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27F232C0-BD93-4949-8374-13B6DAC29E1B}" xr6:coauthVersionLast="36" xr6:coauthVersionMax="36" xr10:uidLastSave="{00000000-0000-0000-0000-000000000000}"/>
  <bookViews>
    <workbookView xWindow="0" yWindow="0" windowWidth="20490" windowHeight="7545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3" hidden="1">Lucia!$O$6</definedName>
    <definedName name="solver_lhs2" localSheetId="4" hidden="1">sRPE!$O$6</definedName>
    <definedName name="solver_lhs2" localSheetId="5" hidden="1">TSS!$O$6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hs2" localSheetId="5" hidden="1">0.5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7" l="1"/>
  <c r="G9" i="7"/>
  <c r="G5" i="7"/>
  <c r="G6" i="7"/>
  <c r="G7" i="7"/>
  <c r="G8" i="7"/>
  <c r="G4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C58" i="5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R6" i="1"/>
  <c r="J4" i="7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R6" i="2"/>
  <c r="J5" i="7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R6" i="3"/>
  <c r="J6" i="7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R6" i="4"/>
  <c r="J7" i="7"/>
  <c r="L2" i="5"/>
  <c r="M2" i="5"/>
  <c r="L3" i="5"/>
  <c r="M3" i="5"/>
  <c r="L4" i="5"/>
  <c r="M4" i="5"/>
  <c r="L5" i="5"/>
  <c r="M5" i="5"/>
  <c r="L6" i="5"/>
  <c r="M6" i="5"/>
  <c r="L7" i="5"/>
  <c r="M7" i="5"/>
  <c r="L8" i="5"/>
  <c r="M8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R6" i="5"/>
  <c r="J8" i="7"/>
  <c r="J10" i="7"/>
  <c r="J9" i="7"/>
  <c r="S6" i="5"/>
  <c r="S6" i="4"/>
  <c r="S6" i="3"/>
  <c r="S6" i="2"/>
  <c r="S6" i="1"/>
  <c r="O2" i="5"/>
  <c r="O2" i="4"/>
  <c r="O2" i="3"/>
  <c r="O2" i="2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R2" i="1"/>
  <c r="F4" i="7"/>
  <c r="R2" i="2"/>
  <c r="F5" i="7"/>
  <c r="R2" i="3"/>
  <c r="F6" i="7"/>
  <c r="R2" i="4"/>
  <c r="F7" i="7"/>
  <c r="R2" i="5"/>
  <c r="F8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A3" i="5"/>
  <c r="J2" i="5"/>
  <c r="K2" i="5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A3" i="4"/>
  <c r="J2" i="4"/>
  <c r="K2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<sst xmlns="http://schemas.openxmlformats.org/spreadsheetml/2006/main" count="176" uniqueCount="51">
  <si>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</si>
  <si>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</si>
  <si>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</si>
  <si>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</si>
  <si>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</si>
  <si>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</si>
  <si>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</si>
  <si>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</si>
  <si>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</si>
  <si>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</si>
  <si>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</si>
  <si>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</si>
  <si>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</si>
  <si>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</si>
  <si>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</si>
  <si>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</si>
  <si>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</si>
  <si>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</si>
  <si>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</si>
  <si>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</si>
  <si>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</si>
  <si>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</si>
  <si>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</si>
  <si>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</si>
  <si>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</si>
  <si>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</si>
  <si>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</si>
  <si>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</si>
  <si>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</si>
  <si>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</si>
  <si>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</si>
  <si>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</si>
  <si>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</si>
  <si>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</si>
  <si>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</si>
  <si>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</si>
  <si>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</si>
  <si>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</si>
  <si>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</si>
  <si>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</si>
  <si>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</si>
  <si>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</si>
  <si>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</si>
  <si>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</si>
  <si>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</si>
  <si>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</si>
  <si>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</si>
  <si>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Tom Goddaer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</si>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</sst>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232.29154919965634</c:v>
                </c:pt>
                <c:pt idx="4">
                  <c:v>236.31159209079755</c:v>
                </c:pt>
                <c:pt idx="5">
                  <c:v>224.95254058252553</c:v>
                </c:pt>
                <c:pt idx="6">
                  <c:v>231.74701768000733</c:v>
                </c:pt>
                <c:pt idx="7">
                  <c:v>237.37891903240916</c:v>
                </c:pt>
                <c:pt idx="8">
                  <c:v>228.62857752919342</c:v>
                </c:pt>
                <c:pt idx="9">
                  <c:v>236.61118413911029</c:v>
                </c:pt>
                <c:pt idx="10">
                  <c:v>228.81527360470665</c:v>
                </c:pt>
                <c:pt idx="11">
                  <c:v>238.04115983906587</c:v>
                </c:pt>
                <c:pt idx="12">
                  <c:v>231.32440862627089</c:v>
                </c:pt>
                <c:pt idx="13">
                  <c:v>241.29518246609126</c:v>
                </c:pt>
                <c:pt idx="14">
                  <c:v>249.38737596874574</c:v>
                </c:pt>
                <c:pt idx="15">
                  <c:v>242.96103748374111</c:v>
                </c:pt>
                <c:pt idx="16">
                  <c:v>252.15109750611697</c:v>
                </c:pt>
                <c:pt idx="17">
                  <c:v>246.15181940490066</c:v>
                </c:pt>
                <c:pt idx="18">
                  <c:v>255.59373116675033</c:v>
                </c:pt>
                <c:pt idx="19">
                  <c:v>248.79841428510144</c:v>
                </c:pt>
                <c:pt idx="20">
                  <c:v>258.60106990046103</c:v>
                </c:pt>
                <c:pt idx="21">
                  <c:v>266.37880597823539</c:v>
                </c:pt>
                <c:pt idx="22">
                  <c:v>259.63265923339208</c:v>
                </c:pt>
                <c:pt idx="23">
                  <c:v>268.27143163312962</c:v>
                </c:pt>
                <c:pt idx="24">
                  <c:v>261.7904333861012</c:v>
                </c:pt>
                <c:pt idx="25">
                  <c:v>270.54442199188583</c:v>
                </c:pt>
                <c:pt idx="26">
                  <c:v>265.45225489481004</c:v>
                </c:pt>
                <c:pt idx="27">
                  <c:v>273.87721671947696</c:v>
                </c:pt>
                <c:pt idx="28">
                  <c:v>280.38696821120868</c:v>
                </c:pt>
                <c:pt idx="29">
                  <c:v>272.44081544267988</c:v>
                </c:pt>
                <c:pt idx="30">
                  <c:v>280.01746124557803</c:v>
                </c:pt>
                <c:pt idx="31">
                  <c:v>272.08864071297671</c:v>
                </c:pt>
                <c:pt idx="32">
                  <c:v>280.07253547159485</c:v>
                </c:pt>
                <c:pt idx="33">
                  <c:v>271.94344838253789</c:v>
                </c:pt>
                <c:pt idx="34">
                  <c:v>280.33153296625289</c:v>
                </c:pt>
                <c:pt idx="35">
                  <c:v>286.74481112965947</c:v>
                </c:pt>
                <c:pt idx="36">
                  <c:v>278.27899502330422</c:v>
                </c:pt>
                <c:pt idx="37">
                  <c:v>285.79363466556316</c:v>
                </c:pt>
                <c:pt idx="38">
                  <c:v>276.76316587543255</c:v>
                </c:pt>
                <c:pt idx="39">
                  <c:v>284.87117506368378</c:v>
                </c:pt>
                <c:pt idx="40">
                  <c:v>276.32830989297383</c:v>
                </c:pt>
                <c:pt idx="41">
                  <c:v>284.83366625571892</c:v>
                </c:pt>
                <c:pt idx="42">
                  <c:v>291.29485784547046</c:v>
                </c:pt>
                <c:pt idx="43">
                  <c:v>282.96139280518929</c:v>
                </c:pt>
                <c:pt idx="44">
                  <c:v>290.37811086842083</c:v>
                </c:pt>
                <c:pt idx="45">
                  <c:v>284.00799837422193</c:v>
                </c:pt>
                <c:pt idx="46">
                  <c:v>291.20648623025107</c:v>
                </c:pt>
                <c:pt idx="47">
                  <c:v>282.46786106889465</c:v>
                </c:pt>
                <c:pt idx="48">
                  <c:v>290.10808265587218</c:v>
                </c:pt>
                <c:pt idx="49">
                  <c:v>295.81770081525758</c:v>
                </c:pt>
                <c:pt idx="50">
                  <c:v>287.6640699705257</c:v>
                </c:pt>
                <c:pt idx="51">
                  <c:v>294.25444087097003</c:v>
                </c:pt>
                <c:pt idx="52">
                  <c:v>285.49862130698386</c:v>
                </c:pt>
                <c:pt idx="53">
                  <c:v>292.55474784009107</c:v>
                </c:pt>
                <c:pt idx="54">
                  <c:v>284.42567056712812</c:v>
                </c:pt>
                <c:pt idx="55">
                  <c:v>291.74787379722187</c:v>
                </c:pt>
                <c:pt idx="56">
                  <c:v>297.18431141883451</c:v>
                </c:pt>
                <c:pt idx="57">
                  <c:v>289.45290907033973</c:v>
                </c:pt>
                <c:pt idx="58">
                  <c:v>295.63714108396931</c:v>
                </c:pt>
                <c:pt idx="59">
                  <c:v>300.11651604787363</c:v>
                </c:pt>
                <c:pt idx="60">
                  <c:v>303.17599973921131</c:v>
                </c:pt>
                <c:pt idx="61">
                  <c:v>305.05986851660873</c:v>
                </c:pt>
                <c:pt idx="62">
                  <c:v>305.97708961807626</c:v>
                </c:pt>
                <c:pt idx="63">
                  <c:v>306.10602115351378</c:v>
                </c:pt>
                <c:pt idx="64">
                  <c:v>303.31867931161321</c:v>
                </c:pt>
                <c:pt idx="65">
                  <c:v>303.0180891407835</c:v>
                </c:pt>
                <c:pt idx="66">
                  <c:v>302.19647033154388</c:v>
                </c:pt>
                <c:pt idx="67">
                  <c:v>300.96357146803319</c:v>
                </c:pt>
                <c:pt idx="68">
                  <c:v>299.41206823735126</c:v>
                </c:pt>
                <c:pt idx="69">
                  <c:v>297.61992253216897</c:v>
                </c:pt>
                <c:pt idx="70">
                  <c:v>295.65243531308437</c:v>
                </c:pt>
                <c:pt idx="71">
                  <c:v>291.48535744687018</c:v>
                </c:pt>
                <c:pt idx="72">
                  <c:v>289.9725253122719</c:v>
                </c:pt>
                <c:pt idx="73">
                  <c:v>288.3091768636242</c:v>
                </c:pt>
                <c:pt idx="74">
                  <c:v>286.54176686394459</c:v>
                </c:pt>
                <c:pt idx="75">
                  <c:v>284.70879905890308</c:v>
                </c:pt>
                <c:pt idx="76">
                  <c:v>282.84197299762923</c:v>
                </c:pt>
                <c:pt idx="77">
                  <c:v>280.96717837676971</c:v>
                </c:pt>
                <c:pt idx="78">
                  <c:v>277.02668219268071</c:v>
                </c:pt>
                <c:pt idx="79">
                  <c:v>275.84595884632392</c:v>
                </c:pt>
                <c:pt idx="80">
                  <c:v>274.59630425653921</c:v>
                </c:pt>
                <c:pt idx="81">
                  <c:v>273.30403983153872</c:v>
                </c:pt>
                <c:pt idx="82">
                  <c:v>271.99081276954189</c:v>
                </c:pt>
                <c:pt idx="83">
                  <c:v>270.67428046883828</c:v>
                </c:pt>
                <c:pt idx="84">
                  <c:v>269.36870320833555</c:v>
                </c:pt>
                <c:pt idx="85">
                  <c:v>268.08545679352403</c:v>
                </c:pt>
                <c:pt idx="86">
                  <c:v>266.83347541801174</c:v>
                </c:pt>
                <c:pt idx="87">
                  <c:v>265.61963372074251</c:v>
                </c:pt>
                <c:pt idx="88">
                  <c:v>264.44907590288022</c:v>
                </c:pt>
                <c:pt idx="89">
                  <c:v>263.32549878776388</c:v>
                </c:pt>
                <c:pt idx="90">
                  <c:v>262.25139484611293</c:v>
                </c:pt>
                <c:pt idx="91">
                  <c:v>261.22826045250281</c:v>
                </c:pt>
                <c:pt idx="92">
                  <c:v>260.2567739754424</c:v>
                </c:pt>
                <c:pt idx="93">
                  <c:v>259.33694772106423</c:v>
                </c:pt>
                <c:pt idx="94">
                  <c:v>258.4682572396967</c:v>
                </c:pt>
                <c:pt idx="95">
                  <c:v>257.64975105679349</c:v>
                </c:pt>
                <c:pt idx="96">
                  <c:v>256.88014349725967</c:v>
                </c:pt>
                <c:pt idx="97">
                  <c:v>256.15789292842209</c:v>
                </c:pt>
                <c:pt idx="98">
                  <c:v>255.48126744586398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103.48297738898999</c:v>
                </c:pt>
                <c:pt idx="4">
                  <c:v>94.066999045308506</c:v>
                </c:pt>
                <c:pt idx="5">
                  <c:v>188.99076362254991</c:v>
                </c:pt>
                <c:pt idx="6">
                  <c:v>171.79438038807322</c:v>
                </c:pt>
                <c:pt idx="7">
                  <c:v>285.77610938979785</c:v>
                </c:pt>
                <c:pt idx="8">
                  <c:v>259.77316934062424</c:v>
                </c:pt>
                <c:pt idx="9">
                  <c:v>236.13625244378719</c:v>
                </c:pt>
                <c:pt idx="10">
                  <c:v>315.503777581252</c:v>
                </c:pt>
                <c:pt idx="11">
                  <c:v>286.79589912615404</c:v>
                </c:pt>
                <c:pt idx="12">
                  <c:v>360.90466942666114</c:v>
                </c:pt>
                <c:pt idx="13">
                  <c:v>328.06573652003482</c:v>
                </c:pt>
                <c:pt idx="14">
                  <c:v>423.3162791645039</c:v>
                </c:pt>
                <c:pt idx="15">
                  <c:v>384.79847635566358</c:v>
                </c:pt>
                <c:pt idx="16">
                  <c:v>349.78543158766428</c:v>
                </c:pt>
                <c:pt idx="17">
                  <c:v>411.88495227568831</c:v>
                </c:pt>
                <c:pt idx="18">
                  <c:v>374.40729277486304</c:v>
                </c:pt>
                <c:pt idx="19">
                  <c:v>441.04413608352888</c:v>
                </c:pt>
                <c:pt idx="20">
                  <c:v>400.91326491271093</c:v>
                </c:pt>
                <c:pt idx="21">
                  <c:v>488.47716605454104</c:v>
                </c:pt>
                <c:pt idx="22">
                  <c:v>444.030334962089</c:v>
                </c:pt>
                <c:pt idx="23">
                  <c:v>403.62774775951488</c:v>
                </c:pt>
                <c:pt idx="24">
                  <c:v>459.91923935163345</c:v>
                </c:pt>
                <c:pt idx="25">
                  <c:v>418.07091118362115</c:v>
                </c:pt>
                <c:pt idx="26">
                  <c:v>463.76460602869349</c:v>
                </c:pt>
                <c:pt idx="27">
                  <c:v>421.56638563426594</c:v>
                </c:pt>
                <c:pt idx="28">
                  <c:v>507.57564846176592</c:v>
                </c:pt>
                <c:pt idx="29">
                  <c:v>461.39103496991851</c:v>
                </c:pt>
                <c:pt idx="30">
                  <c:v>419.40878723351187</c:v>
                </c:pt>
                <c:pt idx="31">
                  <c:v>477.57528846767542</c:v>
                </c:pt>
                <c:pt idx="32">
                  <c:v>434.12042577286167</c:v>
                </c:pt>
                <c:pt idx="33">
                  <c:v>494.66174801785155</c:v>
                </c:pt>
                <c:pt idx="34">
                  <c:v>449.65217809336576</c:v>
                </c:pt>
                <c:pt idx="35">
                  <c:v>536.7479272805416</c:v>
                </c:pt>
                <c:pt idx="36">
                  <c:v>487.90891059578166</c:v>
                </c:pt>
                <c:pt idx="37">
                  <c:v>443.51378540925117</c:v>
                </c:pt>
                <c:pt idx="38">
                  <c:v>506.46589190761136</c:v>
                </c:pt>
                <c:pt idx="39">
                  <c:v>460.38225583199551</c:v>
                </c:pt>
                <c:pt idx="40">
                  <c:v>521.79949006247978</c:v>
                </c:pt>
                <c:pt idx="41">
                  <c:v>474.32064066966063</c:v>
                </c:pt>
                <c:pt idx="42">
                  <c:v>557.80846505946204</c:v>
                </c:pt>
                <c:pt idx="43">
                  <c:v>507.05313737712447</c:v>
                </c:pt>
                <c:pt idx="44">
                  <c:v>460.91606748308863</c:v>
                </c:pt>
                <c:pt idx="45">
                  <c:v>502.67879563486906</c:v>
                </c:pt>
                <c:pt idx="46">
                  <c:v>456.93974972653774</c:v>
                </c:pt>
                <c:pt idx="47">
                  <c:v>514.43092328166233</c:v>
                </c:pt>
                <c:pt idx="48">
                  <c:v>467.62254421142916</c:v>
                </c:pt>
                <c:pt idx="49">
                  <c:v>543.6632217020184</c:v>
                </c:pt>
                <c:pt idx="50">
                  <c:v>494.19497821923119</c:v>
                </c:pt>
                <c:pt idx="51">
                  <c:v>449.22787995942093</c:v>
                </c:pt>
                <c:pt idx="52">
                  <c:v>503.87286612941426</c:v>
                </c:pt>
                <c:pt idx="53">
                  <c:v>458.0251710287119</c:v>
                </c:pt>
                <c:pt idx="54">
                  <c:v>510.22395648375613</c:v>
                </c:pt>
                <c:pt idx="55">
                  <c:v>463.79837185238767</c:v>
                </c:pt>
                <c:pt idx="56">
                  <c:v>533.83131453710439</c:v>
                </c:pt>
                <c:pt idx="57">
                  <c:v>485.25768219981916</c:v>
                </c:pt>
                <c:pt idx="58">
                  <c:v>441.10379387939366</c:v>
                </c:pt>
                <c:pt idx="59">
                  <c:v>400.96749440985388</c:v>
                </c:pt>
                <c:pt idx="60">
                  <c:v>364.48322096561969</c:v>
                </c:pt>
                <c:pt idx="61">
                  <c:v>331.31867350244727</c:v>
                </c:pt>
                <c:pt idx="62">
                  <c:v>301.17178815695235</c:v>
                </c:pt>
                <c:pt idx="63">
                  <c:v>295.84089213133973</c:v>
                </c:pt>
                <c:pt idx="64">
                  <c:v>268.92215144790356</c:v>
                </c:pt>
                <c:pt idx="65">
                  <c:v>244.45276316724605</c:v>
                </c:pt>
                <c:pt idx="66">
                  <c:v>222.2098592412832</c:v>
                </c:pt>
                <c:pt idx="67">
                  <c:v>201.99085051965119</c:v>
                </c:pt>
                <c:pt idx="68">
                  <c:v>183.61158156060787</c:v>
                </c:pt>
                <c:pt idx="69">
                  <c:v>166.90465333679995</c:v>
                </c:pt>
                <c:pt idx="70">
                  <c:v>171.84319529090217</c:v>
                </c:pt>
                <c:pt idx="71">
                  <c:v>156.20707961087228</c:v>
                </c:pt>
                <c:pt idx="72">
                  <c:v>141.99370349958352</c:v>
                </c:pt>
                <c:pt idx="73">
                  <c:v>129.07361102809011</c:v>
                </c:pt>
                <c:pt idx="74">
                  <c:v>117.32912554027139</c:v>
                </c:pt>
                <c:pt idx="75">
                  <c:v>106.65327784971367</c:v>
                </c:pt>
                <c:pt idx="76">
                  <c:v>96.948831960602689</c:v>
                </c:pt>
                <c:pt idx="77">
                  <c:v>108.25269617071885</c:v>
                </c:pt>
                <c:pt idx="78">
                  <c:v>98.402718246745138</c:v>
                </c:pt>
                <c:pt idx="79">
                  <c:v>89.448995737507346</c:v>
                </c:pt>
                <c:pt idx="80">
                  <c:v>81.309977823841891</c:v>
                </c:pt>
                <c:pt idx="81">
                  <c:v>73.911534044662645</c:v>
                </c:pt>
                <c:pt idx="82">
                  <c:v>67.186279114117269</c:v>
                </c:pt>
                <c:pt idx="83">
                  <c:v>61.072959174036214</c:v>
                </c:pt>
                <c:pt idx="84">
                  <c:v>55.515893891640772</c:v>
                </c:pt>
                <c:pt idx="85">
                  <c:v>50.464469321115942</c:v>
                </c:pt>
                <c:pt idx="86">
                  <c:v>45.872676910013901</c:v>
                </c:pt>
                <c:pt idx="87">
                  <c:v>41.698694451742028</c:v>
                </c:pt>
                <c:pt idx="88">
                  <c:v>37.904505167435943</c:v>
                </c:pt>
                <c:pt idx="89">
                  <c:v>34.455551447802115</c:v>
                </c:pt>
                <c:pt idx="90">
                  <c:v>31.320420101198376</c:v>
                </c:pt>
                <c:pt idx="91">
                  <c:v>28.470556241180876</c:v>
                </c:pt>
                <c:pt idx="92">
                  <c:v>25.880003207595205</c:v>
                </c:pt>
                <c:pt idx="93">
                  <c:v>23.525166152403838</c:v>
                </c:pt>
                <c:pt idx="94">
                  <c:v>21.384597136981295</c:v>
                </c:pt>
                <c:pt idx="95">
                  <c:v>19.438799783535679</c:v>
                </c:pt>
                <c:pt idx="96">
                  <c:v>17.670051701414813</c:v>
                </c:pt>
                <c:pt idx="97">
                  <c:v>16.062243070949602</c:v>
                </c:pt>
                <c:pt idx="98">
                  <c:v>14.600729914650518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118.19142818933365</c:v>
                </c:pt>
                <c:pt idx="4">
                  <c:v>104.755406954511</c:v>
                </c:pt>
                <c:pt idx="5">
                  <c:v>211.03822304002441</c:v>
                </c:pt>
                <c:pt idx="6">
                  <c:v>187.04736270806592</c:v>
                </c:pt>
                <c:pt idx="7">
                  <c:v>313.81966339558574</c:v>
                </c:pt>
                <c:pt idx="8">
                  <c:v>278.14459181143081</c:v>
                </c:pt>
                <c:pt idx="9">
                  <c:v>246.52506830467686</c:v>
                </c:pt>
                <c:pt idx="10">
                  <c:v>333.68850397654541</c:v>
                </c:pt>
                <c:pt idx="11">
                  <c:v>295.75473928708817</c:v>
                </c:pt>
                <c:pt idx="12">
                  <c:v>376.58026080039025</c:v>
                </c:pt>
                <c:pt idx="13">
                  <c:v>333.7705540539435</c:v>
                </c:pt>
                <c:pt idx="14">
                  <c:v>438.71007301524503</c:v>
                </c:pt>
                <c:pt idx="15">
                  <c:v>388.83743887192242</c:v>
                </c:pt>
                <c:pt idx="16">
                  <c:v>344.63433408154737</c:v>
                </c:pt>
                <c:pt idx="17">
                  <c:v>412.73313287078764</c:v>
                </c:pt>
                <c:pt idx="18">
                  <c:v>365.81356160811265</c:v>
                </c:pt>
                <c:pt idx="19">
                  <c:v>439.24572179842744</c:v>
                </c:pt>
                <c:pt idx="20">
                  <c:v>389.3121950122499</c:v>
                </c:pt>
                <c:pt idx="21">
                  <c:v>486.72912352939017</c:v>
                </c:pt>
                <c:pt idx="22">
                  <c:v>431.39767572869692</c:v>
                </c:pt>
                <c:pt idx="23">
                  <c:v>382.35631612638531</c:v>
                </c:pt>
                <c:pt idx="24">
                  <c:v>445.12880596553225</c:v>
                </c:pt>
                <c:pt idx="25">
                  <c:v>394.52648919173527</c:v>
                </c:pt>
                <c:pt idx="26">
                  <c:v>445.31235113388345</c:v>
                </c:pt>
                <c:pt idx="27">
                  <c:v>394.68916891478904</c:v>
                </c:pt>
                <c:pt idx="28">
                  <c:v>491.86558062585107</c:v>
                </c:pt>
                <c:pt idx="29">
                  <c:v>435.95021952723869</c:v>
                </c:pt>
                <c:pt idx="30">
                  <c:v>386.3913259879339</c:v>
                </c:pt>
                <c:pt idx="31">
                  <c:v>452.48664775469865</c:v>
                </c:pt>
                <c:pt idx="32">
                  <c:v>401.04789030126676</c:v>
                </c:pt>
                <c:pt idx="33">
                  <c:v>469.71829963531366</c:v>
                </c:pt>
                <c:pt idx="34">
                  <c:v>416.32064512711293</c:v>
                </c:pt>
                <c:pt idx="35">
                  <c:v>515.19767279336497</c:v>
                </c:pt>
                <c:pt idx="36">
                  <c:v>456.62991557247744</c:v>
                </c:pt>
                <c:pt idx="37">
                  <c:v>404.72015074368795</c:v>
                </c:pt>
                <c:pt idx="38">
                  <c:v>476.70272603217887</c:v>
                </c:pt>
                <c:pt idx="39">
                  <c:v>422.51108076831173</c:v>
                </c:pt>
                <c:pt idx="40">
                  <c:v>492.47118016950594</c:v>
                </c:pt>
                <c:pt idx="41">
                  <c:v>436.48697441394171</c:v>
                </c:pt>
                <c:pt idx="42">
                  <c:v>531.51438878319516</c:v>
                </c:pt>
                <c:pt idx="43">
                  <c:v>471.09174457193518</c:v>
                </c:pt>
                <c:pt idx="44">
                  <c:v>417.53795661466785</c:v>
                </c:pt>
                <c:pt idx="45">
                  <c:v>465.67079726064713</c:v>
                </c:pt>
                <c:pt idx="46">
                  <c:v>412.73326349628661</c:v>
                </c:pt>
                <c:pt idx="47">
                  <c:v>478.96306221276768</c:v>
                </c:pt>
                <c:pt idx="48">
                  <c:v>424.51446155555698</c:v>
                </c:pt>
                <c:pt idx="49">
                  <c:v>511.70118404672814</c:v>
                </c:pt>
                <c:pt idx="50">
                  <c:v>453.53090824870549</c:v>
                </c:pt>
                <c:pt idx="51">
                  <c:v>401.97343908845096</c:v>
                </c:pt>
                <c:pt idx="52">
                  <c:v>465.37424482243034</c:v>
                </c:pt>
                <c:pt idx="53">
                  <c:v>412.47042318862077</c:v>
                </c:pt>
                <c:pt idx="54">
                  <c:v>472.79828591662806</c:v>
                </c:pt>
                <c:pt idx="55">
                  <c:v>419.05049805516575</c:v>
                </c:pt>
                <c:pt idx="56">
                  <c:v>499.59930534137783</c:v>
                </c:pt>
                <c:pt idx="57">
                  <c:v>442.80477312947937</c:v>
                </c:pt>
                <c:pt idx="58">
                  <c:v>392.4666527954243</c:v>
                </c:pt>
                <c:pt idx="59">
                  <c:v>347.85097836198025</c:v>
                </c:pt>
                <c:pt idx="60">
                  <c:v>308.30722122640839</c:v>
                </c:pt>
                <c:pt idx="61">
                  <c:v>273.25880498583854</c:v>
                </c:pt>
                <c:pt idx="62">
                  <c:v>242.19469853887603</c:v>
                </c:pt>
                <c:pt idx="63">
                  <c:v>239.87218168806226</c:v>
                </c:pt>
                <c:pt idx="64">
                  <c:v>212.60347213629041</c:v>
                </c:pt>
                <c:pt idx="65">
                  <c:v>188.43467402646257</c:v>
                </c:pt>
                <c:pt idx="66">
                  <c:v>167.01338890973935</c:v>
                </c:pt>
                <c:pt idx="67">
                  <c:v>148.027279051618</c:v>
                </c:pt>
                <c:pt idx="68">
                  <c:v>131.19951332325661</c:v>
                </c:pt>
                <c:pt idx="69">
                  <c:v>116.28473080463095</c:v>
                </c:pt>
                <c:pt idx="70">
                  <c:v>126.05124915479809</c:v>
                </c:pt>
                <c:pt idx="71">
                  <c:v>111.72172216400206</c:v>
                </c:pt>
                <c:pt idx="72">
                  <c:v>99.021178187311577</c:v>
                </c:pt>
                <c:pt idx="73">
                  <c:v>87.764434164465897</c:v>
                </c:pt>
                <c:pt idx="74">
                  <c:v>77.787358676326775</c:v>
                </c:pt>
                <c:pt idx="75">
                  <c:v>68.944478790810564</c:v>
                </c:pt>
                <c:pt idx="76">
                  <c:v>61.106858962973433</c:v>
                </c:pt>
                <c:pt idx="77">
                  <c:v>77.146006970929392</c:v>
                </c:pt>
                <c:pt idx="78">
                  <c:v>68.376036054064485</c:v>
                </c:pt>
                <c:pt idx="79">
                  <c:v>60.603036891183422</c:v>
                </c:pt>
                <c:pt idx="80">
                  <c:v>53.713673567302678</c:v>
                </c:pt>
                <c:pt idx="81">
                  <c:v>47.607494213123921</c:v>
                </c:pt>
                <c:pt idx="82">
                  <c:v>42.195466344575365</c:v>
                </c:pt>
                <c:pt idx="83">
                  <c:v>37.398678705197952</c:v>
                </c:pt>
                <c:pt idx="84">
                  <c:v>33.147190683305205</c:v>
                </c:pt>
                <c:pt idx="85">
                  <c:v>29.379012527591911</c:v>
                </c:pt>
                <c:pt idx="86">
                  <c:v>26.039201492002203</c:v>
                </c:pt>
                <c:pt idx="87">
                  <c:v>23.079060730999529</c:v>
                </c:pt>
                <c:pt idx="88">
                  <c:v>20.455429264555708</c:v>
                </c:pt>
                <c:pt idx="89">
                  <c:v>18.130052660038238</c:v>
                </c:pt>
                <c:pt idx="90">
                  <c:v>16.06902525508545</c:v>
                </c:pt>
                <c:pt idx="91">
                  <c:v>14.242295788678053</c:v>
                </c:pt>
                <c:pt idx="92">
                  <c:v>12.623229232152823</c:v>
                </c:pt>
                <c:pt idx="93">
                  <c:v>11.188218431339559</c:v>
                </c:pt>
                <c:pt idx="94">
                  <c:v>9.9163398972845922</c:v>
                </c:pt>
                <c:pt idx="95">
                  <c:v>8.789048726742168</c:v>
                </c:pt>
                <c:pt idx="96">
                  <c:v>7.7899082041551351</c:v>
                </c:pt>
                <c:pt idx="97">
                  <c:v>6.9043501425275062</c:v>
                </c:pt>
                <c:pt idx="98">
                  <c:v>6.1194624687865247</c:v>
                </c:pt>
                <c:pt idx="99">
                  <c:v>5.4238009564761418</c:v>
                </c:pt>
                <c:pt idx="100">
                  <c:v>4.8072223607092335</c:v>
                </c:pt>
                <c:pt idx="101">
                  <c:v>4.2607365223662415</c:v>
                </c:pt>
                <c:pt idx="102">
                  <c:v>3.7763752851131365</c:v>
                </c:pt>
                <c:pt idx="103">
                  <c:v>3.3470763139545956</c:v>
                </c:pt>
                <c:pt idx="104">
                  <c:v>2.9665801213134078</c:v>
                </c:pt>
                <c:pt idx="105">
                  <c:v>2.6293387992023107</c:v>
                </c:pt>
                <c:pt idx="106">
                  <c:v>2.3304351267377323</c:v>
                </c:pt>
                <c:pt idx="107">
                  <c:v>2.0655108735248371</c:v>
                </c:pt>
                <c:pt idx="108">
                  <c:v>1.8307032535256964</c:v>
                </c:pt>
                <c:pt idx="109">
                  <c:v>1.6225886028623078</c:v>
                </c:pt>
                <c:pt idx="110">
                  <c:v>1.4381324603363423</c:v>
                </c:pt>
                <c:pt idx="111">
                  <c:v>1.2746453228037185</c:v>
                </c:pt>
                <c:pt idx="112">
                  <c:v>1.1297434302855629</c:v>
                </c:pt>
                <c:pt idx="113">
                  <c:v>1.0013140090342842</c:v>
                </c:pt>
                <c:pt idx="114">
                  <c:v>0.88748446577368267</c:v>
                </c:pt>
                <c:pt idx="115">
                  <c:v>0.78659508394297428</c:v>
                </c:pt>
                <c:pt idx="116">
                  <c:v>0.69717482383633922</c:v>
                </c:pt>
                <c:pt idx="117">
                  <c:v>0.61791987378663549</c:v>
                </c:pt>
                <c:pt idx="118">
                  <c:v>0.54767463965411978</c:v>
                </c:pt>
                <c:pt idx="119">
                  <c:v>0.48541489543325522</c:v>
                </c:pt>
                <c:pt idx="120">
                  <c:v>0.43023284930134276</c:v>
                </c:pt>
                <c:pt idx="121">
                  <c:v>0.38132390736123029</c:v>
                </c:pt>
                <c:pt idx="122">
                  <c:v>0.33797494208395473</c:v>
                </c:pt>
                <c:pt idx="123">
                  <c:v>0.29955389439677754</c:v>
                </c:pt>
                <c:pt idx="124">
                  <c:v>0.26550055780758364</c:v>
                </c:pt>
                <c:pt idx="125">
                  <c:v>0.23531841019155303</c:v>
                </c:pt>
                <c:pt idx="126">
                  <c:v>0.20856737414168366</c:v>
                </c:pt>
                <c:pt idx="127">
                  <c:v>0.18485740032387207</c:v>
                </c:pt>
                <c:pt idx="128">
                  <c:v>0.16384278027725685</c:v>
                </c:pt>
                <c:pt idx="129">
                  <c:v>0.14521710573636598</c:v>
                </c:pt>
                <c:pt idx="130">
                  <c:v>0.12870880097836171</c:v>
                </c:pt>
                <c:pt idx="131">
                  <c:v>0.11407716305379438</c:v>
                </c:pt>
                <c:pt idx="132">
                  <c:v>0.10110885216458362</c:v>
                </c:pt>
                <c:pt idx="133">
                  <c:v>8.9614781016414791E-2</c:v>
                </c:pt>
                <c:pt idx="134">
                  <c:v>7.9427357790072969E-2</c:v>
                </c:pt>
                <c:pt idx="135">
                  <c:v>7.0398042532254762E-2</c:v>
                </c:pt>
                <c:pt idx="136">
                  <c:v>6.2395181336279443E-2</c:v>
                </c:pt>
                <c:pt idx="137">
                  <c:v>5.530208673349743E-2</c:v>
                </c:pt>
                <c:pt idx="138">
                  <c:v>4.9015336306123113E-2</c:v>
                </c:pt>
                <c:pt idx="139">
                  <c:v>4.3443264714044014E-2</c:v>
                </c:pt>
                <c:pt idx="140">
                  <c:v>3.8504627148273456E-2</c:v>
                </c:pt>
                <c:pt idx="141">
                  <c:v>3.4127414723237208E-2</c:v>
                </c:pt>
                <c:pt idx="142">
                  <c:v>3.0247804535462226E-2</c:v>
                </c:pt>
                <c:pt idx="143">
                  <c:v>2.680922907976846E-2</c:v>
                </c:pt>
                <c:pt idx="144">
                  <c:v>2.3761551454382919E-2</c:v>
                </c:pt>
                <c:pt idx="145">
                  <c:v>2.1060334328873713E-2</c:v>
                </c:pt>
                <c:pt idx="146">
                  <c:v>1.8666192015931022E-2</c:v>
                </c:pt>
                <c:pt idx="147">
                  <c:v>1.6544216199735919E-2</c:v>
                </c:pt>
                <c:pt idx="148">
                  <c:v>1.4663466947623834E-2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9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244.7744432829831</c:v>
                </c:pt>
                <c:pt idx="4">
                  <c:v>245.63236197104425</c:v>
                </c:pt>
                <c:pt idx="5">
                  <c:v>244.16503894994443</c:v>
                </c:pt>
                <c:pt idx="6">
                  <c:v>245.69070538212796</c:v>
                </c:pt>
                <c:pt idx="7">
                  <c:v>247.03463261119964</c:v>
                </c:pt>
                <c:pt idx="8">
                  <c:v>246.64230169122985</c:v>
                </c:pt>
                <c:pt idx="9">
                  <c:v>248.54332956443153</c:v>
                </c:pt>
                <c:pt idx="10">
                  <c:v>248.05749967049658</c:v>
                </c:pt>
                <c:pt idx="11">
                  <c:v>250.33098885721992</c:v>
                </c:pt>
                <c:pt idx="12">
                  <c:v>250.20825230612206</c:v>
                </c:pt>
                <c:pt idx="13">
                  <c:v>252.73717256618323</c:v>
                </c:pt>
                <c:pt idx="14">
                  <c:v>254.93339363601876</c:v>
                </c:pt>
                <c:pt idx="15">
                  <c:v>255.34978452537302</c:v>
                </c:pt>
                <c:pt idx="16">
                  <c:v>257.79403791482389</c:v>
                </c:pt>
                <c:pt idx="17">
                  <c:v>257.97242825702074</c:v>
                </c:pt>
                <c:pt idx="18">
                  <c:v>260.5068581360552</c:v>
                </c:pt>
                <c:pt idx="19">
                  <c:v>260.53436659135428</c:v>
                </c:pt>
                <c:pt idx="20">
                  <c:v>263.20220325318138</c:v>
                </c:pt>
                <c:pt idx="21">
                  <c:v>265.47869485684498</c:v>
                </c:pt>
                <c:pt idx="22">
                  <c:v>265.92168436169146</c:v>
                </c:pt>
                <c:pt idx="23">
                  <c:v>268.34993114768878</c:v>
                </c:pt>
                <c:pt idx="24">
                  <c:v>268.49539370230787</c:v>
                </c:pt>
                <c:pt idx="25">
                  <c:v>270.92999070959183</c:v>
                </c:pt>
                <c:pt idx="26">
                  <c:v>271.33747081738653</c:v>
                </c:pt>
                <c:pt idx="27">
                  <c:v>273.65489758521784</c:v>
                </c:pt>
                <c:pt idx="28">
                  <c:v>275.58234186058189</c:v>
                </c:pt>
                <c:pt idx="29">
                  <c:v>275.63359550210168</c:v>
                </c:pt>
                <c:pt idx="30">
                  <c:v>277.74412374203757</c:v>
                </c:pt>
                <c:pt idx="31">
                  <c:v>277.35780973011282</c:v>
                </c:pt>
                <c:pt idx="32">
                  <c:v>279.56200751887661</c:v>
                </c:pt>
                <c:pt idx="33">
                  <c:v>279.19803207960604</c:v>
                </c:pt>
                <c:pt idx="34">
                  <c:v>281.48076246559708</c:v>
                </c:pt>
                <c:pt idx="35">
                  <c:v>283.34663512000856</c:v>
                </c:pt>
                <c:pt idx="36">
                  <c:v>283.34090058030591</c:v>
                </c:pt>
                <c:pt idx="37">
                  <c:v>285.33090062191576</c:v>
                </c:pt>
                <c:pt idx="38">
                  <c:v>284.67427098611859</c:v>
                </c:pt>
                <c:pt idx="39">
                  <c:v>286.78135694286772</c:v>
                </c:pt>
                <c:pt idx="40">
                  <c:v>286.22169708226971</c:v>
                </c:pt>
                <c:pt idx="41">
                  <c:v>288.40771590656522</c:v>
                </c:pt>
                <c:pt idx="42">
                  <c:v>290.16117610843719</c:v>
                </c:pt>
                <c:pt idx="43">
                  <c:v>289.97685509273634</c:v>
                </c:pt>
                <c:pt idx="44">
                  <c:v>291.85921380615548</c:v>
                </c:pt>
                <c:pt idx="45">
                  <c:v>291.69990637377805</c:v>
                </c:pt>
                <c:pt idx="46">
                  <c:v>293.43771401184375</c:v>
                </c:pt>
                <c:pt idx="47">
                  <c:v>292.68092608103655</c:v>
                </c:pt>
                <c:pt idx="48">
                  <c:v>294.47518449017144</c:v>
                </c:pt>
                <c:pt idx="49">
                  <c:v>295.86075558951688</c:v>
                </c:pt>
                <c:pt idx="50">
                  <c:v>295.52750364476032</c:v>
                </c:pt>
                <c:pt idx="51">
                  <c:v>296.97645167436878</c:v>
                </c:pt>
                <c:pt idx="52">
                  <c:v>296.08663321729472</c:v>
                </c:pt>
                <c:pt idx="53">
                  <c:v>297.58127299507186</c:v>
                </c:pt>
                <c:pt idx="54">
                  <c:v>296.79151903671539</c:v>
                </c:pt>
                <c:pt idx="55">
                  <c:v>298.29262712416198</c:v>
                </c:pt>
                <c:pt idx="56">
                  <c:v>299.40578536920191</c:v>
                </c:pt>
                <c:pt idx="57">
                  <c:v>298.92919010904944</c:v>
                </c:pt>
                <c:pt idx="58">
                  <c:v>300.08206088124456</c:v>
                </c:pt>
                <c:pt idx="59">
                  <c:v>300.88253557827858</c:v>
                </c:pt>
                <c:pt idx="60">
                  <c:v>301.37061106366468</c:v>
                </c:pt>
                <c:pt idx="61">
                  <c:v>301.58262574668532</c:v>
                </c:pt>
                <c:pt idx="62">
                  <c:v>301.55156333627446</c:v>
                </c:pt>
                <c:pt idx="63">
                  <c:v>301.30733271761159</c:v>
                </c:pt>
                <c:pt idx="64">
                  <c:v>300.75083079019225</c:v>
                </c:pt>
                <c:pt idx="65">
                  <c:v>300.22892368217225</c:v>
                </c:pt>
                <c:pt idx="66">
                  <c:v>299.55925448146292</c:v>
                </c:pt>
                <c:pt idx="67">
                  <c:v>298.76259270139803</c:v>
                </c:pt>
                <c:pt idx="68">
                  <c:v>297.85766797549559</c:v>
                </c:pt>
                <c:pt idx="69">
                  <c:v>296.86134551756822</c:v>
                </c:pt>
                <c:pt idx="70">
                  <c:v>295.78878749748986</c:v>
                </c:pt>
                <c:pt idx="71">
                  <c:v>294.54318081447104</c:v>
                </c:pt>
                <c:pt idx="72">
                  <c:v>293.41877429015233</c:v>
                </c:pt>
                <c:pt idx="73">
                  <c:v>292.24751947263354</c:v>
                </c:pt>
                <c:pt idx="74">
                  <c:v>291.03981546661714</c:v>
                </c:pt>
                <c:pt idx="75">
                  <c:v>289.8049321011128</c:v>
                </c:pt>
                <c:pt idx="76">
                  <c:v>288.5511114347081</c:v>
                </c:pt>
                <c:pt idx="77">
                  <c:v>287.28566091081092</c:v>
                </c:pt>
                <c:pt idx="78">
                  <c:v>285.92039258513813</c:v>
                </c:pt>
                <c:pt idx="79">
                  <c:v>284.70275933113868</c:v>
                </c:pt>
                <c:pt idx="80">
                  <c:v>283.48436852102725</c:v>
                </c:pt>
                <c:pt idx="81">
                  <c:v>282.27015903237685</c:v>
                </c:pt>
                <c:pt idx="82">
                  <c:v>281.06444792886003</c:v>
                </c:pt>
                <c:pt idx="83">
                  <c:v>279.87098948315031</c:v>
                </c:pt>
                <c:pt idx="84">
                  <c:v>278.69302920593617</c:v>
                </c:pt>
                <c:pt idx="85">
                  <c:v>277.53335327807474</c:v>
                </c:pt>
                <c:pt idx="86">
                  <c:v>276.39433375254737</c:v>
                </c:pt>
                <c:pt idx="87">
                  <c:v>275.277969864775</c:v>
                </c:pt>
                <c:pt idx="88">
                  <c:v>274.18592576384447</c:v>
                </c:pt>
                <c:pt idx="89">
                  <c:v>273.11956495313689</c:v>
                </c:pt>
                <c:pt idx="90">
                  <c:v>272.0799817065822</c:v>
                </c:pt>
                <c:pt idx="91">
                  <c:v>271.0680297061777</c:v>
                </c:pt>
                <c:pt idx="92">
                  <c:v>270.08434812735567</c:v>
                </c:pt>
                <c:pt idx="93">
                  <c:v>269.1293853811755</c:v>
                </c:pt>
                <c:pt idx="94">
                  <c:v>268.20342070602771</c:v>
                </c:pt>
                <c:pt idx="95">
                  <c:v>267.30658378647883</c:v>
                </c:pt>
                <c:pt idx="96">
                  <c:v>266.43887256296864</c:v>
                </c:pt>
                <c:pt idx="97">
                  <c:v>265.60016938320683</c:v>
                </c:pt>
                <c:pt idx="98">
                  <c:v>264.7902556342255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72.23414622508588</c:v>
                </c:pt>
                <c:pt idx="4">
                  <c:v>68.018034428815952</c:v>
                </c:pt>
                <c:pt idx="5">
                  <c:v>136.2821519029448</c:v>
                </c:pt>
                <c:pt idx="6">
                  <c:v>128.32773119907674</c:v>
                </c:pt>
                <c:pt idx="7">
                  <c:v>203.83603889161887</c:v>
                </c:pt>
                <c:pt idx="8">
                  <c:v>191.93868046783456</c:v>
                </c:pt>
                <c:pt idx="9">
                  <c:v>180.73573868515882</c:v>
                </c:pt>
                <c:pt idx="10">
                  <c:v>239.89638260627879</c:v>
                </c:pt>
                <c:pt idx="11">
                  <c:v>225.89427942591939</c:v>
                </c:pt>
                <c:pt idx="12">
                  <c:v>281.01111712771291</c:v>
                </c:pt>
                <c:pt idx="13">
                  <c:v>264.60925806630286</c:v>
                </c:pt>
                <c:pt idx="14">
                  <c:v>327.28925125499831</c:v>
                </c:pt>
                <c:pt idx="15">
                  <c:v>308.18626263921618</c:v>
                </c:pt>
                <c:pt idx="16">
                  <c:v>290.1982638150493</c:v>
                </c:pt>
                <c:pt idx="17">
                  <c:v>335.68814097181343</c:v>
                </c:pt>
                <c:pt idx="18">
                  <c:v>316.09493187359783</c:v>
                </c:pt>
                <c:pt idx="19">
                  <c:v>367.18839560026549</c:v>
                </c:pt>
                <c:pt idx="20">
                  <c:v>345.7566018150975</c:v>
                </c:pt>
                <c:pt idx="21">
                  <c:v>403.80022202613236</c:v>
                </c:pt>
                <c:pt idx="22">
                  <c:v>380.23149492972829</c:v>
                </c:pt>
                <c:pt idx="23">
                  <c:v>358.03841070483509</c:v>
                </c:pt>
                <c:pt idx="24">
                  <c:v>398.81880649735086</c:v>
                </c:pt>
                <c:pt idx="25">
                  <c:v>375.5408311557689</c:v>
                </c:pt>
                <c:pt idx="26">
                  <c:v>406.64322455221162</c:v>
                </c:pt>
                <c:pt idx="27">
                  <c:v>382.90855908575082</c:v>
                </c:pt>
                <c:pt idx="28">
                  <c:v>441.17486187329627</c:v>
                </c:pt>
                <c:pt idx="29">
                  <c:v>415.42467810887877</c:v>
                </c:pt>
                <c:pt idx="30">
                  <c:v>391.17746294309308</c:v>
                </c:pt>
                <c:pt idx="31">
                  <c:v>437.02208585755596</c:v>
                </c:pt>
                <c:pt idx="32">
                  <c:v>411.51428840019986</c:v>
                </c:pt>
                <c:pt idx="33">
                  <c:v>457.87986427763281</c:v>
                </c:pt>
                <c:pt idx="34">
                  <c:v>431.15465469268196</c:v>
                </c:pt>
                <c:pt idx="35">
                  <c:v>485.13028699397569</c:v>
                </c:pt>
                <c:pt idx="36">
                  <c:v>456.8145439193687</c:v>
                </c:pt>
                <c:pt idx="37">
                  <c:v>430.15151420313657</c:v>
                </c:pt>
                <c:pt idx="38">
                  <c:v>478.08286986937139</c:v>
                </c:pt>
                <c:pt idx="39">
                  <c:v>450.17846547633059</c:v>
                </c:pt>
                <c:pt idx="40">
                  <c:v>496.94090214900336</c:v>
                </c:pt>
                <c:pt idx="41">
                  <c:v>467.93580540333403</c:v>
                </c:pt>
                <c:pt idx="42">
                  <c:v>522.55567548563192</c:v>
                </c:pt>
                <c:pt idx="43">
                  <c:v>492.0555136818553</c:v>
                </c:pt>
                <c:pt idx="44">
                  <c:v>463.33556385107471</c:v>
                </c:pt>
                <c:pt idx="45">
                  <c:v>489.28029007530381</c:v>
                </c:pt>
                <c:pt idx="46">
                  <c:v>460.7223225423192</c:v>
                </c:pt>
                <c:pt idx="47">
                  <c:v>501.89126869725249</c:v>
                </c:pt>
                <c:pt idx="48">
                  <c:v>472.59723244179929</c:v>
                </c:pt>
                <c:pt idx="49">
                  <c:v>516.56397270759567</c:v>
                </c:pt>
                <c:pt idx="50">
                  <c:v>486.41353039359478</c:v>
                </c:pt>
                <c:pt idx="51">
                  <c:v>458.02288787160234</c:v>
                </c:pt>
                <c:pt idx="52">
                  <c:v>494.98368423750412</c:v>
                </c:pt>
                <c:pt idx="53">
                  <c:v>466.09282500907261</c:v>
                </c:pt>
                <c:pt idx="54">
                  <c:v>500.55804530967612</c:v>
                </c:pt>
                <c:pt idx="55">
                  <c:v>471.34182569836116</c:v>
                </c:pt>
                <c:pt idx="56">
                  <c:v>509.58311335177245</c:v>
                </c:pt>
                <c:pt idx="57">
                  <c:v>479.84012492234399</c:v>
                </c:pt>
                <c:pt idx="58">
                  <c:v>451.83315430342418</c:v>
                </c:pt>
                <c:pt idx="59">
                  <c:v>425.46087482955187</c:v>
                </c:pt>
                <c:pt idx="60">
                  <c:v>400.62787399874475</c:v>
                </c:pt>
                <c:pt idx="61">
                  <c:v>377.24430827876876</c:v>
                </c:pt>
                <c:pt idx="62">
                  <c:v>355.22557806143215</c:v>
                </c:pt>
                <c:pt idx="63">
                  <c:v>341.1572253928482</c:v>
                </c:pt>
                <c:pt idx="64">
                  <c:v>321.24480062521121</c:v>
                </c:pt>
                <c:pt idx="65">
                  <c:v>302.49461024868305</c:v>
                </c:pt>
                <c:pt idx="66">
                  <c:v>284.83881778450018</c:v>
                </c:pt>
                <c:pt idx="67">
                  <c:v>268.21354618573719</c:v>
                </c:pt>
                <c:pt idx="68">
                  <c:v>252.55864673597586</c:v>
                </c:pt>
                <c:pt idx="69">
                  <c:v>237.81748143673508</c:v>
                </c:pt>
                <c:pt idx="70">
                  <c:v>229.76877142479609</c:v>
                </c:pt>
                <c:pt idx="71">
                  <c:v>216.35778952435373</c:v>
                </c:pt>
                <c:pt idx="72">
                  <c:v>203.72957037456158</c:v>
                </c:pt>
                <c:pt idx="73">
                  <c:v>191.83842623023034</c:v>
                </c:pt>
                <c:pt idx="74">
                  <c:v>180.64133601631923</c:v>
                </c:pt>
                <c:pt idx="75">
                  <c:v>170.09778968160984</c:v>
                </c:pt>
                <c:pt idx="76">
                  <c:v>160.1696416370356</c:v>
                </c:pt>
                <c:pt idx="77">
                  <c:v>155.81987560136622</c:v>
                </c:pt>
                <c:pt idx="78">
                  <c:v>146.72509079461946</c:v>
                </c:pt>
                <c:pt idx="79">
                  <c:v>138.16114398502683</c:v>
                </c:pt>
                <c:pt idx="80">
                  <c:v>130.09705159406388</c:v>
                </c:pt>
                <c:pt idx="81">
                  <c:v>122.50363847090601</c:v>
                </c:pt>
                <c:pt idx="82">
                  <c:v>115.35343233939359</c:v>
                </c:pt>
                <c:pt idx="83">
                  <c:v>108.62056440584219</c:v>
                </c:pt>
                <c:pt idx="84">
                  <c:v>102.28067576810638</c:v>
                </c:pt>
                <c:pt idx="85">
                  <c:v>96.310829287293188</c:v>
                </c:pt>
                <c:pt idx="86">
                  <c:v>90.689426603285554</c:v>
                </c:pt>
                <c:pt idx="87">
                  <c:v>85.396129993845165</c:v>
                </c:pt>
                <c:pt idx="88">
                  <c:v>80.411788794588134</c:v>
                </c:pt>
                <c:pt idx="89">
                  <c:v>75.718370113627927</c:v>
                </c:pt>
                <c:pt idx="90">
                  <c:v>71.298893590216991</c:v>
                </c:pt>
                <c:pt idx="91">
                  <c:v>67.137369961350259</c:v>
                </c:pt>
                <c:pt idx="92">
                  <c:v>63.218743214069825</c:v>
                </c:pt>
                <c:pt idx="93">
                  <c:v>59.5288361141831</c:v>
                </c:pt>
                <c:pt idx="94">
                  <c:v>56.054298914322558</c:v>
                </c:pt>
                <c:pt idx="95">
                  <c:v>52.782561055777172</c:v>
                </c:pt>
                <c:pt idx="96">
                  <c:v>49.701785689357514</c:v>
                </c:pt>
                <c:pt idx="97">
                  <c:v>46.800826850754845</c:v>
                </c:pt>
                <c:pt idx="98">
                  <c:v>44.069189135458792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74.459702942102737</c:v>
                </c:pt>
                <c:pt idx="4">
                  <c:v>69.38567245777169</c:v>
                </c:pt>
                <c:pt idx="5">
                  <c:v>139.11711295300037</c:v>
                </c:pt>
                <c:pt idx="6">
                  <c:v>129.63702581694881</c:v>
                </c:pt>
                <c:pt idx="7">
                  <c:v>206.35861458663862</c:v>
                </c:pt>
                <c:pt idx="8">
                  <c:v>192.29637877660471</c:v>
                </c:pt>
                <c:pt idx="9">
                  <c:v>179.19240912072729</c:v>
                </c:pt>
                <c:pt idx="10">
                  <c:v>238.83888293578221</c:v>
                </c:pt>
                <c:pt idx="11">
                  <c:v>222.5632905686995</c:v>
                </c:pt>
                <c:pt idx="12">
                  <c:v>277.80286482159079</c:v>
                </c:pt>
                <c:pt idx="13">
                  <c:v>258.87208550011962</c:v>
                </c:pt>
                <c:pt idx="14">
                  <c:v>321.76289860346247</c:v>
                </c:pt>
                <c:pt idx="15">
                  <c:v>299.83647811384321</c:v>
                </c:pt>
                <c:pt idx="16">
                  <c:v>279.40422590022547</c:v>
                </c:pt>
                <c:pt idx="17">
                  <c:v>324.71571271479274</c:v>
                </c:pt>
                <c:pt idx="18">
                  <c:v>302.58807373754263</c:v>
                </c:pt>
                <c:pt idx="19">
                  <c:v>353.65402900891121</c:v>
                </c:pt>
                <c:pt idx="20">
                  <c:v>329.55439856191612</c:v>
                </c:pt>
                <c:pt idx="21">
                  <c:v>387.7316485090879</c:v>
                </c:pt>
                <c:pt idx="22">
                  <c:v>361.30981056803688</c:v>
                </c:pt>
                <c:pt idx="23">
                  <c:v>336.68847955714631</c:v>
                </c:pt>
                <c:pt idx="24">
                  <c:v>377.32341279504294</c:v>
                </c:pt>
                <c:pt idx="25">
                  <c:v>351.61084044617712</c:v>
                </c:pt>
                <c:pt idx="26">
                  <c:v>382.30575373482515</c:v>
                </c:pt>
                <c:pt idx="27">
                  <c:v>356.25366150053293</c:v>
                </c:pt>
                <c:pt idx="28">
                  <c:v>415.07631318386245</c:v>
                </c:pt>
                <c:pt idx="29">
                  <c:v>386.79108260677708</c:v>
                </c:pt>
                <c:pt idx="30">
                  <c:v>360.43333920105556</c:v>
                </c:pt>
                <c:pt idx="31">
                  <c:v>406.6642761274432</c:v>
                </c:pt>
                <c:pt idx="32">
                  <c:v>378.95228088132319</c:v>
                </c:pt>
                <c:pt idx="33">
                  <c:v>425.68183219802677</c:v>
                </c:pt>
                <c:pt idx="34">
                  <c:v>396.67389222708493</c:v>
                </c:pt>
                <c:pt idx="35">
                  <c:v>451.22200980417978</c:v>
                </c:pt>
                <c:pt idx="36">
                  <c:v>420.47364333906279</c:v>
                </c:pt>
                <c:pt idx="37">
                  <c:v>391.82061358122081</c:v>
                </c:pt>
                <c:pt idx="38">
                  <c:v>440.40859888325281</c:v>
                </c:pt>
                <c:pt idx="39">
                  <c:v>410.39710853346281</c:v>
                </c:pt>
                <c:pt idx="40">
                  <c:v>457.71920506673365</c:v>
                </c:pt>
                <c:pt idx="41">
                  <c:v>426.52808949676881</c:v>
                </c:pt>
                <c:pt idx="42">
                  <c:v>481.91885056002565</c:v>
                </c:pt>
                <c:pt idx="43">
                  <c:v>449.0786585891189</c:v>
                </c:pt>
                <c:pt idx="44">
                  <c:v>418.47635004491929</c:v>
                </c:pt>
                <c:pt idx="45">
                  <c:v>444.58038370152576</c:v>
                </c:pt>
                <c:pt idx="46">
                  <c:v>414.28460853047551</c:v>
                </c:pt>
                <c:pt idx="47">
                  <c:v>456.21034261621594</c:v>
                </c:pt>
                <c:pt idx="48">
                  <c:v>425.12204795162785</c:v>
                </c:pt>
                <c:pt idx="49">
                  <c:v>469.9077247404249</c:v>
                </c:pt>
                <c:pt idx="50">
                  <c:v>437.88602674883447</c:v>
                </c:pt>
                <c:pt idx="51">
                  <c:v>408.0464361972335</c:v>
                </c:pt>
                <c:pt idx="52">
                  <c:v>445.8970510202094</c:v>
                </c:pt>
                <c:pt idx="53">
                  <c:v>415.51155201400076</c:v>
                </c:pt>
                <c:pt idx="54">
                  <c:v>450.76652627296073</c:v>
                </c:pt>
                <c:pt idx="55">
                  <c:v>420.04919857419918</c:v>
                </c:pt>
                <c:pt idx="56">
                  <c:v>459.20317499649178</c:v>
                </c:pt>
                <c:pt idx="57">
                  <c:v>427.91093481329455</c:v>
                </c:pt>
                <c:pt idx="58">
                  <c:v>398.75109342217962</c:v>
                </c:pt>
                <c:pt idx="59">
                  <c:v>371.57833925127323</c:v>
                </c:pt>
                <c:pt idx="60">
                  <c:v>346.25726293508001</c:v>
                </c:pt>
                <c:pt idx="61">
                  <c:v>322.66168253208349</c:v>
                </c:pt>
                <c:pt idx="62">
                  <c:v>300.67401472515763</c:v>
                </c:pt>
                <c:pt idx="63">
                  <c:v>287.05524969641465</c:v>
                </c:pt>
                <c:pt idx="64">
                  <c:v>267.4939698350189</c:v>
                </c:pt>
                <c:pt idx="65">
                  <c:v>249.26568656651085</c:v>
                </c:pt>
                <c:pt idx="66">
                  <c:v>232.27956330303726</c:v>
                </c:pt>
                <c:pt idx="67">
                  <c:v>216.45095348433915</c:v>
                </c:pt>
                <c:pt idx="68">
                  <c:v>201.70097876048027</c:v>
                </c:pt>
                <c:pt idx="69">
                  <c:v>187.95613591916685</c:v>
                </c:pt>
                <c:pt idx="70">
                  <c:v>181.15967132083699</c:v>
                </c:pt>
                <c:pt idx="71">
                  <c:v>168.81460870988266</c:v>
                </c:pt>
                <c:pt idx="72">
                  <c:v>157.31079608440928</c:v>
                </c:pt>
                <c:pt idx="73">
                  <c:v>146.59090675759677</c:v>
                </c:pt>
                <c:pt idx="74">
                  <c:v>136.60152054970209</c:v>
                </c:pt>
                <c:pt idx="75">
                  <c:v>127.29285758049701</c:v>
                </c:pt>
                <c:pt idx="76">
                  <c:v>118.61853020232751</c:v>
                </c:pt>
                <c:pt idx="77">
                  <c:v>115.68823245643881</c:v>
                </c:pt>
                <c:pt idx="78">
                  <c:v>107.80469820948134</c:v>
                </c:pt>
                <c:pt idx="79">
                  <c:v>100.4583846538881</c:v>
                </c:pt>
                <c:pt idx="80">
                  <c:v>93.612683073036649</c:v>
                </c:pt>
                <c:pt idx="81">
                  <c:v>87.233479438529187</c:v>
                </c:pt>
                <c:pt idx="82">
                  <c:v>81.288984410533544</c:v>
                </c:pt>
                <c:pt idx="83">
                  <c:v>75.749574922691863</c:v>
                </c:pt>
                <c:pt idx="84">
                  <c:v>70.587646562170221</c:v>
                </c:pt>
                <c:pt idx="85">
                  <c:v>65.777476009218475</c:v>
                </c:pt>
                <c:pt idx="86">
                  <c:v>61.295092850738165</c:v>
                </c:pt>
                <c:pt idx="87">
                  <c:v>57.118160129070183</c:v>
                </c:pt>
                <c:pt idx="88">
                  <c:v>53.225863030743632</c:v>
                </c:pt>
                <c:pt idx="89">
                  <c:v>49.598805160491068</c:v>
                </c:pt>
                <c:pt idx="90">
                  <c:v>46.21891188363481</c:v>
                </c:pt>
                <c:pt idx="91">
                  <c:v>43.06934025517257</c:v>
                </c:pt>
                <c:pt idx="92">
                  <c:v>40.134395086714179</c:v>
                </c:pt>
                <c:pt idx="93">
                  <c:v>37.39945073300759</c:v>
                </c:pt>
                <c:pt idx="94">
                  <c:v>34.850878208294823</c:v>
                </c:pt>
                <c:pt idx="95">
                  <c:v>32.475977269298376</c:v>
                </c:pt>
                <c:pt idx="96">
                  <c:v>30.262913126388856</c:v>
                </c:pt>
                <c:pt idx="97">
                  <c:v>28.200657467548023</c:v>
                </c:pt>
                <c:pt idx="98">
                  <c:v>26.278933501233261</c:v>
                </c:pt>
                <c:pt idx="99">
                  <c:v>24.488164744276947</c:v>
                </c:pt>
                <c:pt idx="100">
                  <c:v>22.819427299616482</c:v>
                </c:pt>
                <c:pt idx="101">
                  <c:v>21.264405386041812</c:v>
                </c:pt>
                <c:pt idx="102">
                  <c:v>19.815349898352778</c:v>
                </c:pt>
                <c:pt idx="103">
                  <c:v>18.465039791420079</c:v>
                </c:pt>
                <c:pt idx="104">
                  <c:v>17.206746095715935</c:v>
                </c:pt>
                <c:pt idx="105">
                  <c:v>16.034198384993882</c:v>
                </c:pt>
                <c:pt idx="106">
                  <c:v>14.941553529016797</c:v>
                </c:pt>
                <c:pt idx="107">
                  <c:v>13.923366575619392</c:v>
                </c:pt>
                <c:pt idx="108">
                  <c:v>12.97456361700241</c:v>
                </c:pt>
                <c:pt idx="109">
                  <c:v>12.090416505043713</c:v>
                </c:pt>
                <c:pt idx="110">
                  <c:v>11.2665192896257</c:v>
                </c:pt>
                <c:pt idx="111">
                  <c:v>10.498766262564668</c:v>
                </c:pt>
                <c:pt idx="112">
                  <c:v>9.7833314977289678</c:v>
                </c:pt>
                <c:pt idx="113">
                  <c:v>9.1166497853886455</c:v>
                </c:pt>
                <c:pt idx="114">
                  <c:v>8.4953988657871964</c:v>
                </c:pt>
                <c:pt idx="115">
                  <c:v>7.9164828734003709</c:v>
                </c:pt>
                <c:pt idx="116">
                  <c:v>7.3770169093801856</c:v>
                </c:pt>
                <c:pt idx="117">
                  <c:v>6.8743126653043554</c:v>
                </c:pt>
                <c:pt idx="118">
                  <c:v>6.4058650265903108</c:v>
                </c:pt>
                <c:pt idx="119">
                  <c:v>5.969339588814889</c:v>
                </c:pt>
                <c:pt idx="120">
                  <c:v>5.5625610247300683</c:v>
                </c:pt>
                <c:pt idx="121">
                  <c:v>5.1835022440043579</c:v>
                </c:pt>
                <c:pt idx="122">
                  <c:v>4.8302742916698262</c:v>
                </c:pt>
                <c:pt idx="123">
                  <c:v>4.5011169349359355</c:v>
                </c:pt>
                <c:pt idx="124">
                  <c:v>4.1943898914616646</c:v>
                </c:pt>
                <c:pt idx="125">
                  <c:v>3.9085646553739659</c:v>
                </c:pt>
                <c:pt idx="126">
                  <c:v>3.6422168802993444</c:v>
                </c:pt>
                <c:pt idx="127">
                  <c:v>3.3940192814510932</c:v>
                </c:pt>
                <c:pt idx="128">
                  <c:v>3.1627350214013195</c:v>
                </c:pt>
                <c:pt idx="129">
                  <c:v>2.9472115465772273</c:v>
                </c:pt>
                <c:pt idx="130">
                  <c:v>2.7463748437672098</c:v>
                </c:pt>
                <c:pt idx="131">
                  <c:v>2.5592240880153336</c:v>
                </c:pt>
                <c:pt idx="132">
                  <c:v>2.3848266552331854</c:v>
                </c:pt>
                <c:pt idx="133">
                  <c:v>2.2223134746755422</c:v>
                </c:pt>
                <c:pt idx="134">
                  <c:v>2.0708746981199702</c:v>
                </c:pt>
                <c:pt idx="135">
                  <c:v>1.9297556641686671</c:v>
                </c:pt>
                <c:pt idx="136">
                  <c:v>1.7982531375615443</c:v>
                </c:pt>
                <c:pt idx="137">
                  <c:v>1.675711804760015</c:v>
                </c:pt>
                <c:pt idx="138">
                  <c:v>1.5615210083379956</c:v>
                </c:pt>
                <c:pt idx="139">
                  <c:v>1.4551117039066963</c:v>
                </c:pt>
                <c:pt idx="140">
                  <c:v>1.35595362440871</c:v>
                </c:pt>
                <c:pt idx="141">
                  <c:v>1.2635526376502924</c:v>
                </c:pt>
                <c:pt idx="142">
                  <c:v>1.1774482839036802</c:v>
                </c:pt>
                <c:pt idx="143">
                  <c:v>1.0972114813086438</c:v>
                </c:pt>
                <c:pt idx="144">
                  <c:v>1.022442387638649</c:v>
                </c:pt>
                <c:pt idx="145">
                  <c:v>0.9527684077762173</c:v>
                </c:pt>
                <c:pt idx="146">
                  <c:v>0.88784233696818415</c:v>
                </c:pt>
                <c:pt idx="147">
                  <c:v>0.82734063060817953</c:v>
                </c:pt>
                <c:pt idx="148">
                  <c:v>0.77096179192417691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244.64282203050283</c:v>
                </c:pt>
                <c:pt idx="4">
                  <c:v>245.53044961742251</c:v>
                </c:pt>
                <c:pt idx="5">
                  <c:v>243.95404761107966</c:v>
                </c:pt>
                <c:pt idx="6">
                  <c:v>245.52585458715077</c:v>
                </c:pt>
                <c:pt idx="7">
                  <c:v>246.90357772985124</c:v>
                </c:pt>
                <c:pt idx="8">
                  <c:v>246.32615808776265</c:v>
                </c:pt>
                <c:pt idx="9">
                  <c:v>248.31612304890746</c:v>
                </c:pt>
                <c:pt idx="10">
                  <c:v>247.7771385051494</c:v>
                </c:pt>
                <c:pt idx="11">
                  <c:v>250.12840753297218</c:v>
                </c:pt>
                <c:pt idx="12">
                  <c:v>249.91846585313215</c:v>
                </c:pt>
                <c:pt idx="13">
                  <c:v>252.52063205167303</c:v>
                </c:pt>
                <c:pt idx="14">
                  <c:v>254.76711005510427</c:v>
                </c:pt>
                <c:pt idx="15">
                  <c:v>254.94926774421555</c:v>
                </c:pt>
                <c:pt idx="16">
                  <c:v>257.51492901322848</c:v>
                </c:pt>
                <c:pt idx="17">
                  <c:v>257.58886379210207</c:v>
                </c:pt>
                <c:pt idx="18">
                  <c:v>260.24536017672216</c:v>
                </c:pt>
                <c:pt idx="19">
                  <c:v>260.21475211871348</c:v>
                </c:pt>
                <c:pt idx="20">
                  <c:v>262.98279445712808</c:v>
                </c:pt>
                <c:pt idx="21">
                  <c:v>265.32881728907938</c:v>
                </c:pt>
                <c:pt idx="22">
                  <c:v>265.53784989815199</c:v>
                </c:pt>
                <c:pt idx="23">
                  <c:v>268.10134260059158</c:v>
                </c:pt>
                <c:pt idx="24">
                  <c:v>268.04982014024415</c:v>
                </c:pt>
                <c:pt idx="25">
                  <c:v>270.64858914510734</c:v>
                </c:pt>
                <c:pt idx="26">
                  <c:v>270.87794154912262</c:v>
                </c:pt>
                <c:pt idx="27">
                  <c:v>273.38456200702825</c:v>
                </c:pt>
                <c:pt idx="28">
                  <c:v>275.45758491876956</c:v>
                </c:pt>
                <c:pt idx="29">
                  <c:v>275.30742397300304</c:v>
                </c:pt>
                <c:pt idx="30">
                  <c:v>277.62348100227729</c:v>
                </c:pt>
                <c:pt idx="31">
                  <c:v>277.24301043393166</c:v>
                </c:pt>
                <c:pt idx="32">
                  <c:v>279.60463999592491</c:v>
                </c:pt>
                <c:pt idx="33">
                  <c:v>279.20478594321207</c:v>
                </c:pt>
                <c:pt idx="34">
                  <c:v>281.60400198956381</c:v>
                </c:pt>
                <c:pt idx="35">
                  <c:v>283.54782457863985</c:v>
                </c:pt>
                <c:pt idx="36">
                  <c:v>283.19008046409516</c:v>
                </c:pt>
                <c:pt idx="37">
                  <c:v>285.37484993719471</c:v>
                </c:pt>
                <c:pt idx="38">
                  <c:v>284.67688889954877</c:v>
                </c:pt>
                <c:pt idx="39">
                  <c:v>286.94036336423869</c:v>
                </c:pt>
                <c:pt idx="40">
                  <c:v>286.3043100636695</c:v>
                </c:pt>
                <c:pt idx="41">
                  <c:v>288.61476980327694</c:v>
                </c:pt>
                <c:pt idx="42">
                  <c:v>290.45088127693248</c:v>
                </c:pt>
                <c:pt idx="43">
                  <c:v>290.01981630481242</c:v>
                </c:pt>
                <c:pt idx="44">
                  <c:v>292.04050306396766</c:v>
                </c:pt>
                <c:pt idx="45">
                  <c:v>291.68155241672753</c:v>
                </c:pt>
                <c:pt idx="46">
                  <c:v>293.574566424316</c:v>
                </c:pt>
                <c:pt idx="47">
                  <c:v>292.80109131393823</c:v>
                </c:pt>
                <c:pt idx="48">
                  <c:v>294.69668017553352</c:v>
                </c:pt>
                <c:pt idx="49">
                  <c:v>296.14456568178235</c:v>
                </c:pt>
                <c:pt idx="50">
                  <c:v>295.58043409227014</c:v>
                </c:pt>
                <c:pt idx="51">
                  <c:v>297.13880701051619</c:v>
                </c:pt>
                <c:pt idx="52">
                  <c:v>296.18304378078915</c:v>
                </c:pt>
                <c:pt idx="53">
                  <c:v>297.74931334671345</c:v>
                </c:pt>
                <c:pt idx="54">
                  <c:v>296.78375087793654</c:v>
                </c:pt>
                <c:pt idx="55">
                  <c:v>298.35636840216449</c:v>
                </c:pt>
                <c:pt idx="56">
                  <c:v>299.50666729434914</c:v>
                </c:pt>
                <c:pt idx="57">
                  <c:v>298.73671646274232</c:v>
                </c:pt>
                <c:pt idx="58">
                  <c:v>300.0062567932909</c:v>
                </c:pt>
                <c:pt idx="59">
                  <c:v>300.88500482251993</c:v>
                </c:pt>
                <c:pt idx="60">
                  <c:v>301.41900293572689</c:v>
                </c:pt>
                <c:pt idx="61">
                  <c:v>301.64991051402052</c:v>
                </c:pt>
                <c:pt idx="62">
                  <c:v>301.61538299770433</c:v>
                </c:pt>
                <c:pt idx="63">
                  <c:v>301.34941989817213</c:v>
                </c:pt>
                <c:pt idx="64">
                  <c:v>300.56729245576855</c:v>
                </c:pt>
                <c:pt idx="65">
                  <c:v>300.09497223623316</c:v>
                </c:pt>
                <c:pt idx="66">
                  <c:v>299.45361267632609</c:v>
                </c:pt>
                <c:pt idx="67">
                  <c:v>298.66754053377946</c:v>
                </c:pt>
                <c:pt idx="68">
                  <c:v>297.75860511709197</c:v>
                </c:pt>
                <c:pt idx="69">
                  <c:v>296.74639988060733</c:v>
                </c:pt>
                <c:pt idx="70">
                  <c:v>295.64846550118375</c:v>
                </c:pt>
                <c:pt idx="71">
                  <c:v>294.16508416144234</c:v>
                </c:pt>
                <c:pt idx="72">
                  <c:v>293.10858543384728</c:v>
                </c:pt>
                <c:pt idx="73">
                  <c:v>291.9877149463739</c:v>
                </c:pt>
                <c:pt idx="74">
                  <c:v>290.81552201843493</c:v>
                </c:pt>
                <c:pt idx="75">
                  <c:v>289.60361343471158</c:v>
                </c:pt>
                <c:pt idx="76">
                  <c:v>288.36228728863682</c:v>
                </c:pt>
                <c:pt idx="77">
                  <c:v>287.10065540824127</c:v>
                </c:pt>
                <c:pt idx="78">
                  <c:v>285.52888529649772</c:v>
                </c:pt>
                <c:pt idx="79">
                  <c:v>284.40804152009116</c:v>
                </c:pt>
                <c:pt idx="80">
                  <c:v>283.26860225699016</c:v>
                </c:pt>
                <c:pt idx="81">
                  <c:v>282.11785925176036</c:v>
                </c:pt>
                <c:pt idx="82">
                  <c:v>280.96222315866754</c:v>
                </c:pt>
                <c:pt idx="83">
                  <c:v>279.807308223061</c:v>
                </c:pt>
                <c:pt idx="84">
                  <c:v>278.65800960253864</c:v>
                </c:pt>
                <c:pt idx="85">
                  <c:v>277.51857393264436</c:v>
                </c:pt>
                <c:pt idx="86">
                  <c:v>276.39266369389202</c:v>
                </c:pt>
                <c:pt idx="87">
                  <c:v>275.28341589267416</c:v>
                </c:pt>
                <c:pt idx="88">
                  <c:v>274.1934955277984</c:v>
                </c:pt>
                <c:pt idx="89">
                  <c:v>273.12514427675416</c:v>
                </c:pt>
                <c:pt idx="90">
                  <c:v>272.08022480109065</c:v>
                </c:pt>
                <c:pt idx="91">
                  <c:v>271.06026103827492</c:v>
                </c:pt>
                <c:pt idx="92">
                  <c:v>270.06647481787809</c:v>
                </c:pt>
                <c:pt idx="93">
                  <c:v>269.09981911272689</c:v>
                </c:pt>
                <c:pt idx="94">
                  <c:v>268.16100821057131</c:v>
                </c:pt>
                <c:pt idx="95">
                  <c:v>267.25054506870282</c:v>
                </c:pt>
                <c:pt idx="96">
                  <c:v>266.36874609265487</c:v>
                </c:pt>
                <c:pt idx="97">
                  <c:v>265.5157635604865</c:v>
                </c:pt>
                <c:pt idx="98">
                  <c:v>264.69160589607299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68.409707120444793</c:v>
                </c:pt>
                <c:pt idx="4">
                  <c:v>64.259843627298324</c:v>
                </c:pt>
                <c:pt idx="5">
                  <c:v>128.77142590012878</c:v>
                </c:pt>
                <c:pt idx="6">
                  <c:v>120.95990525785349</c:v>
                </c:pt>
                <c:pt idx="7">
                  <c:v>196.47735606252886</c:v>
                </c:pt>
                <c:pt idx="8">
                  <c:v>184.55866438156193</c:v>
                </c:pt>
                <c:pt idx="9">
                  <c:v>173.3629833020851</c:v>
                </c:pt>
                <c:pt idx="10">
                  <c:v>228.71129027177105</c:v>
                </c:pt>
                <c:pt idx="11">
                  <c:v>214.83722657642161</c:v>
                </c:pt>
                <c:pt idx="12">
                  <c:v>267.04156575421985</c:v>
                </c:pt>
                <c:pt idx="13">
                  <c:v>250.84231433913928</c:v>
                </c:pt>
                <c:pt idx="14">
                  <c:v>316.82505300792201</c:v>
                </c:pt>
                <c:pt idx="15">
                  <c:v>297.6058401719875</c:v>
                </c:pt>
                <c:pt idx="16">
                  <c:v>279.55250149444447</c:v>
                </c:pt>
                <c:pt idx="17">
                  <c:v>324.09534915070407</c:v>
                </c:pt>
                <c:pt idx="18">
                  <c:v>304.43510626483567</c:v>
                </c:pt>
                <c:pt idx="19">
                  <c:v>352.46038889528268</c:v>
                </c:pt>
                <c:pt idx="20">
                  <c:v>331.07946852265894</c:v>
                </c:pt>
                <c:pt idx="21">
                  <c:v>392.86371233126329</c:v>
                </c:pt>
                <c:pt idx="22">
                  <c:v>369.03184919062619</c:v>
                </c:pt>
                <c:pt idx="23">
                  <c:v>346.64567238580207</c:v>
                </c:pt>
                <c:pt idx="24">
                  <c:v>389.37790835573753</c:v>
                </c:pt>
                <c:pt idx="25">
                  <c:v>365.75750074197219</c:v>
                </c:pt>
                <c:pt idx="26">
                  <c:v>399.75286174767109</c:v>
                </c:pt>
                <c:pt idx="27">
                  <c:v>375.50308964549367</c:v>
                </c:pt>
                <c:pt idx="28">
                  <c:v>438.18958827780045</c:v>
                </c:pt>
                <c:pt idx="29">
                  <c:v>411.60817093202326</c:v>
                </c:pt>
                <c:pt idx="30">
                  <c:v>386.63923313165793</c:v>
                </c:pt>
                <c:pt idx="31">
                  <c:v>429.03348216716051</c:v>
                </c:pt>
                <c:pt idx="32">
                  <c:v>403.00749170577302</c:v>
                </c:pt>
                <c:pt idx="33">
                  <c:v>445.87700541480416</c:v>
                </c:pt>
                <c:pt idx="34">
                  <c:v>418.82925466290271</c:v>
                </c:pt>
                <c:pt idx="35">
                  <c:v>481.67707492668728</c:v>
                </c:pt>
                <c:pt idx="36">
                  <c:v>452.45762358179979</c:v>
                </c:pt>
                <c:pt idx="37">
                  <c:v>425.01067996322706</c:v>
                </c:pt>
                <c:pt idx="38">
                  <c:v>469.99569532539186</c:v>
                </c:pt>
                <c:pt idx="39">
                  <c:v>441.48485877798709</c:v>
                </c:pt>
                <c:pt idx="40">
                  <c:v>485.47051898836656</c:v>
                </c:pt>
                <c:pt idx="41">
                  <c:v>456.02095008140367</c:v>
                </c:pt>
                <c:pt idx="42">
                  <c:v>514.26353986482673</c:v>
                </c:pt>
                <c:pt idx="43">
                  <c:v>483.06733131822534</c:v>
                </c:pt>
                <c:pt idx="44">
                  <c:v>453.76354436530499</c:v>
                </c:pt>
                <c:pt idx="45">
                  <c:v>482.17559159400503</c:v>
                </c:pt>
                <c:pt idx="46">
                  <c:v>452.92589927593536</c:v>
                </c:pt>
                <c:pt idx="47">
                  <c:v>489.99401075995439</c:v>
                </c:pt>
                <c:pt idx="48">
                  <c:v>460.27003820247717</c:v>
                </c:pt>
                <c:pt idx="49">
                  <c:v>507.53705032606331</c:v>
                </c:pt>
                <c:pt idx="50">
                  <c:v>476.74888348215183</c:v>
                </c:pt>
                <c:pt idx="51">
                  <c:v>447.82838564289642</c:v>
                </c:pt>
                <c:pt idx="52">
                  <c:v>481.57601896745405</c:v>
                </c:pt>
                <c:pt idx="53">
                  <c:v>452.36269787006569</c:v>
                </c:pt>
                <c:pt idx="54">
                  <c:v>486.24310296049958</c:v>
                </c:pt>
                <c:pt idx="55">
                  <c:v>456.74666763418918</c:v>
                </c:pt>
                <c:pt idx="56">
                  <c:v>501.04632605995118</c:v>
                </c:pt>
                <c:pt idx="57">
                  <c:v>470.65189894699034</c:v>
                </c:pt>
                <c:pt idx="58">
                  <c:v>442.10125583458228</c:v>
                </c:pt>
                <c:pt idx="59">
                  <c:v>415.28254926371557</c:v>
                </c:pt>
                <c:pt idx="60">
                  <c:v>390.09071665586549</c:v>
                </c:pt>
                <c:pt idx="61">
                  <c:v>366.42706872918518</c:v>
                </c:pt>
                <c:pt idx="62">
                  <c:v>344.19890288215629</c:v>
                </c:pt>
                <c:pt idx="63">
                  <c:v>338.00108504226404</c:v>
                </c:pt>
                <c:pt idx="64">
                  <c:v>317.49729365793297</c:v>
                </c:pt>
                <c:pt idx="65">
                  <c:v>298.2373014202218</c:v>
                </c:pt>
                <c:pt idx="66">
                  <c:v>280.14565709730056</c:v>
                </c:pt>
                <c:pt idx="67">
                  <c:v>263.15148647317028</c:v>
                </c:pt>
                <c:pt idx="68">
                  <c:v>247.18821469714086</c:v>
                </c:pt>
                <c:pt idx="69">
                  <c:v>232.19330547611963</c:v>
                </c:pt>
                <c:pt idx="70">
                  <c:v>232.78996110013233</c:v>
                </c:pt>
                <c:pt idx="71">
                  <c:v>218.66847744227121</c:v>
                </c:pt>
                <c:pt idx="72">
                  <c:v>205.40362995444434</c:v>
                </c:pt>
                <c:pt idx="73">
                  <c:v>192.94345345044394</c:v>
                </c:pt>
                <c:pt idx="74">
                  <c:v>181.23913505150853</c:v>
                </c:pt>
                <c:pt idx="75">
                  <c:v>170.24482296133263</c:v>
                </c:pt>
                <c:pt idx="76">
                  <c:v>159.91744684114929</c:v>
                </c:pt>
                <c:pt idx="77">
                  <c:v>164.08283048155587</c:v>
                </c:pt>
                <c:pt idx="78">
                  <c:v>154.12925259430233</c:v>
                </c:pt>
                <c:pt idx="79">
                  <c:v>144.77947775254026</c:v>
                </c:pt>
                <c:pt idx="80">
                  <c:v>135.99687811029563</c:v>
                </c:pt>
                <c:pt idx="81">
                  <c:v>127.7470477366886</c:v>
                </c:pt>
                <c:pt idx="82">
                  <c:v>119.99766783032017</c:v>
                </c:pt>
                <c:pt idx="83">
                  <c:v>112.71838011001155</c:v>
                </c:pt>
                <c:pt idx="84">
                  <c:v>105.88066788590309</c:v>
                </c:pt>
                <c:pt idx="85">
                  <c:v>99.457744345007526</c:v>
                </c:pt>
                <c:pt idx="86">
                  <c:v>93.424447613574912</c:v>
                </c:pt>
                <c:pt idx="87">
                  <c:v>87.757142185174928</c:v>
                </c:pt>
                <c:pt idx="88">
                  <c:v>82.433626328339997</c:v>
                </c:pt>
                <c:pt idx="89">
                  <c:v>77.433045111037572</c:v>
                </c:pt>
                <c:pt idx="90">
                  <c:v>72.735808701244125</c:v>
                </c:pt>
                <c:pt idx="91">
                  <c:v>68.323515623562315</c:v>
                </c:pt>
                <c:pt idx="92">
                  <c:v>64.178880671238304</c:v>
                </c:pt>
                <c:pt idx="93">
                  <c:v>60.285667191173872</c:v>
                </c:pt>
                <c:pt idx="94">
                  <c:v>56.62862347665893</c:v>
                </c:pt>
                <c:pt idx="95">
                  <c:v>53.193423018642456</c:v>
                </c:pt>
                <c:pt idx="96">
                  <c:v>49.966608381475417</c:v>
                </c:pt>
                <c:pt idx="97">
                  <c:v>46.93553848325827</c:v>
                </c:pt>
                <c:pt idx="98">
                  <c:v>44.088339074263359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70.766885089941994</c:v>
                </c:pt>
                <c:pt idx="4">
                  <c:v>65.729394009875804</c:v>
                </c:pt>
                <c:pt idx="5">
                  <c:v>131.81737828904909</c:v>
                </c:pt>
                <c:pt idx="6">
                  <c:v>122.43405067070275</c:v>
                </c:pt>
                <c:pt idx="7">
                  <c:v>199.42869830574932</c:v>
                </c:pt>
                <c:pt idx="8">
                  <c:v>185.23250629379928</c:v>
                </c:pt>
                <c:pt idx="9">
                  <c:v>172.04686025317767</c:v>
                </c:pt>
                <c:pt idx="10">
                  <c:v>227.93415176662168</c:v>
                </c:pt>
                <c:pt idx="11">
                  <c:v>211.70881904344941</c:v>
                </c:pt>
                <c:pt idx="12">
                  <c:v>264.1230999010877</c:v>
                </c:pt>
                <c:pt idx="13">
                  <c:v>245.32168228746627</c:v>
                </c:pt>
                <c:pt idx="14">
                  <c:v>311.85580949464963</c:v>
                </c:pt>
                <c:pt idx="15">
                  <c:v>289.65657242777189</c:v>
                </c:pt>
                <c:pt idx="16">
                  <c:v>269.03757248121593</c:v>
                </c:pt>
                <c:pt idx="17">
                  <c:v>313.50648535860205</c:v>
                </c:pt>
                <c:pt idx="18">
                  <c:v>291.18974608811351</c:v>
                </c:pt>
                <c:pt idx="19">
                  <c:v>339.2456367765692</c:v>
                </c:pt>
                <c:pt idx="20">
                  <c:v>315.09667406553092</c:v>
                </c:pt>
                <c:pt idx="21">
                  <c:v>377.35580779762006</c:v>
                </c:pt>
                <c:pt idx="22">
                  <c:v>350.4939992924742</c:v>
                </c:pt>
                <c:pt idx="23">
                  <c:v>325.54432978521049</c:v>
                </c:pt>
                <c:pt idx="24">
                  <c:v>368.32808821549338</c:v>
                </c:pt>
                <c:pt idx="25">
                  <c:v>342.10891159686486</c:v>
                </c:pt>
                <c:pt idx="26">
                  <c:v>375.87492019854847</c:v>
                </c:pt>
                <c:pt idx="27">
                  <c:v>349.11852763846542</c:v>
                </c:pt>
                <c:pt idx="28">
                  <c:v>412.67685977543624</c:v>
                </c:pt>
                <c:pt idx="29">
                  <c:v>383.30074695902027</c:v>
                </c:pt>
                <c:pt idx="30">
                  <c:v>356.01575212938059</c:v>
                </c:pt>
                <c:pt idx="31">
                  <c:v>398.79047173322886</c:v>
                </c:pt>
                <c:pt idx="32">
                  <c:v>370.40285170984805</c:v>
                </c:pt>
                <c:pt idx="33">
                  <c:v>413.67221947159214</c:v>
                </c:pt>
                <c:pt idx="34">
                  <c:v>384.2252526733389</c:v>
                </c:pt>
                <c:pt idx="35">
                  <c:v>448.17022633826554</c:v>
                </c:pt>
                <c:pt idx="36">
                  <c:v>416.26754311770463</c:v>
                </c:pt>
                <c:pt idx="37">
                  <c:v>386.63583002603235</c:v>
                </c:pt>
                <c:pt idx="38">
                  <c:v>432.31880642584304</c:v>
                </c:pt>
                <c:pt idx="39">
                  <c:v>401.54449541374834</c:v>
                </c:pt>
                <c:pt idx="40">
                  <c:v>446.16620892469712</c:v>
                </c:pt>
                <c:pt idx="41">
                  <c:v>414.40618027812678</c:v>
                </c:pt>
                <c:pt idx="42">
                  <c:v>473.77269177911222</c:v>
                </c:pt>
                <c:pt idx="43">
                  <c:v>440.04751501341292</c:v>
                </c:pt>
                <c:pt idx="44">
                  <c:v>408.72304130133739</c:v>
                </c:pt>
                <c:pt idx="45">
                  <c:v>437.4940391772775</c:v>
                </c:pt>
                <c:pt idx="46">
                  <c:v>406.3513328516193</c:v>
                </c:pt>
                <c:pt idx="47">
                  <c:v>444.19291944601611</c:v>
                </c:pt>
                <c:pt idx="48">
                  <c:v>412.57335802694365</c:v>
                </c:pt>
                <c:pt idx="49">
                  <c:v>460.98321631506013</c:v>
                </c:pt>
                <c:pt idx="50">
                  <c:v>428.16844938988163</c:v>
                </c:pt>
                <c:pt idx="51">
                  <c:v>397.68957863238018</c:v>
                </c:pt>
                <c:pt idx="52">
                  <c:v>432.3929751866649</c:v>
                </c:pt>
                <c:pt idx="53">
                  <c:v>401.61338452335218</c:v>
                </c:pt>
                <c:pt idx="54">
                  <c:v>436.45935208256299</c:v>
                </c:pt>
                <c:pt idx="55">
                  <c:v>405.39029923202469</c:v>
                </c:pt>
                <c:pt idx="56">
                  <c:v>451.02078039606846</c:v>
                </c:pt>
                <c:pt idx="57">
                  <c:v>418.91518248424796</c:v>
                </c:pt>
                <c:pt idx="58">
                  <c:v>389.09499904129137</c:v>
                </c:pt>
                <c:pt idx="59">
                  <c:v>361.39754444119558</c:v>
                </c:pt>
                <c:pt idx="60">
                  <c:v>335.67171372013854</c:v>
                </c:pt>
                <c:pt idx="61">
                  <c:v>311.77715821516466</c:v>
                </c:pt>
                <c:pt idx="62">
                  <c:v>289.58351988445196</c:v>
                </c:pt>
                <c:pt idx="63">
                  <c:v>284.15755763784358</c:v>
                </c:pt>
                <c:pt idx="64">
                  <c:v>263.93000120216436</c:v>
                </c:pt>
                <c:pt idx="65">
                  <c:v>245.14232918398861</c:v>
                </c:pt>
                <c:pt idx="66">
                  <c:v>227.69204442097444</c:v>
                </c:pt>
                <c:pt idx="67">
                  <c:v>211.48394593939082</c:v>
                </c:pt>
                <c:pt idx="68">
                  <c:v>196.42960958004895</c:v>
                </c:pt>
                <c:pt idx="69">
                  <c:v>182.44690559551231</c:v>
                </c:pt>
                <c:pt idx="70">
                  <c:v>184.64738809270023</c:v>
                </c:pt>
                <c:pt idx="71">
                  <c:v>171.50339328082885</c:v>
                </c:pt>
                <c:pt idx="72">
                  <c:v>159.29504452059706</c:v>
                </c:pt>
                <c:pt idx="73">
                  <c:v>147.95573850407007</c:v>
                </c:pt>
                <c:pt idx="74">
                  <c:v>137.42361303307359</c:v>
                </c:pt>
                <c:pt idx="75">
                  <c:v>127.64120952662101</c:v>
                </c:pt>
                <c:pt idx="76">
                  <c:v>118.55515955251244</c:v>
                </c:pt>
                <c:pt idx="77">
                  <c:v>124.45996242852449</c:v>
                </c:pt>
                <c:pt idx="78">
                  <c:v>115.6003672978046</c:v>
                </c:pt>
                <c:pt idx="79">
                  <c:v>107.37143623244913</c:v>
                </c:pt>
                <c:pt idx="80">
                  <c:v>99.728275853305448</c:v>
                </c:pt>
                <c:pt idx="81">
                  <c:v>92.629188484928278</c:v>
                </c:pt>
                <c:pt idx="82">
                  <c:v>86.035444671652613</c:v>
                </c:pt>
                <c:pt idx="83">
                  <c:v>79.911071886950552</c:v>
                </c:pt>
                <c:pt idx="84">
                  <c:v>74.222658283364439</c:v>
                </c:pt>
                <c:pt idx="85">
                  <c:v>68.939170412363183</c:v>
                </c:pt>
                <c:pt idx="86">
                  <c:v>64.031783919682852</c:v>
                </c:pt>
                <c:pt idx="87">
                  <c:v>59.473726292500764</c:v>
                </c:pt>
                <c:pt idx="88">
                  <c:v>55.2401308005416</c:v>
                </c:pt>
                <c:pt idx="89">
                  <c:v>51.307900834283444</c:v>
                </c:pt>
                <c:pt idx="90">
                  <c:v>47.655583900153495</c:v>
                </c:pt>
                <c:pt idx="91">
                  <c:v>44.263254585287427</c:v>
                </c:pt>
                <c:pt idx="92">
                  <c:v>41.112405853360194</c:v>
                </c:pt>
                <c:pt idx="93">
                  <c:v>38.185848078446938</c:v>
                </c:pt>
                <c:pt idx="94">
                  <c:v>35.467615266087655</c:v>
                </c:pt>
                <c:pt idx="95">
                  <c:v>32.942877949939636</c:v>
                </c:pt>
                <c:pt idx="96">
                  <c:v>30.597862288820533</c:v>
                </c:pt>
                <c:pt idx="97">
                  <c:v>28.419774922771776</c:v>
                </c:pt>
                <c:pt idx="98">
                  <c:v>26.396733178190324</c:v>
                </c:pt>
                <c:pt idx="99">
                  <c:v>24.517700241259202</c:v>
                </c:pt>
                <c:pt idx="100">
                  <c:v>22.77242494601191</c:v>
                </c:pt>
                <c:pt idx="101">
                  <c:v>21.151385848541217</c:v>
                </c:pt>
                <c:pt idx="102">
                  <c:v>19.645739282246208</c:v>
                </c:pt>
                <c:pt idx="103">
                  <c:v>18.247271110730111</c:v>
                </c:pt>
                <c:pt idx="104">
                  <c:v>16.948351915134246</c:v>
                </c:pt>
                <c:pt idx="105">
                  <c:v>15.741895371430223</c:v>
                </c:pt>
                <c:pt idx="106">
                  <c:v>14.621319590595329</c:v>
                </c:pt>
                <c:pt idx="107">
                  <c:v>13.580511210760486</c:v>
                </c:pt>
                <c:pt idx="108">
                  <c:v>12.613792045433426</c:v>
                </c:pt>
                <c:pt idx="109">
                  <c:v>11.715888105844714</c:v>
                </c:pt>
                <c:pt idx="110">
                  <c:v>10.881900828416354</c:v>
                </c:pt>
                <c:pt idx="111">
                  <c:v>10.10728035038286</c:v>
                </c:pt>
                <c:pt idx="112">
                  <c:v>9.3878006877684825</c:v>
                </c:pt>
                <c:pt idx="113">
                  <c:v>8.719536680302733</c:v>
                </c:pt>
                <c:pt idx="114">
                  <c:v>8.0988425774959136</c:v>
                </c:pt>
                <c:pt idx="115">
                  <c:v>7.5223321490498476</c:v>
                </c:pt>
                <c:pt idx="116">
                  <c:v>6.9868602110950784</c:v>
                </c:pt>
                <c:pt idx="117">
                  <c:v>6.4895054674698969</c:v>
                </c:pt>
                <c:pt idx="118">
                  <c:v>6.0275545724309039</c:v>
                </c:pt>
                <c:pt idx="119">
                  <c:v>5.5984873278483329</c:v>
                </c:pt>
                <c:pt idx="120">
                  <c:v>5.1999629341286511</c:v>
                </c:pt>
                <c:pt idx="121">
                  <c:v>4.8298072198555788</c:v>
                </c:pt>
                <c:pt idx="122">
                  <c:v>4.4860007804801691</c:v>
                </c:pt>
                <c:pt idx="123">
                  <c:v>4.1666679613499022</c:v>
                </c:pt>
                <c:pt idx="124">
                  <c:v>3.8700666249731386</c:v>
                </c:pt>
                <c:pt idx="125">
                  <c:v>3.5945786466936638</c:v>
                </c:pt>
                <c:pt idx="126">
                  <c:v>3.3387010869239839</c:v>
                </c:pt>
                <c:pt idx="127">
                  <c:v>3.1010379917769959</c:v>
                </c:pt>
                <c:pt idx="128">
                  <c:v>2.8802927773639455</c:v>
                </c:pt>
                <c:pt idx="129">
                  <c:v>2.6752611562107891</c:v>
                </c:pt>
                <c:pt idx="130">
                  <c:v>2.4848245672026508</c:v>
                </c:pt>
                <c:pt idx="131">
                  <c:v>2.3079440732130725</c:v>
                </c:pt>
                <c:pt idx="132">
                  <c:v>2.1436546931262428</c:v>
                </c:pt>
                <c:pt idx="133">
                  <c:v>1.9910601373302543</c:v>
                </c:pt>
                <c:pt idx="134">
                  <c:v>1.8493279179605757</c:v>
                </c:pt>
                <c:pt idx="135">
                  <c:v>1.7176848072174147</c:v>
                </c:pt>
                <c:pt idx="136">
                  <c:v>1.5954126189795756</c:v>
                </c:pt>
                <c:pt idx="137">
                  <c:v>1.4818442907011713</c:v>
                </c:pt>
                <c:pt idx="138">
                  <c:v>1.376360244215775</c:v>
                </c:pt>
                <c:pt idx="139">
                  <c:v>1.2783850055941712</c:v>
                </c:pt>
                <c:pt idx="140">
                  <c:v>1.1873840656151655</c:v>
                </c:pt>
                <c:pt idx="141">
                  <c:v>1.1028609637215758</c:v>
                </c:pt>
                <c:pt idx="142">
                  <c:v>1.0243545795527713</c:v>
                </c:pt>
                <c:pt idx="143">
                  <c:v>0.95143661727756812</c:v>
                </c:pt>
                <c:pt idx="144">
                  <c:v>0.88370926900312363</c:v>
                </c:pt>
                <c:pt idx="145">
                  <c:v>0.82080304451242947</c:v>
                </c:pt>
                <c:pt idx="146">
                  <c:v>0.76237475549041911</c:v>
                </c:pt>
                <c:pt idx="147">
                  <c:v>0.70810564324152536</c:v>
                </c:pt>
                <c:pt idx="148">
                  <c:v>0.65769963968435174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228.66464606653955</c:v>
                </c:pt>
                <c:pt idx="4">
                  <c:v>233.56784024687047</c:v>
                </c:pt>
                <c:pt idx="5">
                  <c:v>219.3221077266046</c:v>
                </c:pt>
                <c:pt idx="6">
                  <c:v>227.61686993820092</c:v>
                </c:pt>
                <c:pt idx="7">
                  <c:v>234.50035103725821</c:v>
                </c:pt>
                <c:pt idx="8">
                  <c:v>226.99883474281762</c:v>
                </c:pt>
                <c:pt idx="9">
                  <c:v>235.65248131183034</c:v>
                </c:pt>
                <c:pt idx="10">
                  <c:v>227.02489687830007</c:v>
                </c:pt>
                <c:pt idx="11">
                  <c:v>236.98125720995392</c:v>
                </c:pt>
                <c:pt idx="12">
                  <c:v>229.38897724603464</c:v>
                </c:pt>
                <c:pt idx="13">
                  <c:v>240.15443490694156</c:v>
                </c:pt>
                <c:pt idx="14">
                  <c:v>248.89661446728144</c:v>
                </c:pt>
                <c:pt idx="15">
                  <c:v>238.73311324362567</c:v>
                </c:pt>
                <c:pt idx="16">
                  <c:v>249.52675339699954</c:v>
                </c:pt>
                <c:pt idx="17">
                  <c:v>242.47752996220902</c:v>
                </c:pt>
                <c:pt idx="18">
                  <c:v>253.54339241430728</c:v>
                </c:pt>
                <c:pt idx="19">
                  <c:v>249.2907189760748</c:v>
                </c:pt>
                <c:pt idx="20">
                  <c:v>259.75496399477265</c:v>
                </c:pt>
                <c:pt idx="21">
                  <c:v>268.04942142693744</c:v>
                </c:pt>
                <c:pt idx="22">
                  <c:v>261.20528602717911</c:v>
                </c:pt>
                <c:pt idx="23">
                  <c:v>270.17105217772473</c:v>
                </c:pt>
                <c:pt idx="24">
                  <c:v>261.43360465561705</c:v>
                </c:pt>
                <c:pt idx="25">
                  <c:v>270.94138525464768</c:v>
                </c:pt>
                <c:pt idx="26">
                  <c:v>262.63241642954813</c:v>
                </c:pt>
                <c:pt idx="27">
                  <c:v>272.47274948038262</c:v>
                </c:pt>
                <c:pt idx="28">
                  <c:v>280.13161117176799</c:v>
                </c:pt>
                <c:pt idx="29">
                  <c:v>276.486881473106</c:v>
                </c:pt>
                <c:pt idx="30">
                  <c:v>283.65028897252853</c:v>
                </c:pt>
                <c:pt idx="31">
                  <c:v>278.55882421103945</c:v>
                </c:pt>
                <c:pt idx="32">
                  <c:v>285.25853835348641</c:v>
                </c:pt>
                <c:pt idx="33">
                  <c:v>274.53810998552922</c:v>
                </c:pt>
                <c:pt idx="34">
                  <c:v>282.31164867251459</c:v>
                </c:pt>
                <c:pt idx="35">
                  <c:v>288.20294010968553</c:v>
                </c:pt>
                <c:pt idx="36">
                  <c:v>277.12292740655698</c:v>
                </c:pt>
                <c:pt idx="37">
                  <c:v>284.80766550328735</c:v>
                </c:pt>
                <c:pt idx="38">
                  <c:v>277.5046338080524</c:v>
                </c:pt>
                <c:pt idx="39">
                  <c:v>285.21684354722174</c:v>
                </c:pt>
                <c:pt idx="40">
                  <c:v>280.55099174067686</c:v>
                </c:pt>
                <c:pt idx="41">
                  <c:v>287.57264759245652</c:v>
                </c:pt>
                <c:pt idx="42">
                  <c:v>292.80331219084655</c:v>
                </c:pt>
                <c:pt idx="43">
                  <c:v>279.22420422053426</c:v>
                </c:pt>
                <c:pt idx="44">
                  <c:v>286.9837944871889</c:v>
                </c:pt>
                <c:pt idx="45">
                  <c:v>277.09893900200154</c:v>
                </c:pt>
                <c:pt idx="46">
                  <c:v>285.5186514434896</c:v>
                </c:pt>
                <c:pt idx="47">
                  <c:v>278.80013013497035</c:v>
                </c:pt>
                <c:pt idx="48">
                  <c:v>286.96954899275886</c:v>
                </c:pt>
                <c:pt idx="49">
                  <c:v>293.13093769601664</c:v>
                </c:pt>
                <c:pt idx="50">
                  <c:v>280.5112185325944</c:v>
                </c:pt>
                <c:pt idx="51">
                  <c:v>288.79563257799396</c:v>
                </c:pt>
                <c:pt idx="52">
                  <c:v>281.9338470312432</c:v>
                </c:pt>
                <c:pt idx="53">
                  <c:v>289.9550852278843</c:v>
                </c:pt>
                <c:pt idx="54">
                  <c:v>282.86920293102662</c:v>
                </c:pt>
                <c:pt idx="55">
                  <c:v>290.7001640544338</c:v>
                </c:pt>
                <c:pt idx="56">
                  <c:v>296.5499158534476</c:v>
                </c:pt>
                <c:pt idx="57">
                  <c:v>283.6434227375554</c:v>
                </c:pt>
                <c:pt idx="58">
                  <c:v>291.66408870294049</c:v>
                </c:pt>
                <c:pt idx="59">
                  <c:v>297.6565417678371</c:v>
                </c:pt>
                <c:pt idx="60">
                  <c:v>301.95275223619478</c:v>
                </c:pt>
                <c:pt idx="61">
                  <c:v>304.83784180329292</c:v>
                </c:pt>
                <c:pt idx="62">
                  <c:v>306.55621625463272</c:v>
                </c:pt>
                <c:pt idx="63">
                  <c:v>307.31693086610818</c:v>
                </c:pt>
                <c:pt idx="64">
                  <c:v>305.5500688119896</c:v>
                </c:pt>
                <c:pt idx="65">
                  <c:v>305.43639174027373</c:v>
                </c:pt>
                <c:pt idx="66">
                  <c:v>304.73328458314893</c:v>
                </c:pt>
                <c:pt idx="67">
                  <c:v>303.56280646554234</c:v>
                </c:pt>
                <c:pt idx="68">
                  <c:v>302.02815540596987</c:v>
                </c:pt>
                <c:pt idx="69">
                  <c:v>300.21625862608096</c:v>
                </c:pt>
                <c:pt idx="70">
                  <c:v>298.20002907334776</c:v>
                </c:pt>
                <c:pt idx="71">
                  <c:v>294.12144953080332</c:v>
                </c:pt>
                <c:pt idx="72">
                  <c:v>292.4530320875092</c:v>
                </c:pt>
                <c:pt idx="73">
                  <c:v>290.63360539516833</c:v>
                </c:pt>
                <c:pt idx="74">
                  <c:v>288.71159604876198</c:v>
                </c:pt>
                <c:pt idx="75">
                  <c:v>286.7270805580165</c:v>
                </c:pt>
                <c:pt idx="76">
                  <c:v>284.7129908328638</c:v>
                </c:pt>
                <c:pt idx="77">
                  <c:v>282.69615985584431</c:v>
                </c:pt>
                <c:pt idx="78">
                  <c:v>278.94991484051002</c:v>
                </c:pt>
                <c:pt idx="79">
                  <c:v>277.52041264145566</c:v>
                </c:pt>
                <c:pt idx="80">
                  <c:v>276.04968270107349</c:v>
                </c:pt>
                <c:pt idx="81">
                  <c:v>274.56113933773355</c:v>
                </c:pt>
                <c:pt idx="82">
                  <c:v>273.0738269510797</c:v>
                </c:pt>
                <c:pt idx="83">
                  <c:v>271.60307108787447</c:v>
                </c:pt>
                <c:pt idx="84">
                  <c:v>270.16104173152695</c:v>
                </c:pt>
                <c:pt idx="85">
                  <c:v>268.75724000128884</c:v>
                </c:pt>
                <c:pt idx="86">
                  <c:v>267.39891807189099</c:v>
                </c:pt>
                <c:pt idx="87">
                  <c:v>266.09144091411429</c:v>
                </c:pt>
                <c:pt idx="88">
                  <c:v>264.83859739202529</c:v>
                </c:pt>
                <c:pt idx="89">
                  <c:v>263.64286731617392</c:v>
                </c:pt>
                <c:pt idx="90">
                  <c:v>262.5056502287843</c:v>
                </c:pt>
                <c:pt idx="91">
                  <c:v>261.42746097345986</c:v>
                </c:pt>
                <c:pt idx="92">
                  <c:v>260.40809646632908</c:v>
                </c:pt>
                <c:pt idx="93">
                  <c:v>259.44677752742479</c:v>
                </c:pt>
                <c:pt idx="94">
                  <c:v>258.54226914118431</c:v>
                </c:pt>
                <c:pt idx="95">
                  <c:v>257.69298208512851</c:v>
                </c:pt>
                <c:pt idx="96">
                  <c:v>256.89705848883449</c:v>
                </c:pt>
                <c:pt idx="97">
                  <c:v>256.15244355491313</c:v>
                </c:pt>
                <c:pt idx="98">
                  <c:v>255.45694538423538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210.58608487659083</c:v>
                </c:pt>
                <c:pt idx="4">
                  <c:v>190.44309280834656</c:v>
                </c:pt>
                <c:pt idx="5">
                  <c:v>382.81290423012445</c:v>
                </c:pt>
                <c:pt idx="6">
                  <c:v>346.19606272301439</c:v>
                </c:pt>
                <c:pt idx="7">
                  <c:v>519.65661876016395</c:v>
                </c:pt>
                <c:pt idx="8">
                  <c:v>469.95039455246848</c:v>
                </c:pt>
                <c:pt idx="9">
                  <c:v>424.99867290625389</c:v>
                </c:pt>
                <c:pt idx="10">
                  <c:v>564.84903433999182</c:v>
                </c:pt>
                <c:pt idx="11">
                  <c:v>510.82006264827936</c:v>
                </c:pt>
                <c:pt idx="12">
                  <c:v>642.46143166985291</c:v>
                </c:pt>
                <c:pt idx="13">
                  <c:v>581.00867457119409</c:v>
                </c:pt>
                <c:pt idx="14">
                  <c:v>794.85048325195999</c:v>
                </c:pt>
                <c:pt idx="15">
                  <c:v>718.82139999621188</c:v>
                </c:pt>
                <c:pt idx="16">
                  <c:v>650.06465490028995</c:v>
                </c:pt>
                <c:pt idx="17">
                  <c:v>768.38699233000011</c:v>
                </c:pt>
                <c:pt idx="18">
                  <c:v>694.88919640053223</c:v>
                </c:pt>
                <c:pt idx="19">
                  <c:v>778.8402478474934</c:v>
                </c:pt>
                <c:pt idx="20">
                  <c:v>704.34257653167424</c:v>
                </c:pt>
                <c:pt idx="21">
                  <c:v>845.55126379028877</c:v>
                </c:pt>
                <c:pt idx="22">
                  <c:v>764.6725466148265</c:v>
                </c:pt>
                <c:pt idx="23">
                  <c:v>691.53004505641138</c:v>
                </c:pt>
                <c:pt idx="24">
                  <c:v>805.88613264814728</c:v>
                </c:pt>
                <c:pt idx="25">
                  <c:v>728.80146683391445</c:v>
                </c:pt>
                <c:pt idx="26">
                  <c:v>839.59246628757899</c:v>
                </c:pt>
                <c:pt idx="27">
                  <c:v>759.28372034693825</c:v>
                </c:pt>
                <c:pt idx="28">
                  <c:v>835.06972139662184</c:v>
                </c:pt>
                <c:pt idx="29">
                  <c:v>755.19358530538614</c:v>
                </c:pt>
                <c:pt idx="30">
                  <c:v>682.95776588878084</c:v>
                </c:pt>
                <c:pt idx="31">
                  <c:v>737.96635678907569</c:v>
                </c:pt>
                <c:pt idx="32">
                  <c:v>667.37835720617511</c:v>
                </c:pt>
                <c:pt idx="33">
                  <c:v>784.04460340638275</c:v>
                </c:pt>
                <c:pt idx="34">
                  <c:v>709.04912477910489</c:v>
                </c:pt>
                <c:pt idx="35">
                  <c:v>882.56545644454138</c:v>
                </c:pt>
                <c:pt idx="36">
                  <c:v>798.14625562561321</c:v>
                </c:pt>
                <c:pt idx="37">
                  <c:v>721.80192496488996</c:v>
                </c:pt>
                <c:pt idx="38">
                  <c:v>803.17871858126205</c:v>
                </c:pt>
                <c:pt idx="39">
                  <c:v>726.35302249006043</c:v>
                </c:pt>
                <c:pt idx="40">
                  <c:v>777.21076785831906</c:v>
                </c:pt>
                <c:pt idx="41">
                  <c:v>702.86895965433143</c:v>
                </c:pt>
                <c:pt idx="42">
                  <c:v>907.06016323380254</c:v>
                </c:pt>
                <c:pt idx="43">
                  <c:v>820.29799333949984</c:v>
                </c:pt>
                <c:pt idx="44">
                  <c:v>741.83480341354959</c:v>
                </c:pt>
                <c:pt idx="45">
                  <c:v>851.3791374215831</c:v>
                </c:pt>
                <c:pt idx="46">
                  <c:v>769.94297214883215</c:v>
                </c:pt>
                <c:pt idx="47">
                  <c:v>846.71497560467969</c:v>
                </c:pt>
                <c:pt idx="48">
                  <c:v>765.72494700111065</c:v>
                </c:pt>
                <c:pt idx="49">
                  <c:v>960.56120986575638</c:v>
                </c:pt>
                <c:pt idx="50">
                  <c:v>868.68155484140937</c:v>
                </c:pt>
                <c:pt idx="51">
                  <c:v>785.59037776171385</c:v>
                </c:pt>
                <c:pt idx="52">
                  <c:v>860.86567469332169</c:v>
                </c:pt>
                <c:pt idx="53">
                  <c:v>778.52210262238793</c:v>
                </c:pt>
                <c:pt idx="54">
                  <c:v>854.47349460629255</c:v>
                </c:pt>
                <c:pt idx="55">
                  <c:v>772.74134770557964</c:v>
                </c:pt>
                <c:pt idx="56">
                  <c:v>966.90647741429746</c:v>
                </c:pt>
                <c:pt idx="57">
                  <c:v>874.41988450050701</c:v>
                </c:pt>
                <c:pt idx="58">
                  <c:v>790.77982438860215</c:v>
                </c:pt>
                <c:pt idx="59">
                  <c:v>715.14010802404823</c:v>
                </c:pt>
                <c:pt idx="60">
                  <c:v>646.73548607548264</c:v>
                </c:pt>
                <c:pt idx="61">
                  <c:v>584.87390688374808</c:v>
                </c:pt>
                <c:pt idx="62">
                  <c:v>528.92951495402292</c:v>
                </c:pt>
                <c:pt idx="63">
                  <c:v>505.74593655321155</c:v>
                </c:pt>
                <c:pt idx="64">
                  <c:v>457.37029770457582</c:v>
                </c:pt>
                <c:pt idx="65">
                  <c:v>413.62188819160764</c:v>
                </c:pt>
                <c:pt idx="66">
                  <c:v>374.05810401290324</c:v>
                </c:pt>
                <c:pt idx="67">
                  <c:v>338.27867714996546</c:v>
                </c:pt>
                <c:pt idx="68">
                  <c:v>305.92162604337847</c:v>
                </c:pt>
                <c:pt idx="69">
                  <c:v>276.65959341426452</c:v>
                </c:pt>
                <c:pt idx="70">
                  <c:v>280.28026079159048</c:v>
                </c:pt>
                <c:pt idx="71">
                  <c:v>253.47087747778335</c:v>
                </c:pt>
                <c:pt idx="72">
                  <c:v>229.22586680883074</c:v>
                </c:pt>
                <c:pt idx="73">
                  <c:v>207.29994126786943</c:v>
                </c:pt>
                <c:pt idx="74">
                  <c:v>187.47127559343403</c:v>
                </c:pt>
                <c:pt idx="75">
                  <c:v>169.53926256648046</c:v>
                </c:pt>
                <c:pt idx="76">
                  <c:v>153.32248346099544</c:v>
                </c:pt>
                <c:pt idx="77">
                  <c:v>166.06649002181439</c:v>
                </c:pt>
                <c:pt idx="78">
                  <c:v>150.18188875164557</c:v>
                </c:pt>
                <c:pt idx="79">
                  <c:v>135.81668225810571</c:v>
                </c:pt>
                <c:pt idx="80">
                  <c:v>122.82553730632269</c:v>
                </c:pt>
                <c:pt idx="81">
                  <c:v>111.07702208420358</c:v>
                </c:pt>
                <c:pt idx="82">
                  <c:v>100.45227650275883</c:v>
                </c:pt>
                <c:pt idx="83">
                  <c:v>90.843809684935025</c:v>
                </c:pt>
                <c:pt idx="84">
                  <c:v>82.154412477113397</c:v>
                </c:pt>
                <c:pt idx="85">
                  <c:v>74.296173981119992</c:v>
                </c:pt>
                <c:pt idx="86">
                  <c:v>67.189592156971386</c:v>
                </c:pt>
                <c:pt idx="87">
                  <c:v>60.762769498296819</c:v>
                </c:pt>
                <c:pt idx="88">
                  <c:v>54.950685643060076</c:v>
                </c:pt>
                <c:pt idx="89">
                  <c:v>49.6945395605618</c:v>
                </c:pt>
                <c:pt idx="90">
                  <c:v>44.941154659607605</c:v>
                </c:pt>
                <c:pt idx="91">
                  <c:v>40.642440799303323</c:v>
                </c:pt>
                <c:pt idx="92">
                  <c:v>36.754907759624039</c:v>
                </c:pt>
                <c:pt idx="93">
                  <c:v>33.239225249523599</c:v>
                </c:pt>
                <c:pt idx="94">
                  <c:v>30.059825001173358</c:v>
                </c:pt>
                <c:pt idx="95">
                  <c:v>27.184540924705143</c:v>
                </c:pt>
                <c:pt idx="96">
                  <c:v>24.584283682893119</c:v>
                </c:pt>
                <c:pt idx="97">
                  <c:v>22.232746393436486</c:v>
                </c:pt>
                <c:pt idx="98">
                  <c:v>20.106138481424061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228.92143881005126</c:v>
                </c:pt>
                <c:pt idx="4">
                  <c:v>203.87525256147612</c:v>
                </c:pt>
                <c:pt idx="5">
                  <c:v>410.49079650351985</c:v>
                </c:pt>
                <c:pt idx="6">
                  <c:v>365.57919278481347</c:v>
                </c:pt>
                <c:pt idx="7">
                  <c:v>550.1423768195383</c:v>
                </c:pt>
                <c:pt idx="8">
                  <c:v>489.9515598096508</c:v>
                </c:pt>
                <c:pt idx="9">
                  <c:v>436.34619159442354</c:v>
                </c:pt>
                <c:pt idx="10">
                  <c:v>584.82413746169175</c:v>
                </c:pt>
                <c:pt idx="11">
                  <c:v>520.83880543832549</c:v>
                </c:pt>
                <c:pt idx="12">
                  <c:v>660.07245442381827</c:v>
                </c:pt>
                <c:pt idx="13">
                  <c:v>587.85423966425253</c:v>
                </c:pt>
                <c:pt idx="14">
                  <c:v>816.41148032494698</c:v>
                </c:pt>
                <c:pt idx="15">
                  <c:v>727.08828675258621</c:v>
                </c:pt>
                <c:pt idx="16">
                  <c:v>647.53790150329041</c:v>
                </c:pt>
                <c:pt idx="17">
                  <c:v>772.90946236779109</c:v>
                </c:pt>
                <c:pt idx="18">
                  <c:v>688.34580398622495</c:v>
                </c:pt>
                <c:pt idx="19">
                  <c:v>776.5495288714186</c:v>
                </c:pt>
                <c:pt idx="20">
                  <c:v>691.58761253690159</c:v>
                </c:pt>
                <c:pt idx="21">
                  <c:v>842.66257387839789</c:v>
                </c:pt>
                <c:pt idx="22">
                  <c:v>750.46726058764739</c:v>
                </c:pt>
                <c:pt idx="23">
                  <c:v>668.35899287868665</c:v>
                </c:pt>
                <c:pt idx="24">
                  <c:v>791.45252799253035</c:v>
                </c:pt>
                <c:pt idx="25">
                  <c:v>704.86008157926676</c:v>
                </c:pt>
                <c:pt idx="26">
                  <c:v>823.96004985803097</c:v>
                </c:pt>
                <c:pt idx="27">
                  <c:v>733.81097086655564</c:v>
                </c:pt>
                <c:pt idx="28">
                  <c:v>814.86016918748317</c:v>
                </c:pt>
                <c:pt idx="29">
                  <c:v>725.70670383228014</c:v>
                </c:pt>
                <c:pt idx="30">
                  <c:v>646.30747691625231</c:v>
                </c:pt>
                <c:pt idx="31">
                  <c:v>706.40753257803624</c:v>
                </c:pt>
                <c:pt idx="32">
                  <c:v>629.1198188526887</c:v>
                </c:pt>
                <c:pt idx="33">
                  <c:v>756.50649342085353</c:v>
                </c:pt>
                <c:pt idx="34">
                  <c:v>673.73747610659029</c:v>
                </c:pt>
                <c:pt idx="35">
                  <c:v>862.37541401732972</c:v>
                </c:pt>
                <c:pt idx="36">
                  <c:v>768.02332821905634</c:v>
                </c:pt>
                <c:pt idx="37">
                  <c:v>683.99425946160261</c:v>
                </c:pt>
                <c:pt idx="38">
                  <c:v>772.67408477320964</c:v>
                </c:pt>
                <c:pt idx="39">
                  <c:v>688.13617894283868</c:v>
                </c:pt>
                <c:pt idx="40">
                  <c:v>743.6597761176422</c:v>
                </c:pt>
                <c:pt idx="41">
                  <c:v>662.29631206187491</c:v>
                </c:pt>
                <c:pt idx="42">
                  <c:v>884.88908500163836</c:v>
                </c:pt>
                <c:pt idx="43">
                  <c:v>788.07378911896569</c:v>
                </c:pt>
                <c:pt idx="44">
                  <c:v>701.85100892636069</c:v>
                </c:pt>
                <c:pt idx="45">
                  <c:v>821.28019841958144</c:v>
                </c:pt>
                <c:pt idx="46">
                  <c:v>731.42432070534255</c:v>
                </c:pt>
                <c:pt idx="47">
                  <c:v>814.91484546970935</c:v>
                </c:pt>
                <c:pt idx="48">
                  <c:v>725.75539800835179</c:v>
                </c:pt>
                <c:pt idx="49">
                  <c:v>937.77146876439906</c:v>
                </c:pt>
                <c:pt idx="50">
                  <c:v>835.17033630881485</c:v>
                </c:pt>
                <c:pt idx="51">
                  <c:v>743.7947451837199</c:v>
                </c:pt>
                <c:pt idx="52">
                  <c:v>825.93182766207838</c:v>
                </c:pt>
                <c:pt idx="53">
                  <c:v>735.56701739450375</c:v>
                </c:pt>
                <c:pt idx="54">
                  <c:v>818.60429167526604</c:v>
                </c:pt>
                <c:pt idx="55">
                  <c:v>729.04118365114584</c:v>
                </c:pt>
                <c:pt idx="56">
                  <c:v>940.69775815550895</c:v>
                </c:pt>
                <c:pt idx="57">
                  <c:v>837.77646176295173</c:v>
                </c:pt>
                <c:pt idx="58">
                  <c:v>746.11573568566178</c:v>
                </c:pt>
                <c:pt idx="59">
                  <c:v>664.48356625621113</c:v>
                </c:pt>
                <c:pt idx="60">
                  <c:v>591.78273383928786</c:v>
                </c:pt>
                <c:pt idx="61">
                  <c:v>527.03606508045516</c:v>
                </c:pt>
                <c:pt idx="62">
                  <c:v>469.3732986993902</c:v>
                </c:pt>
                <c:pt idx="63">
                  <c:v>447.81551207209338</c:v>
                </c:pt>
                <c:pt idx="64">
                  <c:v>398.82022889258621</c:v>
                </c:pt>
                <c:pt idx="65">
                  <c:v>355.18549645133396</c:v>
                </c:pt>
                <c:pt idx="66">
                  <c:v>316.32481942975426</c:v>
                </c:pt>
                <c:pt idx="67">
                  <c:v>281.71587068442312</c:v>
                </c:pt>
                <c:pt idx="68">
                  <c:v>250.89347063740851</c:v>
                </c:pt>
                <c:pt idx="69">
                  <c:v>223.44333478818353</c:v>
                </c:pt>
                <c:pt idx="70">
                  <c:v>231.69956799445134</c:v>
                </c:pt>
                <c:pt idx="71">
                  <c:v>206.34942794698003</c:v>
                </c:pt>
                <c:pt idx="72">
                  <c:v>183.77283472132154</c:v>
                </c:pt>
                <c:pt idx="73">
                  <c:v>163.6663358727011</c:v>
                </c:pt>
                <c:pt idx="74">
                  <c:v>145.75967954467203</c:v>
                </c:pt>
                <c:pt idx="75">
                  <c:v>129.81218200846402</c:v>
                </c:pt>
                <c:pt idx="76">
                  <c:v>115.60949262813165</c:v>
                </c:pt>
                <c:pt idx="77">
                  <c:v>132.75683655096014</c:v>
                </c:pt>
                <c:pt idx="78">
                  <c:v>118.2319739111356</c:v>
                </c:pt>
                <c:pt idx="79">
                  <c:v>105.29626961665011</c:v>
                </c:pt>
                <c:pt idx="80">
                  <c:v>93.775854605249236</c:v>
                </c:pt>
                <c:pt idx="81">
                  <c:v>83.515882746470012</c:v>
                </c:pt>
                <c:pt idx="82">
                  <c:v>74.37844955167914</c:v>
                </c:pt>
                <c:pt idx="83">
                  <c:v>66.240738597060542</c:v>
                </c:pt>
                <c:pt idx="84">
                  <c:v>58.993370745586454</c:v>
                </c:pt>
                <c:pt idx="85">
                  <c:v>52.538933979831128</c:v>
                </c:pt>
                <c:pt idx="86">
                  <c:v>46.790674085080433</c:v>
                </c:pt>
                <c:pt idx="87">
                  <c:v>41.671328584182568</c:v>
                </c:pt>
                <c:pt idx="88">
                  <c:v>37.112088251034777</c:v>
                </c:pt>
                <c:pt idx="89">
                  <c:v>33.051672244387859</c:v>
                </c:pt>
                <c:pt idx="90">
                  <c:v>29.435504430823286</c:v>
                </c:pt>
                <c:pt idx="91">
                  <c:v>26.214979825843436</c:v>
                </c:pt>
                <c:pt idx="92">
                  <c:v>23.346811293294945</c:v>
                </c:pt>
                <c:pt idx="93">
                  <c:v>20.7924477220988</c:v>
                </c:pt>
                <c:pt idx="94">
                  <c:v>18.517555859989017</c:v>
                </c:pt>
                <c:pt idx="95">
                  <c:v>16.491558839576641</c:v>
                </c:pt>
                <c:pt idx="96">
                  <c:v>14.687225194058612</c:v>
                </c:pt>
                <c:pt idx="97">
                  <c:v>13.080302838523401</c:v>
                </c:pt>
                <c:pt idx="98">
                  <c:v>11.649193097188686</c:v>
                </c:pt>
                <c:pt idx="99">
                  <c:v>10.374660395164655</c:v>
                </c:pt>
                <c:pt idx="100">
                  <c:v>9.2395737127040469</c:v>
                </c:pt>
                <c:pt idx="101">
                  <c:v>8.2286763268203114</c:v>
                </c:pt>
                <c:pt idx="102">
                  <c:v>7.3283807453663057</c:v>
                </c:pt>
                <c:pt idx="103">
                  <c:v>6.5265860772783757</c:v>
                </c:pt>
                <c:pt idx="104">
                  <c:v>5.8125153842555681</c:v>
                </c:pt>
                <c:pt idx="105">
                  <c:v>5.1765708277146221</c:v>
                </c:pt>
                <c:pt idx="106">
                  <c:v>4.6102046640480481</c:v>
                </c:pt>
                <c:pt idx="107">
                  <c:v>4.1058043542299387</c:v>
                </c:pt>
                <c:pt idx="108">
                  <c:v>3.6565902435254305</c:v>
                </c:pt>
                <c:pt idx="109">
                  <c:v>3.2565244360147032</c:v>
                </c:pt>
                <c:pt idx="110">
                  <c:v>2.9002296391121813</c:v>
                </c:pt>
                <c:pt idx="111">
                  <c:v>2.5829168872684591</c:v>
                </c:pt>
                <c:pt idx="112">
                  <c:v>2.3003211733877929</c:v>
                </c:pt>
                <c:pt idx="113">
                  <c:v>2.0486441227817234</c:v>
                </c:pt>
                <c:pt idx="114">
                  <c:v>1.8245029391383023</c:v>
                </c:pt>
                <c:pt idx="115">
                  <c:v>1.6248849362886528</c:v>
                </c:pt>
                <c:pt idx="116">
                  <c:v>1.447107044631426</c:v>
                </c:pt>
                <c:pt idx="117">
                  <c:v>1.2887797479401892</c:v>
                </c:pt>
                <c:pt idx="118">
                  <c:v>1.1477749658276437</c:v>
                </c:pt>
                <c:pt idx="119">
                  <c:v>1.0221974501742301</c:v>
                </c:pt>
                <c:pt idx="120">
                  <c:v>0.91035931105993839</c:v>
                </c:pt>
                <c:pt idx="121">
                  <c:v>0.81075732980185689</c:v>
                </c:pt>
                <c:pt idx="122">
                  <c:v>0.72205275416154702</c:v>
                </c:pt>
                <c:pt idx="123">
                  <c:v>0.64305330414921069</c:v>
                </c:pt>
                <c:pt idx="124">
                  <c:v>0.57269714656430748</c:v>
                </c:pt>
                <c:pt idx="125">
                  <c:v>0.51003862287409474</c:v>
                </c:pt>
                <c:pt idx="126">
                  <c:v>0.45423553859822197</c:v>
                </c:pt>
                <c:pt idx="127">
                  <c:v>0.40453784335573778</c:v>
                </c:pt>
                <c:pt idx="128">
                  <c:v>0.36027754942279644</c:v>
                </c:pt>
                <c:pt idx="129">
                  <c:v>0.32085975329619187</c:v>
                </c:pt>
                <c:pt idx="130">
                  <c:v>0.28575463958337588</c:v>
                </c:pt>
                <c:pt idx="131">
                  <c:v>0.25449035974308404</c:v>
                </c:pt>
                <c:pt idx="132">
                  <c:v>0.2266466899595779</c:v>
                </c:pt>
                <c:pt idx="133">
                  <c:v>0.20184938290586474</c:v>
                </c:pt>
                <c:pt idx="134">
                  <c:v>0.17976513747782896</c:v>
                </c:pt>
                <c:pt idx="135">
                  <c:v>0.16009711888737127</c:v>
                </c:pt>
                <c:pt idx="136">
                  <c:v>0.14258096890003633</c:v>
                </c:pt>
                <c:pt idx="137">
                  <c:v>0.12698125259065318</c:v>
                </c:pt>
                <c:pt idx="138">
                  <c:v>0.11308829385775875</c:v>
                </c:pt>
                <c:pt idx="139">
                  <c:v>0.10071535716289007</c:v>
                </c:pt>
                <c:pt idx="140">
                  <c:v>8.9696137614446655E-2</c:v>
                </c:pt>
                <c:pt idx="141">
                  <c:v>7.9882525660289139E-2</c:v>
                </c:pt>
                <c:pt idx="142">
                  <c:v>7.1142616344262527E-2</c:v>
                </c:pt>
                <c:pt idx="143">
                  <c:v>6.3358936369020777E-2</c:v>
                </c:pt>
                <c:pt idx="144">
                  <c:v>5.6426865135068532E-2</c:v>
                </c:pt>
                <c:pt idx="145">
                  <c:v>5.0253228533173711E-2</c:v>
                </c:pt>
                <c:pt idx="146">
                  <c:v>4.4755046589286612E-2</c:v>
                </c:pt>
                <c:pt idx="147">
                  <c:v>3.9858418129035504E-2</c:v>
                </c:pt>
                <c:pt idx="148">
                  <c:v>3.5497527470551779E-2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244.6452479902577</c:v>
                </c:pt>
                <c:pt idx="4">
                  <c:v>245.55030159002359</c:v>
                </c:pt>
                <c:pt idx="5">
                  <c:v>243.9862552674455</c:v>
                </c:pt>
                <c:pt idx="6">
                  <c:v>245.57924319309737</c:v>
                </c:pt>
                <c:pt idx="7">
                  <c:v>246.9656237418618</c:v>
                </c:pt>
                <c:pt idx="8">
                  <c:v>246.3840611656002</c:v>
                </c:pt>
                <c:pt idx="9">
                  <c:v>248.39082465486939</c:v>
                </c:pt>
                <c:pt idx="10">
                  <c:v>247.76753473214924</c:v>
                </c:pt>
                <c:pt idx="11">
                  <c:v>250.15743419259627</c:v>
                </c:pt>
                <c:pt idx="12">
                  <c:v>249.85762662889417</c:v>
                </c:pt>
                <c:pt idx="13">
                  <c:v>252.51781474953751</c:v>
                </c:pt>
                <c:pt idx="14">
                  <c:v>254.79570034545398</c:v>
                </c:pt>
                <c:pt idx="15">
                  <c:v>254.92153358472154</c:v>
                </c:pt>
                <c:pt idx="16">
                  <c:v>257.53963483468704</c:v>
                </c:pt>
                <c:pt idx="17">
                  <c:v>257.40258982686953</c:v>
                </c:pt>
                <c:pt idx="18">
                  <c:v>260.16809533482956</c:v>
                </c:pt>
                <c:pt idx="19">
                  <c:v>260.14629612635656</c:v>
                </c:pt>
                <c:pt idx="20">
                  <c:v>262.99865085476335</c:v>
                </c:pt>
                <c:pt idx="21">
                  <c:v>265.39344858755362</c:v>
                </c:pt>
                <c:pt idx="22">
                  <c:v>265.51500557023621</c:v>
                </c:pt>
                <c:pt idx="23">
                  <c:v>268.15736918535515</c:v>
                </c:pt>
                <c:pt idx="24">
                  <c:v>267.99116964615234</c:v>
                </c:pt>
                <c:pt idx="25">
                  <c:v>270.68139464663636</c:v>
                </c:pt>
                <c:pt idx="26">
                  <c:v>270.54472147394029</c:v>
                </c:pt>
                <c:pt idx="27">
                  <c:v>273.24845359310052</c:v>
                </c:pt>
                <c:pt idx="28">
                  <c:v>275.46610165185552</c:v>
                </c:pt>
                <c:pt idx="29">
                  <c:v>275.35890952830448</c:v>
                </c:pt>
                <c:pt idx="30">
                  <c:v>277.79565432213701</c:v>
                </c:pt>
                <c:pt idx="31">
                  <c:v>277.40583074582861</c:v>
                </c:pt>
                <c:pt idx="32">
                  <c:v>279.85789421347624</c:v>
                </c:pt>
                <c:pt idx="33">
                  <c:v>279.47159405109005</c:v>
                </c:pt>
                <c:pt idx="34">
                  <c:v>281.91694855275023</c:v>
                </c:pt>
                <c:pt idx="35">
                  <c:v>283.86986099278624</c:v>
                </c:pt>
                <c:pt idx="36">
                  <c:v>283.46594801241531</c:v>
                </c:pt>
                <c:pt idx="37">
                  <c:v>285.64641101152654</c:v>
                </c:pt>
                <c:pt idx="38">
                  <c:v>284.99753072559719</c:v>
                </c:pt>
                <c:pt idx="39">
                  <c:v>287.18935818381033</c:v>
                </c:pt>
                <c:pt idx="40">
                  <c:v>286.54303022721388</c:v>
                </c:pt>
                <c:pt idx="41">
                  <c:v>288.72976587609912</c:v>
                </c:pt>
                <c:pt idx="42">
                  <c:v>290.42650168213459</c:v>
                </c:pt>
                <c:pt idx="43">
                  <c:v>289.76973765628514</c:v>
                </c:pt>
                <c:pt idx="44">
                  <c:v>291.70142456118901</c:v>
                </c:pt>
                <c:pt idx="45">
                  <c:v>290.80847289255541</c:v>
                </c:pt>
                <c:pt idx="46">
                  <c:v>292.76145687794281</c:v>
                </c:pt>
                <c:pt idx="47">
                  <c:v>291.88194179277036</c:v>
                </c:pt>
                <c:pt idx="48">
                  <c:v>293.84149099342721</c:v>
                </c:pt>
                <c:pt idx="49">
                  <c:v>295.31731090422204</c:v>
                </c:pt>
                <c:pt idx="50">
                  <c:v>294.39064663599726</c:v>
                </c:pt>
                <c:pt idx="51">
                  <c:v>296.14476202269486</c:v>
                </c:pt>
                <c:pt idx="52">
                  <c:v>295.07702342390246</c:v>
                </c:pt>
                <c:pt idx="53">
                  <c:v>296.85845803026211</c:v>
                </c:pt>
                <c:pt idx="54">
                  <c:v>295.81100812589864</c:v>
                </c:pt>
                <c:pt idx="55">
                  <c:v>297.60654651140476</c:v>
                </c:pt>
                <c:pt idx="56">
                  <c:v>298.92252907639778</c:v>
                </c:pt>
                <c:pt idx="57">
                  <c:v>297.86812677419726</c:v>
                </c:pt>
                <c:pt idx="58">
                  <c:v>299.45616939409297</c:v>
                </c:pt>
                <c:pt idx="59">
                  <c:v>300.58370307592327</c:v>
                </c:pt>
                <c:pt idx="60">
                  <c:v>301.30706803154851</c:v>
                </c:pt>
                <c:pt idx="61">
                  <c:v>301.67696949990045</c:v>
                </c:pt>
                <c:pt idx="62">
                  <c:v>301.73899276008797</c:v>
                </c:pt>
                <c:pt idx="63">
                  <c:v>301.53407336939108</c:v>
                </c:pt>
                <c:pt idx="64">
                  <c:v>300.65525435433756</c:v>
                </c:pt>
                <c:pt idx="65">
                  <c:v>300.264757121657</c:v>
                </c:pt>
                <c:pt idx="66">
                  <c:v>299.67488083471324</c:v>
                </c:pt>
                <c:pt idx="67">
                  <c:v>298.91511187195908</c:v>
                </c:pt>
                <c:pt idx="68">
                  <c:v>298.01179075766288</c:v>
                </c:pt>
                <c:pt idx="69">
                  <c:v>296.9884089731014</c:v>
                </c:pt>
                <c:pt idx="70">
                  <c:v>295.86587948262957</c:v>
                </c:pt>
                <c:pt idx="71">
                  <c:v>294.16365216467165</c:v>
                </c:pt>
                <c:pt idx="72">
                  <c:v>293.16870242014818</c:v>
                </c:pt>
                <c:pt idx="73">
                  <c:v>292.08884535778384</c:v>
                </c:pt>
                <c:pt idx="74">
                  <c:v>290.94055332411068</c:v>
                </c:pt>
                <c:pt idx="75">
                  <c:v>289.73841616874091</c:v>
                </c:pt>
                <c:pt idx="76">
                  <c:v>288.49532439767563</c:v>
                </c:pt>
                <c:pt idx="77">
                  <c:v>287.22263582942441</c:v>
                </c:pt>
                <c:pt idx="78">
                  <c:v>285.45892562690352</c:v>
                </c:pt>
                <c:pt idx="79">
                  <c:v>284.41284576858487</c:v>
                </c:pt>
                <c:pt idx="80">
                  <c:v>283.33007619468412</c:v>
                </c:pt>
                <c:pt idx="81">
                  <c:v>282.2206460935995</c:v>
                </c:pt>
                <c:pt idx="82">
                  <c:v>281.09336759290755</c:v>
                </c:pt>
                <c:pt idx="83">
                  <c:v>279.95595710197409</c:v>
                </c:pt>
                <c:pt idx="84">
                  <c:v>278.8151455824966</c:v>
                </c:pt>
                <c:pt idx="85">
                  <c:v>277.67677870864355</c:v>
                </c:pt>
                <c:pt idx="86">
                  <c:v>276.5459077974478</c:v>
                </c:pt>
                <c:pt idx="87">
                  <c:v>275.42687231578998</c:v>
                </c:pt>
                <c:pt idx="88">
                  <c:v>274.32337470212985</c:v>
                </c:pt>
                <c:pt idx="89">
                  <c:v>273.23854817860854</c:v>
                </c:pt>
                <c:pt idx="90">
                  <c:v>272.17501817178811</c:v>
                </c:pt>
                <c:pt idx="91">
                  <c:v>271.13495790770207</c:v>
                </c:pt>
                <c:pt idx="92">
                  <c:v>270.12013869866519</c:v>
                </c:pt>
                <c:pt idx="93">
                  <c:v>269.13197539507996</c:v>
                </c:pt>
                <c:pt idx="94">
                  <c:v>268.17156743494746</c:v>
                </c:pt>
                <c:pt idx="95">
                  <c:v>267.23973588664984</c:v>
                </c:pt>
                <c:pt idx="96">
                  <c:v>266.3370568465287</c:v>
                </c:pt>
                <c:pt idx="97">
                  <c:v>265.46389152159583</c:v>
                </c:pt>
                <c:pt idx="98">
                  <c:v>264.62041329913905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40.255462396325036</c:v>
                </c:pt>
                <c:pt idx="4">
                  <c:v>37.825387048705934</c:v>
                </c:pt>
                <c:pt idx="5">
                  <c:v>75.797468877289617</c:v>
                </c:pt>
                <c:pt idx="6">
                  <c:v>71.221852313326295</c:v>
                </c:pt>
                <c:pt idx="7">
                  <c:v>116.41787983375748</c:v>
                </c:pt>
                <c:pt idx="8">
                  <c:v>109.39015730952376</c:v>
                </c:pt>
                <c:pt idx="9">
                  <c:v>102.78667274554276</c:v>
                </c:pt>
                <c:pt idx="10">
                  <c:v>136.83727884078758</c:v>
                </c:pt>
                <c:pt idx="11">
                  <c:v>128.57691172160042</c:v>
                </c:pt>
                <c:pt idx="12">
                  <c:v>161.07065521450073</c:v>
                </c:pt>
                <c:pt idx="13">
                  <c:v>151.34740760631163</c:v>
                </c:pt>
                <c:pt idx="14">
                  <c:v>192.4765451496942</c:v>
                </c:pt>
                <c:pt idx="15">
                  <c:v>180.85743858576447</c:v>
                </c:pt>
                <c:pt idx="16">
                  <c:v>169.93973507974476</c:v>
                </c:pt>
                <c:pt idx="17">
                  <c:v>199.93655588521062</c:v>
                </c:pt>
                <c:pt idx="18">
                  <c:v>187.86711569940184</c:v>
                </c:pt>
                <c:pt idx="19">
                  <c:v>216.78172596503319</c:v>
                </c:pt>
                <c:pt idx="20">
                  <c:v>203.69540434001965</c:v>
                </c:pt>
                <c:pt idx="21">
                  <c:v>243.20447910691857</c:v>
                </c:pt>
                <c:pt idx="22">
                  <c:v>228.52311230780759</c:v>
                </c:pt>
                <c:pt idx="23">
                  <c:v>214.72800604091023</c:v>
                </c:pt>
                <c:pt idx="24">
                  <c:v>242.02112238873835</c:v>
                </c:pt>
                <c:pt idx="25">
                  <c:v>227.4111905158984</c:v>
                </c:pt>
                <c:pt idx="26">
                  <c:v>253.93866930580867</c:v>
                </c:pt>
                <c:pt idx="27">
                  <c:v>238.60931862013427</c:v>
                </c:pt>
                <c:pt idx="28">
                  <c:v>276.78076517250287</c:v>
                </c:pt>
                <c:pt idx="29">
                  <c:v>260.07252052438639</c:v>
                </c:pt>
                <c:pt idx="30">
                  <c:v>244.37289162688873</c:v>
                </c:pt>
                <c:pt idx="31">
                  <c:v>269.87645442453703</c:v>
                </c:pt>
                <c:pt idx="32">
                  <c:v>253.58499781814643</c:v>
                </c:pt>
                <c:pt idx="33">
                  <c:v>278.53245938573974</c:v>
                </c:pt>
                <c:pt idx="34">
                  <c:v>261.71847135099307</c:v>
                </c:pt>
                <c:pt idx="35">
                  <c:v>299.26490006063477</c:v>
                </c:pt>
                <c:pt idx="36">
                  <c:v>281.19937024792961</c:v>
                </c:pt>
                <c:pt idx="37">
                  <c:v>264.22439053765078</c:v>
                </c:pt>
                <c:pt idx="38">
                  <c:v>288.52959079653618</c:v>
                </c:pt>
                <c:pt idx="39">
                  <c:v>271.11211242427686</c:v>
                </c:pt>
                <c:pt idx="40">
                  <c:v>295.00152605045241</c:v>
                </c:pt>
                <c:pt idx="41">
                  <c:v>277.19336056703565</c:v>
                </c:pt>
                <c:pt idx="42">
                  <c:v>313.80562669221092</c:v>
                </c:pt>
                <c:pt idx="43">
                  <c:v>294.86232628092262</c:v>
                </c:pt>
                <c:pt idx="44">
                  <c:v>277.06256377956572</c:v>
                </c:pt>
                <c:pt idx="45">
                  <c:v>300.59277037432452</c:v>
                </c:pt>
                <c:pt idx="46">
                  <c:v>282.44708187700746</c:v>
                </c:pt>
                <c:pt idx="47">
                  <c:v>305.65224476568284</c:v>
                </c:pt>
                <c:pt idx="48">
                  <c:v>287.20113426453173</c:v>
                </c:pt>
                <c:pt idx="49">
                  <c:v>324.74926235208278</c:v>
                </c:pt>
                <c:pt idx="50">
                  <c:v>305.14533459614853</c:v>
                </c:pt>
                <c:pt idx="51">
                  <c:v>286.72482441190141</c:v>
                </c:pt>
                <c:pt idx="52">
                  <c:v>309.67175559589123</c:v>
                </c:pt>
                <c:pt idx="53">
                  <c:v>290.97800189561821</c:v>
                </c:pt>
                <c:pt idx="54">
                  <c:v>313.6681842774089</c:v>
                </c:pt>
                <c:pt idx="55">
                  <c:v>294.73318076308925</c:v>
                </c:pt>
                <c:pt idx="56">
                  <c:v>331.05662932470182</c:v>
                </c:pt>
                <c:pt idx="57">
                  <c:v>311.07194884413985</c:v>
                </c:pt>
                <c:pt idx="58">
                  <c:v>292.293670587647</c:v>
                </c:pt>
                <c:pt idx="59">
                  <c:v>274.64896845586918</c:v>
                </c:pt>
                <c:pt idx="60">
                  <c:v>258.06941259528236</c:v>
                </c:pt>
                <c:pt idx="61">
                  <c:v>242.49070401287668</c:v>
                </c:pt>
                <c:pt idx="62">
                  <c:v>227.85242521118323</c:v>
                </c:pt>
                <c:pt idx="63">
                  <c:v>226.4177637637234</c:v>
                </c:pt>
                <c:pt idx="64">
                  <c:v>212.74974970470467</c:v>
                </c:pt>
                <c:pt idx="65">
                  <c:v>199.90682377133535</c:v>
                </c:pt>
                <c:pt idx="66">
                  <c:v>187.83917840473023</c:v>
                </c:pt>
                <c:pt idx="67">
                  <c:v>176.50001274655531</c:v>
                </c:pt>
                <c:pt idx="68">
                  <c:v>165.84535113548867</c:v>
                </c:pt>
                <c:pt idx="69">
                  <c:v>155.83387256038785</c:v>
                </c:pt>
                <c:pt idx="70">
                  <c:v>160.28670303181221</c:v>
                </c:pt>
                <c:pt idx="71">
                  <c:v>150.61077975576239</c:v>
                </c:pt>
                <c:pt idx="72">
                  <c:v>141.51895665441899</c:v>
                </c:pt>
                <c:pt idx="73">
                  <c:v>132.97597373198025</c:v>
                </c:pt>
                <c:pt idx="74">
                  <c:v>124.94869950990524</c:v>
                </c:pt>
                <c:pt idx="75">
                  <c:v>117.40600253609513</c:v>
                </c:pt>
                <c:pt idx="76">
                  <c:v>110.31863065059628</c:v>
                </c:pt>
                <c:pt idx="77">
                  <c:v>116.74905279470924</c:v>
                </c:pt>
                <c:pt idx="78">
                  <c:v>109.7013385674792</c:v>
                </c:pt>
                <c:pt idx="79">
                  <c:v>103.07906912664961</c:v>
                </c:pt>
                <c:pt idx="80">
                  <c:v>96.856561923178418</c:v>
                </c:pt>
                <c:pt idx="81">
                  <c:v>91.009684769777593</c:v>
                </c:pt>
                <c:pt idx="82">
                  <c:v>85.515762251232346</c:v>
                </c:pt>
                <c:pt idx="83">
                  <c:v>80.353487784387639</c:v>
                </c:pt>
                <c:pt idx="84">
                  <c:v>75.502840986752574</c:v>
                </c:pt>
                <c:pt idx="85">
                  <c:v>70.945010033260345</c:v>
                </c:pt>
                <c:pt idx="86">
                  <c:v>66.662318700067388</c:v>
                </c:pt>
                <c:pt idx="87">
                  <c:v>62.63815781245205</c:v>
                </c:pt>
                <c:pt idx="88">
                  <c:v>58.856920830953349</c:v>
                </c:pt>
                <c:pt idx="89">
                  <c:v>55.303943325939628</c:v>
                </c:pt>
                <c:pt idx="90">
                  <c:v>51.965446105876431</c:v>
                </c:pt>
                <c:pt idx="91">
                  <c:v>48.828481778733398</c:v>
                </c:pt>
                <c:pt idx="92">
                  <c:v>45.880884539283961</c:v>
                </c:pt>
                <c:pt idx="93">
                  <c:v>43.111222987562449</c:v>
                </c:pt>
                <c:pt idx="94">
                  <c:v>40.508755795498864</c:v>
                </c:pt>
                <c:pt idx="95">
                  <c:v>38.063390049796965</c:v>
                </c:pt>
                <c:pt idx="96">
                  <c:v>35.765642109500895</c:v>
                </c:pt>
                <c:pt idx="97">
                  <c:v>33.606600826447583</c:v>
                </c:pt>
                <c:pt idx="98">
                  <c:v>31.577892985966251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42.610214406067314</c:v>
                </c:pt>
                <c:pt idx="4">
                  <c:v>39.275085458682334</c:v>
                </c:pt>
                <c:pt idx="5">
                  <c:v>78.811213609844089</c:v>
                </c:pt>
                <c:pt idx="6">
                  <c:v>72.642609120228911</c:v>
                </c:pt>
                <c:pt idx="7">
                  <c:v>119.3475020594977</c:v>
                </c:pt>
                <c:pt idx="8">
                  <c:v>110.00609614392357</c:v>
                </c:pt>
                <c:pt idx="9">
                  <c:v>101.39584809067337</c:v>
                </c:pt>
                <c:pt idx="10">
                  <c:v>136.06974410863833</c:v>
                </c:pt>
                <c:pt idx="11">
                  <c:v>125.41947752900415</c:v>
                </c:pt>
                <c:pt idx="12">
                  <c:v>158.21302858560657</c:v>
                </c:pt>
                <c:pt idx="13">
                  <c:v>145.82959285677416</c:v>
                </c:pt>
                <c:pt idx="14">
                  <c:v>187.62113193499721</c:v>
                </c:pt>
                <c:pt idx="15">
                  <c:v>172.93590500104295</c:v>
                </c:pt>
                <c:pt idx="16">
                  <c:v>159.4001002450577</c:v>
                </c:pt>
                <c:pt idx="17">
                  <c:v>189.53396605834109</c:v>
                </c:pt>
                <c:pt idx="18">
                  <c:v>174.69902036457225</c:v>
                </c:pt>
                <c:pt idx="19">
                  <c:v>203.63542983867657</c:v>
                </c:pt>
                <c:pt idx="20">
                  <c:v>187.69675348525629</c:v>
                </c:pt>
                <c:pt idx="21">
                  <c:v>227.84139997643189</c:v>
                </c:pt>
                <c:pt idx="22">
                  <c:v>210.00810673757138</c:v>
                </c:pt>
                <c:pt idx="23">
                  <c:v>193.57063685555508</c:v>
                </c:pt>
                <c:pt idx="24">
                  <c:v>221.029952742586</c:v>
                </c:pt>
                <c:pt idx="25">
                  <c:v>203.72979586926203</c:v>
                </c:pt>
                <c:pt idx="26">
                  <c:v>230.39394783186842</c:v>
                </c:pt>
                <c:pt idx="27">
                  <c:v>212.36086502703378</c:v>
                </c:pt>
                <c:pt idx="28">
                  <c:v>251.39007414086922</c:v>
                </c:pt>
                <c:pt idx="29">
                  <c:v>231.71361099608191</c:v>
                </c:pt>
                <c:pt idx="30">
                  <c:v>213.57723730475175</c:v>
                </c:pt>
                <c:pt idx="31">
                  <c:v>239.47062367870848</c:v>
                </c:pt>
                <c:pt idx="32">
                  <c:v>220.72710360467022</c:v>
                </c:pt>
                <c:pt idx="33">
                  <c:v>246.06086533464966</c:v>
                </c:pt>
                <c:pt idx="34">
                  <c:v>226.80152279824284</c:v>
                </c:pt>
                <c:pt idx="35">
                  <c:v>265.51549085122548</c:v>
                </c:pt>
                <c:pt idx="36">
                  <c:v>244.73342223551438</c:v>
                </c:pt>
                <c:pt idx="37">
                  <c:v>225.57797952612421</c:v>
                </c:pt>
                <c:pt idx="38">
                  <c:v>250.53206007093905</c:v>
                </c:pt>
                <c:pt idx="39">
                  <c:v>230.92275424046647</c:v>
                </c:pt>
                <c:pt idx="40">
                  <c:v>255.45849582323856</c:v>
                </c:pt>
                <c:pt idx="41">
                  <c:v>235.4635946909365</c:v>
                </c:pt>
                <c:pt idx="42">
                  <c:v>273.49957679345329</c:v>
                </c:pt>
                <c:pt idx="43">
                  <c:v>252.09258862463747</c:v>
                </c:pt>
                <c:pt idx="44">
                  <c:v>232.36113921837668</c:v>
                </c:pt>
                <c:pt idx="45">
                  <c:v>256.78429748176916</c:v>
                </c:pt>
                <c:pt idx="46">
                  <c:v>236.68562499906466</c:v>
                </c:pt>
                <c:pt idx="47">
                  <c:v>260.77030297291242</c:v>
                </c:pt>
                <c:pt idx="48">
                  <c:v>240.35964327110449</c:v>
                </c:pt>
                <c:pt idx="49">
                  <c:v>279.64248555754767</c:v>
                </c:pt>
                <c:pt idx="50">
                  <c:v>257.75468796015133</c:v>
                </c:pt>
                <c:pt idx="51">
                  <c:v>237.58006238920657</c:v>
                </c:pt>
                <c:pt idx="52">
                  <c:v>261.59473217198877</c:v>
                </c:pt>
                <c:pt idx="53">
                  <c:v>241.11954386535612</c:v>
                </c:pt>
                <c:pt idx="54">
                  <c:v>264.85717615151032</c:v>
                </c:pt>
                <c:pt idx="55">
                  <c:v>244.12663425168441</c:v>
                </c:pt>
                <c:pt idx="56">
                  <c:v>282.29959319483601</c:v>
                </c:pt>
                <c:pt idx="57">
                  <c:v>260.20382206994253</c:v>
                </c:pt>
                <c:pt idx="58">
                  <c:v>239.83750119355412</c:v>
                </c:pt>
                <c:pt idx="59">
                  <c:v>221.06526537994588</c:v>
                </c:pt>
                <c:pt idx="60">
                  <c:v>203.76234456373385</c:v>
                </c:pt>
                <c:pt idx="61">
                  <c:v>187.81373451297625</c:v>
                </c:pt>
                <c:pt idx="62">
                  <c:v>173.11343245109524</c:v>
                </c:pt>
                <c:pt idx="63">
                  <c:v>172.60434900481195</c:v>
                </c:pt>
                <c:pt idx="64">
                  <c:v>159.09449535036708</c:v>
                </c:pt>
                <c:pt idx="65">
                  <c:v>146.64206664967833</c:v>
                </c:pt>
                <c:pt idx="66">
                  <c:v>135.164297570017</c:v>
                </c:pt>
                <c:pt idx="67">
                  <c:v>124.58490087459619</c:v>
                </c:pt>
                <c:pt idx="68">
                  <c:v>114.83356037782576</c:v>
                </c:pt>
                <c:pt idx="69">
                  <c:v>105.84546358728642</c:v>
                </c:pt>
                <c:pt idx="70">
                  <c:v>112.23156448597229</c:v>
                </c:pt>
                <c:pt idx="71">
                  <c:v>103.44712759109076</c:v>
                </c:pt>
                <c:pt idx="72">
                  <c:v>95.350254234270764</c:v>
                </c:pt>
                <c:pt idx="73">
                  <c:v>87.887128374196408</c:v>
                </c:pt>
                <c:pt idx="74">
                  <c:v>81.00814618579453</c:v>
                </c:pt>
                <c:pt idx="75">
                  <c:v>74.667586367354218</c:v>
                </c:pt>
                <c:pt idx="76">
                  <c:v>68.823306252920617</c:v>
                </c:pt>
                <c:pt idx="77">
                  <c:v>77.292116738919461</c:v>
                </c:pt>
                <c:pt idx="78">
                  <c:v>71.242412940575662</c:v>
                </c:pt>
                <c:pt idx="79">
                  <c:v>65.666223358064769</c:v>
                </c:pt>
                <c:pt idx="80">
                  <c:v>60.526485728494301</c:v>
                </c:pt>
                <c:pt idx="81">
                  <c:v>55.789038676178095</c:v>
                </c:pt>
                <c:pt idx="82">
                  <c:v>51.422394658324762</c:v>
                </c:pt>
                <c:pt idx="83">
                  <c:v>47.397530682413546</c:v>
                </c:pt>
                <c:pt idx="84">
                  <c:v>43.687695404256004</c:v>
                </c:pt>
                <c:pt idx="85">
                  <c:v>40.268231324616799</c:v>
                </c:pt>
                <c:pt idx="86">
                  <c:v>37.116410902619563</c:v>
                </c:pt>
                <c:pt idx="87">
                  <c:v>34.211285496662072</c:v>
                </c:pt>
                <c:pt idx="88">
                  <c:v>31.533546128823478</c:v>
                </c:pt>
                <c:pt idx="89">
                  <c:v>29.065395147331031</c:v>
                </c:pt>
                <c:pt idx="90">
                  <c:v>26.790427934088289</c:v>
                </c:pt>
                <c:pt idx="91">
                  <c:v>24.69352387103137</c:v>
                </c:pt>
                <c:pt idx="92">
                  <c:v>22.760745840618739</c:v>
                </c:pt>
                <c:pt idx="93">
                  <c:v>20.979247592482466</c:v>
                </c:pt>
                <c:pt idx="94">
                  <c:v>19.337188360551401</c:v>
                </c:pt>
                <c:pt idx="95">
                  <c:v>17.823654163147133</c:v>
                </c:pt>
                <c:pt idx="96">
                  <c:v>16.428585262972192</c:v>
                </c:pt>
                <c:pt idx="97">
                  <c:v>15.142709304851714</c:v>
                </c:pt>
                <c:pt idx="98">
                  <c:v>13.957479686827176</c:v>
                </c:pt>
                <c:pt idx="99">
                  <c:v>12.865018754984344</c:v>
                </c:pt>
                <c:pt idx="100">
                  <c:v>11.858065444458653</c:v>
                </c:pt>
                <c:pt idx="101">
                  <c:v>10.929927018612849</c:v>
                </c:pt>
                <c:pt idx="102">
                  <c:v>10.074434585620295</c:v>
                </c:pt>
                <c:pt idx="103">
                  <c:v>9.2859020967939916</c:v>
                </c:pt>
                <c:pt idx="104">
                  <c:v>8.5590885541428019</c:v>
                </c:pt>
                <c:pt idx="105">
                  <c:v>7.8891631759666145</c:v>
                </c:pt>
                <c:pt idx="106">
                  <c:v>7.2716732889628215</c:v>
                </c:pt>
                <c:pt idx="107">
                  <c:v>6.7025147334383322</c:v>
                </c:pt>
                <c:pt idx="108">
                  <c:v>6.1779045849247041</c:v>
                </c:pt>
                <c:pt idx="109">
                  <c:v>5.6943560108900488</c:v>
                </c:pt>
                <c:pt idx="110">
                  <c:v>5.2486550954323024</c:v>
                </c:pt>
                <c:pt idx="111">
                  <c:v>4.8378394779186902</c:v>
                </c:pt>
                <c:pt idx="112">
                  <c:v>4.4591786635926542</c:v>
                </c:pt>
                <c:pt idx="113">
                  <c:v>4.1101558752822598</c:v>
                </c:pt>
                <c:pt idx="114">
                  <c:v>3.7884513255870953</c:v>
                </c:pt>
                <c:pt idx="115">
                  <c:v>3.4919267983618716</c:v>
                </c:pt>
                <c:pt idx="116">
                  <c:v>3.2186114370172514</c:v>
                </c:pt>
                <c:pt idx="117">
                  <c:v>2.9666886451795249</c:v>
                </c:pt>
                <c:pt idx="118">
                  <c:v>2.7344840126440988</c:v>
                </c:pt>
                <c:pt idx="119">
                  <c:v>2.5204541863723922</c:v>
                </c:pt>
                <c:pt idx="120">
                  <c:v>2.3231766125629707</c:v>
                </c:pt>
                <c:pt idx="121">
                  <c:v>2.1413400816173933</c:v>
                </c:pt>
                <c:pt idx="122">
                  <c:v>1.9737360131576727</c:v>
                </c:pt>
                <c:pt idx="123">
                  <c:v>1.8192504231710365</c:v>
                </c:pt>
                <c:pt idx="124">
                  <c:v>1.6768565198914474</c:v>
                </c:pt>
                <c:pt idx="125">
                  <c:v>1.5456078792062486</c:v>
                </c:pt>
                <c:pt idx="126">
                  <c:v>1.4246321542281299</c:v>
                </c:pt>
                <c:pt idx="127">
                  <c:v>1.3131252772229509</c:v>
                </c:pt>
                <c:pt idx="128">
                  <c:v>1.2103461153564103</c:v>
                </c:pt>
                <c:pt idx="129">
                  <c:v>1.1156115447388699</c:v>
                </c:pt>
                <c:pt idx="130">
                  <c:v>1.0282919100278631</c:v>
                </c:pt>
                <c:pt idx="131">
                  <c:v>0.94780683941044352</c:v>
                </c:pt>
                <c:pt idx="132">
                  <c:v>0.87362138714956195</c:v>
                </c:pt>
                <c:pt idx="133">
                  <c:v>0.80524247805582483</c:v>
                </c:pt>
                <c:pt idx="134">
                  <c:v>0.74221563025274062</c:v>
                </c:pt>
                <c:pt idx="135">
                  <c:v>0.68412193445324165</c:v>
                </c:pt>
                <c:pt idx="136">
                  <c:v>0.63057526967018129</c:v>
                </c:pt>
                <c:pt idx="137">
                  <c:v>0.58121973685496375</c:v>
                </c:pt>
                <c:pt idx="138">
                  <c:v>0.53572729340693326</c:v>
                </c:pt>
                <c:pt idx="139">
                  <c:v>0.49379557283123832</c:v>
                </c:pt>
                <c:pt idx="140">
                  <c:v>0.45514587505347942</c:v>
                </c:pt>
                <c:pt idx="141">
                  <c:v>0.41952131403372589</c:v>
                </c:pt>
                <c:pt idx="142">
                  <c:v>0.38668511036797676</c:v>
                </c:pt>
                <c:pt idx="143">
                  <c:v>0.35641901752880623</c:v>
                </c:pt>
                <c:pt idx="144">
                  <c:v>0.32852187128516808</c:v>
                </c:pt>
                <c:pt idx="145">
                  <c:v>0.30280825266004724</c:v>
                </c:pt>
                <c:pt idx="146">
                  <c:v>0.27910725553927734</c:v>
                </c:pt>
                <c:pt idx="147">
                  <c:v>0.25726135074041123</c:v>
                </c:pt>
                <c:pt idx="148">
                  <c:v>0.23712533899165236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0.39157</cdr:y>
    </cdr:from>
    <cdr:to>
      <cdr:x>0.94892</cdr:x>
      <cdr:y>0.39458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1238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0.39759</cdr:y>
    </cdr:from>
    <cdr:to>
      <cdr:x>0.94737</cdr:x>
      <cdr:y>0.4006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2573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0.39759</cdr:y>
    </cdr:from>
    <cdr:to>
      <cdr:x>0.94737</cdr:x>
      <cdr:y>0.4006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2573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0.39157</cdr:y>
    </cdr:from>
    <cdr:to>
      <cdr:x>0.94737</cdr:x>
      <cdr:y>0.39458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238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0.39759</cdr:y>
    </cdr:from>
    <cdr:to>
      <cdr:x>0.94892</cdr:x>
      <cdr:y>0.4006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12573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AAF61585-0DD1-40FD-A171-FBF607B88099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B5ED76B1-221C-42E0-8009-F4F1391E9175}" name="Prikkel" dataDxfId="1"/>
    <tableColumn id="12" xr3:uid="{CFA6A97D-4204-452F-813F-BDED41B498B3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tabSelected="1" zoomScaleNormal="100" workbookViewId="0">
      <selection activeCell="I5" sqref="I5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10.482197288523299</v>
      </c>
      <c r="C4" s="15">
        <f>Edwards!$O$6</f>
        <v>8.2865552030653689</v>
      </c>
      <c r="D4" s="15">
        <f>Edwards!$O$3</f>
        <v>0.64920312038262229</v>
      </c>
      <c r="E4" s="16">
        <f>Edwards!$O$4</f>
        <v>0.74147696480134029</v>
      </c>
      <c r="F4" s="15">
        <f>Edwards!$R$2</f>
        <v>847.98121061774941</v>
      </c>
      <c r="G4" s="15">
        <f>SQRT(Tabel1[[#This Row],[SSE]]/11)</f>
        <v>8.780045612936755</v>
      </c>
      <c r="H4" s="15">
        <f>Edwards!$R$3</f>
        <v>0.81742964173000154</v>
      </c>
      <c r="I4" s="15">
        <f>Edwards!$R$4</f>
        <v>0.63485928346000309</v>
      </c>
      <c r="J4" s="15">
        <f>Edwards!$R$6</f>
        <v>2.0484941877502809</v>
      </c>
      <c r="K4" s="15">
        <f>Edwards!$R$5</f>
        <v>7.5019549199720066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14.556088300767072</v>
      </c>
      <c r="M4" s="19">
        <f xml:space="preserve"> (Tabel1[[#This Row],[t1]]*Tabel1[[#This Row],[t2]]/(Tabel1[[#This Row],[t1]]-Tabel1[[#This Row],[t2]]))*LN(Tabel1[[#This Row],[k2]]/Tabel1[[#This Row],[k1]])</f>
        <v>5.2575660478456214</v>
      </c>
    </row>
    <row r="5" spans="1:13" ht="35.1" customHeight="1">
      <c r="A5" s="7" t="s">
        <v>34</v>
      </c>
      <c r="B5" s="15">
        <f>Banister!$O$5</f>
        <v>16.627870712222464</v>
      </c>
      <c r="C5" s="15">
        <f>Banister!$O$6</f>
        <v>14.168785076005172</v>
      </c>
      <c r="D5" s="15">
        <f>Banister!$O$3</f>
        <v>0.83315047549118659</v>
      </c>
      <c r="E5" s="16">
        <f>Banister!$O$4</f>
        <v>0.85882010313843982</v>
      </c>
      <c r="F5" s="15">
        <f>Banister!$R$2</f>
        <v>607.6536399337914</v>
      </c>
      <c r="G5" s="15">
        <f>SQRT(Tabel1[[#This Row],[SSE]]/11)</f>
        <v>7.4324450885278015</v>
      </c>
      <c r="H5" s="15">
        <f>Banister!$R$3</f>
        <v>0.8468245148915311</v>
      </c>
      <c r="I5" s="15">
        <f>Banister!$R$4</f>
        <v>0.6936490297830622</v>
      </c>
      <c r="J5" s="15">
        <f>Banister!$R$6</f>
        <v>1.7864283177354146</v>
      </c>
      <c r="K5" s="15">
        <f>Banister!$R$5</f>
        <v>5.9439391940297366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18.240064367546911</v>
      </c>
      <c r="M5" s="19">
        <f xml:space="preserve"> (Tabel1[[#This Row],[t1]]*Tabel1[[#This Row],[t2]]/(Tabel1[[#This Row],[t1]]-Tabel1[[#This Row],[t2]]))*LN(Tabel1[[#This Row],[k2]]/Tabel1[[#This Row],[k1]])</f>
        <v>2.9072721003544073</v>
      </c>
    </row>
    <row r="6" spans="1:13" ht="35.1" customHeight="1">
      <c r="A6" s="7" t="s">
        <v>35</v>
      </c>
      <c r="B6" s="15">
        <f>Lucia!$O$5</f>
        <v>15.979594370502735</v>
      </c>
      <c r="C6" s="15">
        <f>Lucia!$O$6</f>
        <v>13.541888580160435</v>
      </c>
      <c r="D6" s="15">
        <f>Lucia!$O$3</f>
        <v>0.81566361178543922</v>
      </c>
      <c r="E6" s="16">
        <f>Lucia!$O$4</f>
        <v>0.84376875032719667</v>
      </c>
      <c r="F6" s="15">
        <f>Lucia!$R$2</f>
        <v>609.099424774402</v>
      </c>
      <c r="G6" s="15">
        <f>SQRT(Tabel1[[#This Row],[SSE]]/11)</f>
        <v>7.4412818102455365</v>
      </c>
      <c r="H6" s="15">
        <f>Lucia!$R$3</f>
        <v>0.84657625120398838</v>
      </c>
      <c r="I6" s="15">
        <f>Lucia!$R$4</f>
        <v>0.69315250240797677</v>
      </c>
      <c r="J6" s="15">
        <f>Lucia!$R$6</f>
        <v>1.4612073154952367</v>
      </c>
      <c r="K6" s="15">
        <f>Lucia!$R$5</f>
        <v>5.9576038630428991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17.700746376653647</v>
      </c>
      <c r="M6" s="19">
        <f xml:space="preserve"> (Tabel1[[#This Row],[t1]]*Tabel1[[#This Row],[t2]]/(Tabel1[[#This Row],[t1]]-Tabel1[[#This Row],[t2]]))*LN(Tabel1[[#This Row],[k2]]/Tabel1[[#This Row],[k1]])</f>
        <v>3.0071936772144809</v>
      </c>
    </row>
    <row r="7" spans="1:13" ht="35.1" customHeight="1">
      <c r="A7" s="7" t="s">
        <v>36</v>
      </c>
      <c r="B7" s="15">
        <f>sRPE!$O$5</f>
        <v>9.9461812844249682</v>
      </c>
      <c r="C7" s="15">
        <f>sRPE!$O$6</f>
        <v>8.6303181898719128</v>
      </c>
      <c r="D7" s="15">
        <f>sRPE!$O$3</f>
        <v>0.6685272535764788</v>
      </c>
      <c r="E7" s="16">
        <f>sRPE!$O$4</f>
        <v>0.72673472638111514</v>
      </c>
      <c r="F7" s="15">
        <f>sRPE!$R$2</f>
        <v>862.12123769106086</v>
      </c>
      <c r="G7" s="15">
        <f>SQRT(Tabel1[[#This Row],[SSE]]/11)</f>
        <v>8.8529462876442793</v>
      </c>
      <c r="H7" s="15">
        <f>sRPE!$R$3</f>
        <v>0.82616295045174881</v>
      </c>
      <c r="I7" s="15">
        <f>sRPE!$R$4</f>
        <v>0.65232590090349762</v>
      </c>
      <c r="J7" s="15">
        <f>sRPE!$R$6</f>
        <v>2.1527613362213205</v>
      </c>
      <c r="K7" s="15">
        <f>sRPE!$R$5</f>
        <v>7.8951074240610968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14.703148239255933</v>
      </c>
      <c r="M7" s="19">
        <f xml:space="preserve"> (Tabel1[[#This Row],[t1]]*Tabel1[[#This Row],[t2]]/(Tabel1[[#This Row],[t1]]-Tabel1[[#This Row],[t2]]))*LN(Tabel1[[#This Row],[k2]]/Tabel1[[#This Row],[k1]])</f>
        <v>5.4459993923109726</v>
      </c>
    </row>
    <row r="8" spans="1:13" ht="35.1" customHeight="1" thickBot="1">
      <c r="A8" s="8" t="s">
        <v>37</v>
      </c>
      <c r="B8" s="17">
        <f>TSS!$O$5</f>
        <v>16.060331824115991</v>
      </c>
      <c r="C8" s="17">
        <f>TSS!$O$6</f>
        <v>12.269390776153271</v>
      </c>
      <c r="D8" s="17">
        <f>TSS!$O$3</f>
        <v>0.76999736794806872</v>
      </c>
      <c r="E8" s="18">
        <f>TSS!$O$4</f>
        <v>0.81503853110304725</v>
      </c>
      <c r="F8" s="17">
        <f>TSS!$R$2</f>
        <v>601.78406281221896</v>
      </c>
      <c r="G8" s="17">
        <f>SQRT(Tabel1[[#This Row],[SSE]]/11)</f>
        <v>7.3964614562531246</v>
      </c>
      <c r="H8" s="17">
        <f>TSS!$R$3</f>
        <v>0.84831316123237743</v>
      </c>
      <c r="I8" s="17">
        <f>TSS!$R$4</f>
        <v>0.69662632246475487</v>
      </c>
      <c r="J8" s="15">
        <f>TSS!$R$6</f>
        <v>1.7698958542247807</v>
      </c>
      <c r="K8" s="17">
        <f>TSS!$R$5</f>
        <v>6.0175562887633376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16.95009098873345</v>
      </c>
      <c r="M8" s="17">
        <f xml:space="preserve"> (Tabel1[[#This Row],[t1]]*Tabel1[[#This Row],[t2]]/(Tabel1[[#This Row],[t1]]-Tabel1[[#This Row],[t2]]))*LN(Tabel1[[#This Row],[k2]]/Tabel1[[#This Row],[k1]])</f>
        <v>2.9549348509897064</v>
      </c>
    </row>
    <row r="9" spans="1:13" ht="25.5" customHeight="1">
      <c r="A9" s="7" t="s">
        <v>39</v>
      </c>
      <c r="B9" s="19">
        <f>AVERAGE(B4:B8)</f>
        <v>13.81923509595789</v>
      </c>
      <c r="C9" s="19">
        <f t="shared" ref="C9:M9" si="0">AVERAGE(C4:C8)</f>
        <v>11.379387565051232</v>
      </c>
      <c r="D9" s="19">
        <f t="shared" si="0"/>
        <v>0.74730836583675908</v>
      </c>
      <c r="E9" s="20">
        <f t="shared" si="0"/>
        <v>0.79716781515022794</v>
      </c>
      <c r="F9" s="19">
        <f t="shared" si="0"/>
        <v>705.72791516584448</v>
      </c>
      <c r="G9" s="19">
        <f t="shared" si="0"/>
        <v>7.9806360511214987</v>
      </c>
      <c r="H9" s="19">
        <f t="shared" si="0"/>
        <v>0.83706130390192945</v>
      </c>
      <c r="I9" s="19">
        <f t="shared" si="0"/>
        <v>0.6741226078038588</v>
      </c>
      <c r="J9" s="21">
        <f t="shared" si="0"/>
        <v>1.8437574022854064</v>
      </c>
      <c r="K9" s="19">
        <f t="shared" si="0"/>
        <v>6.663232337973815</v>
      </c>
      <c r="L9" s="19">
        <f t="shared" si="0"/>
        <v>16.430027654591402</v>
      </c>
      <c r="M9" s="19">
        <f t="shared" si="0"/>
        <v>3.9145932137430379</v>
      </c>
    </row>
    <row r="10" spans="1:13" ht="21" customHeight="1">
      <c r="A10" s="7" t="s">
        <v>40</v>
      </c>
      <c r="B10" s="19">
        <f>_xlfn.STDEV.P(B4:B8)</f>
        <v>2.9568384440243056</v>
      </c>
      <c r="C10" s="19">
        <f t="shared" ref="C10:M10" si="1">_xlfn.STDEV.P(C4:C8)</f>
        <v>2.4646399038858444</v>
      </c>
      <c r="D10" s="19">
        <f t="shared" si="1"/>
        <v>7.5348790421636183E-2</v>
      </c>
      <c r="E10" s="16">
        <f t="shared" si="1"/>
        <v>5.3580416326034143E-2</v>
      </c>
      <c r="F10" s="19">
        <f t="shared" si="1"/>
        <v>122.02854129845005</v>
      </c>
      <c r="G10" s="19">
        <f t="shared" si="1"/>
        <v>0.68303105085698823</v>
      </c>
      <c r="H10" s="19">
        <f t="shared" si="1"/>
        <v>1.2779945789642165E-2</v>
      </c>
      <c r="I10" s="19">
        <f t="shared" si="1"/>
        <v>2.5559891579284327E-2</v>
      </c>
      <c r="J10" s="19">
        <f t="shared" si="1"/>
        <v>0.24186248308937106</v>
      </c>
      <c r="K10" s="19">
        <f t="shared" si="1"/>
        <v>0.8547705574431782</v>
      </c>
      <c r="L10" s="19">
        <f t="shared" si="1"/>
        <v>1.5267734646165521</v>
      </c>
      <c r="M10" s="19">
        <f t="shared" si="1"/>
        <v>1.1753973655293535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247</v>
      </c>
      <c r="Q2" t="s">
        <v>19</v>
      </c>
      <c r="R2">
        <f>SUMSQ(L2:L150)</f>
        <v>847.98121061774941</v>
      </c>
      <c r="S2">
        <f>SQRT(R2/11)</f>
        <v>8.780045612936755</v>
      </c>
    </row>
    <row r="3" spans="1:25">
      <c r="A3">
        <f>A2+1</f>
        <v>1</v>
      </c>
      <c r="B3" s="4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0.64920312038262229</v>
      </c>
      <c r="Q3" t="s">
        <v>20</v>
      </c>
      <c r="R3">
        <f>RSQ(D2:D100,I2:I100)</f>
        <v>0.81742964173000154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0.74147696480134029</v>
      </c>
      <c r="Q4" t="s">
        <v>21</v>
      </c>
      <c r="R4">
        <f>1-((1-$R$3)*($Y$3-1))/(Y3-Y4-1)</f>
        <v>0.63485928346000309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159.4</v>
      </c>
      <c r="D5" s="3"/>
      <c r="E5">
        <f t="shared" si="4"/>
        <v>159.4</v>
      </c>
      <c r="F5">
        <f t="shared" si="5"/>
        <v>103.48297738898999</v>
      </c>
      <c r="G5">
        <f t="shared" si="6"/>
        <v>159.4</v>
      </c>
      <c r="H5">
        <f t="shared" si="7"/>
        <v>118.19142818933365</v>
      </c>
      <c r="I5" t="str">
        <f t="shared" si="8"/>
        <v/>
      </c>
      <c r="J5">
        <f t="shared" si="0"/>
        <v>232.29154919965634</v>
      </c>
      <c r="K5">
        <f t="shared" si="9"/>
        <v>232.29154919965634</v>
      </c>
      <c r="L5" t="str">
        <f t="shared" si="1"/>
        <v/>
      </c>
      <c r="M5" t="str">
        <f t="shared" si="2"/>
        <v/>
      </c>
      <c r="N5" s="1" t="s">
        <v>14</v>
      </c>
      <c r="O5" s="5">
        <v>10.482197288523299</v>
      </c>
      <c r="Q5" s="1" t="s">
        <v>22</v>
      </c>
      <c r="R5">
        <f>LARGE(L2:L150,1)/LARGE(D2:D100,1)*100</f>
        <v>7.5019549199720066</v>
      </c>
    </row>
    <row r="6" spans="1:25">
      <c r="A6">
        <f t="shared" si="3"/>
        <v>4</v>
      </c>
      <c r="B6" s="4">
        <v>43179</v>
      </c>
      <c r="C6" s="3"/>
      <c r="D6" s="3"/>
      <c r="E6">
        <f t="shared" si="4"/>
        <v>144.89609814239344</v>
      </c>
      <c r="F6">
        <f t="shared" si="5"/>
        <v>94.066999045308506</v>
      </c>
      <c r="G6">
        <f t="shared" si="6"/>
        <v>141.27938146072754</v>
      </c>
      <c r="H6">
        <f t="shared" si="7"/>
        <v>104.755406954511</v>
      </c>
      <c r="I6" t="str">
        <f t="shared" si="8"/>
        <v/>
      </c>
      <c r="J6">
        <f t="shared" si="0"/>
        <v>236.31159209079755</v>
      </c>
      <c r="K6">
        <f t="shared" si="9"/>
        <v>236.31159209079755</v>
      </c>
      <c r="L6" t="str">
        <f t="shared" si="1"/>
        <v/>
      </c>
      <c r="M6" t="str">
        <f t="shared" si="2"/>
        <v/>
      </c>
      <c r="N6" s="1" t="s">
        <v>15</v>
      </c>
      <c r="O6" s="5">
        <v>8.2865552030653689</v>
      </c>
      <c r="Q6" s="1" t="s">
        <v>45</v>
      </c>
      <c r="R6">
        <f>AVERAGE(M2:M150)</f>
        <v>2.0484941877502809</v>
      </c>
      <c r="S6">
        <f>_xlfn.STDEV.P(M2:M150)</f>
        <v>2.293949460118093</v>
      </c>
    </row>
    <row r="7" spans="1:25">
      <c r="A7">
        <f t="shared" si="3"/>
        <v>5</v>
      </c>
      <c r="B7" s="4">
        <v>43180</v>
      </c>
      <c r="C7" s="3">
        <v>159.4</v>
      </c>
      <c r="D7" s="3"/>
      <c r="E7">
        <f t="shared" si="4"/>
        <v>291.11191503695176</v>
      </c>
      <c r="F7">
        <f t="shared" si="5"/>
        <v>188.99076362254991</v>
      </c>
      <c r="G7">
        <f t="shared" si="6"/>
        <v>284.61871785398847</v>
      </c>
      <c r="H7">
        <f t="shared" si="7"/>
        <v>211.03822304002441</v>
      </c>
      <c r="I7" t="str">
        <f t="shared" si="8"/>
        <v/>
      </c>
      <c r="J7">
        <f t="shared" si="0"/>
        <v>224.95254058252553</v>
      </c>
      <c r="K7">
        <f t="shared" si="9"/>
        <v>224.95254058252553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/>
      <c r="D8" s="3"/>
      <c r="E8">
        <f t="shared" si="4"/>
        <v>264.62346682317605</v>
      </c>
      <c r="F8">
        <f t="shared" si="5"/>
        <v>171.79438038807322</v>
      </c>
      <c r="G8">
        <f t="shared" si="6"/>
        <v>252.26321462080816</v>
      </c>
      <c r="H8">
        <f t="shared" si="7"/>
        <v>187.04736270806592</v>
      </c>
      <c r="I8" t="str">
        <f t="shared" si="8"/>
        <v/>
      </c>
      <c r="J8">
        <f t="shared" si="0"/>
        <v>231.74701768000733</v>
      </c>
      <c r="K8">
        <f t="shared" si="9"/>
        <v>231.74701768000733</v>
      </c>
      <c r="L8" t="str">
        <f t="shared" si="1"/>
        <v/>
      </c>
      <c r="M8" t="str">
        <f t="shared" si="2"/>
        <v/>
      </c>
      <c r="O8">
        <f>1.1*O3</f>
        <v>0.71412343242088461</v>
      </c>
    </row>
    <row r="9" spans="1:25">
      <c r="A9">
        <f t="shared" si="3"/>
        <v>7</v>
      </c>
      <c r="B9" s="4">
        <v>43182</v>
      </c>
      <c r="C9" s="3">
        <f>35+164.65</f>
        <v>199.65</v>
      </c>
      <c r="D9" s="3">
        <v>243</v>
      </c>
      <c r="E9">
        <f t="shared" si="4"/>
        <v>440.1952184416017</v>
      </c>
      <c r="F9">
        <f t="shared" si="5"/>
        <v>285.77610938979785</v>
      </c>
      <c r="G9">
        <f t="shared" si="6"/>
        <v>423.2358903821991</v>
      </c>
      <c r="H9">
        <f t="shared" si="7"/>
        <v>313.81966339558574</v>
      </c>
      <c r="I9">
        <f t="shared" si="8"/>
        <v>237.37891903240916</v>
      </c>
      <c r="J9">
        <f t="shared" ref="J9:J72" si="10">$O$2+F9-H9</f>
        <v>218.95644599421212</v>
      </c>
      <c r="K9">
        <f t="shared" si="9"/>
        <v>237.37891903240916</v>
      </c>
      <c r="L9">
        <f t="shared" si="1"/>
        <v>-5.6210809675908422</v>
      </c>
      <c r="M9">
        <f t="shared" si="2"/>
        <v>2.3132020442760668</v>
      </c>
    </row>
    <row r="10" spans="1:25">
      <c r="A10">
        <f t="shared" si="3"/>
        <v>8</v>
      </c>
      <c r="B10" s="4">
        <v>43183</v>
      </c>
      <c r="C10" s="3"/>
      <c r="D10" s="3"/>
      <c r="E10">
        <f t="shared" si="4"/>
        <v>400.14159079753216</v>
      </c>
      <c r="F10">
        <f t="shared" si="5"/>
        <v>259.77316934062424</v>
      </c>
      <c r="G10">
        <f t="shared" si="6"/>
        <v>375.12236389697222</v>
      </c>
      <c r="H10">
        <f t="shared" si="7"/>
        <v>278.14459181143081</v>
      </c>
      <c r="I10" t="str">
        <f t="shared" si="8"/>
        <v/>
      </c>
      <c r="J10">
        <f t="shared" si="10"/>
        <v>228.62857752919342</v>
      </c>
      <c r="K10">
        <f t="shared" si="9"/>
        <v>228.62857752919342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3"/>
      <c r="E11">
        <f t="shared" si="4"/>
        <v>363.73246681965276</v>
      </c>
      <c r="F11">
        <f t="shared" si="5"/>
        <v>236.13625244378719</v>
      </c>
      <c r="G11">
        <f t="shared" si="6"/>
        <v>332.47839111323833</v>
      </c>
      <c r="H11">
        <f t="shared" si="7"/>
        <v>246.52506830467686</v>
      </c>
      <c r="I11" t="str">
        <f t="shared" si="8"/>
        <v/>
      </c>
      <c r="J11">
        <f t="shared" si="10"/>
        <v>236.61118413911029</v>
      </c>
      <c r="K11">
        <f t="shared" si="9"/>
        <v>236.61118413911029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155.35</v>
      </c>
      <c r="D12" s="3"/>
      <c r="E12">
        <f t="shared" si="4"/>
        <v>485.98623092769924</v>
      </c>
      <c r="F12">
        <f t="shared" si="5"/>
        <v>315.503777581252</v>
      </c>
      <c r="G12">
        <f t="shared" si="6"/>
        <v>450.03219225555938</v>
      </c>
      <c r="H12">
        <f t="shared" si="7"/>
        <v>333.68850397654541</v>
      </c>
      <c r="I12" t="str">
        <f t="shared" si="8"/>
        <v/>
      </c>
      <c r="J12">
        <f t="shared" si="10"/>
        <v>228.81527360470665</v>
      </c>
      <c r="K12">
        <f t="shared" si="9"/>
        <v>228.81527360470665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3"/>
      <c r="E13">
        <f t="shared" si="4"/>
        <v>441.76605152040014</v>
      </c>
      <c r="F13">
        <f t="shared" si="5"/>
        <v>286.79589912615404</v>
      </c>
      <c r="G13">
        <f t="shared" si="6"/>
        <v>398.87245771192374</v>
      </c>
      <c r="H13">
        <f t="shared" si="7"/>
        <v>295.75473928708817</v>
      </c>
      <c r="I13" t="str">
        <f t="shared" si="8"/>
        <v/>
      </c>
      <c r="J13">
        <f t="shared" si="10"/>
        <v>238.04115983906587</v>
      </c>
      <c r="K13">
        <f t="shared" si="9"/>
        <v>238.04115983906587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154.35</v>
      </c>
      <c r="D14" s="3"/>
      <c r="E14">
        <f t="shared" si="4"/>
        <v>555.91949282984649</v>
      </c>
      <c r="F14">
        <f t="shared" si="5"/>
        <v>360.90466942666114</v>
      </c>
      <c r="G14">
        <f t="shared" si="6"/>
        <v>507.87857030903888</v>
      </c>
      <c r="H14">
        <f t="shared" si="7"/>
        <v>376.58026080039025</v>
      </c>
      <c r="I14" t="str">
        <f t="shared" si="8"/>
        <v/>
      </c>
      <c r="J14">
        <f t="shared" si="10"/>
        <v>231.32440862627089</v>
      </c>
      <c r="K14">
        <f t="shared" si="9"/>
        <v>231.32440862627089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3"/>
      <c r="E15">
        <f t="shared" si="4"/>
        <v>505.33604386664376</v>
      </c>
      <c r="F15">
        <f t="shared" si="5"/>
        <v>328.06573652003482</v>
      </c>
      <c r="G15">
        <f t="shared" si="6"/>
        <v>450.14284987716206</v>
      </c>
      <c r="H15">
        <f t="shared" si="7"/>
        <v>333.7705540539435</v>
      </c>
      <c r="I15" t="str">
        <f t="shared" si="8"/>
        <v/>
      </c>
      <c r="J15">
        <f t="shared" si="10"/>
        <v>241.29518246609126</v>
      </c>
      <c r="K15">
        <f t="shared" si="9"/>
        <v>241.29518246609126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36+156.7</f>
        <v>192.7</v>
      </c>
      <c r="D16" s="3">
        <v>253</v>
      </c>
      <c r="E16">
        <f t="shared" si="4"/>
        <v>652.05521334372679</v>
      </c>
      <c r="F16">
        <f t="shared" si="5"/>
        <v>423.3162791645039</v>
      </c>
      <c r="G16">
        <f t="shared" si="6"/>
        <v>591.67053575667876</v>
      </c>
      <c r="H16">
        <f t="shared" si="7"/>
        <v>438.71007301524503</v>
      </c>
      <c r="I16">
        <f t="shared" si="8"/>
        <v>249.38737596874574</v>
      </c>
      <c r="J16">
        <f t="shared" si="10"/>
        <v>231.60620614925881</v>
      </c>
      <c r="K16">
        <f t="shared" si="9"/>
        <v>249.38737596874574</v>
      </c>
      <c r="L16">
        <f t="shared" si="1"/>
        <v>-3.6126240312542564</v>
      </c>
      <c r="M16">
        <f t="shared" si="2"/>
        <v>1.4279146368593898</v>
      </c>
    </row>
    <row r="17" spans="1:13">
      <c r="A17">
        <f t="shared" si="3"/>
        <v>15</v>
      </c>
      <c r="B17" s="4">
        <v>43190</v>
      </c>
      <c r="C17" s="3"/>
      <c r="D17" s="3"/>
      <c r="E17">
        <f t="shared" si="4"/>
        <v>592.72431735829309</v>
      </c>
      <c r="F17">
        <f t="shared" si="5"/>
        <v>384.79847635566358</v>
      </c>
      <c r="G17">
        <f t="shared" si="6"/>
        <v>524.40933074178702</v>
      </c>
      <c r="H17">
        <f t="shared" si="7"/>
        <v>388.83743887192242</v>
      </c>
      <c r="I17" t="str">
        <f t="shared" si="8"/>
        <v/>
      </c>
      <c r="J17">
        <f t="shared" si="10"/>
        <v>242.96103748374111</v>
      </c>
      <c r="K17">
        <f t="shared" si="9"/>
        <v>242.96103748374111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3"/>
      <c r="E18">
        <f t="shared" si="4"/>
        <v>538.79197527810777</v>
      </c>
      <c r="F18">
        <f t="shared" si="5"/>
        <v>349.78543158766428</v>
      </c>
      <c r="G18">
        <f t="shared" si="6"/>
        <v>464.7943907116296</v>
      </c>
      <c r="H18">
        <f t="shared" si="7"/>
        <v>344.63433408154737</v>
      </c>
      <c r="I18" t="str">
        <f t="shared" si="8"/>
        <v/>
      </c>
      <c r="J18">
        <f t="shared" si="10"/>
        <v>252.15109750611697</v>
      </c>
      <c r="K18">
        <f t="shared" si="9"/>
        <v>252.15109750611697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144.68</v>
      </c>
      <c r="D19" s="3"/>
      <c r="E19">
        <f t="shared" si="4"/>
        <v>634.44696943683016</v>
      </c>
      <c r="F19">
        <f t="shared" si="5"/>
        <v>411.88495227568831</v>
      </c>
      <c r="G19">
        <f t="shared" si="6"/>
        <v>556.63648698967859</v>
      </c>
      <c r="H19">
        <f t="shared" si="7"/>
        <v>412.73313287078764</v>
      </c>
      <c r="I19" t="str">
        <f t="shared" si="8"/>
        <v/>
      </c>
      <c r="J19">
        <f t="shared" si="10"/>
        <v>246.15181940490066</v>
      </c>
      <c r="K19">
        <f t="shared" si="9"/>
        <v>246.15181940490066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3"/>
      <c r="E20">
        <f t="shared" si="4"/>
        <v>576.71825815346938</v>
      </c>
      <c r="F20">
        <f t="shared" si="5"/>
        <v>374.40729277486304</v>
      </c>
      <c r="G20">
        <f t="shared" si="6"/>
        <v>493.35795847160671</v>
      </c>
      <c r="H20">
        <f t="shared" si="7"/>
        <v>365.81356160811265</v>
      </c>
      <c r="I20" t="str">
        <f t="shared" si="8"/>
        <v/>
      </c>
      <c r="J20">
        <f t="shared" si="10"/>
        <v>255.59373116675033</v>
      </c>
      <c r="K20">
        <f t="shared" si="9"/>
        <v>255.59373116675033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155.12</v>
      </c>
      <c r="D21" s="3"/>
      <c r="E21">
        <f t="shared" si="4"/>
        <v>679.36231702581733</v>
      </c>
      <c r="F21">
        <f t="shared" si="5"/>
        <v>441.04413608352888</v>
      </c>
      <c r="G21">
        <f t="shared" si="6"/>
        <v>592.39294361101565</v>
      </c>
      <c r="H21">
        <f t="shared" si="7"/>
        <v>439.24572179842744</v>
      </c>
      <c r="I21" t="str">
        <f t="shared" si="8"/>
        <v/>
      </c>
      <c r="J21">
        <f t="shared" si="10"/>
        <v>248.79841428510144</v>
      </c>
      <c r="K21">
        <f t="shared" si="9"/>
        <v>248.79841428510144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3"/>
      <c r="E22">
        <f t="shared" si="4"/>
        <v>617.5467312548094</v>
      </c>
      <c r="F22">
        <f t="shared" si="5"/>
        <v>400.91326491271093</v>
      </c>
      <c r="G22">
        <f t="shared" si="6"/>
        <v>525.04961515096579</v>
      </c>
      <c r="H22">
        <f t="shared" si="7"/>
        <v>389.3121950122499</v>
      </c>
      <c r="I22" t="str">
        <f t="shared" si="8"/>
        <v/>
      </c>
      <c r="J22">
        <f t="shared" si="10"/>
        <v>258.60106990046103</v>
      </c>
      <c r="K22">
        <f t="shared" si="9"/>
        <v>258.60106990046103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36+155.07</f>
        <v>191.07</v>
      </c>
      <c r="D23" s="3">
        <v>266</v>
      </c>
      <c r="E23">
        <f t="shared" si="4"/>
        <v>752.42578280684506</v>
      </c>
      <c r="F23">
        <f t="shared" si="5"/>
        <v>488.47716605454104</v>
      </c>
      <c r="G23">
        <f t="shared" si="6"/>
        <v>656.43188748256898</v>
      </c>
      <c r="H23">
        <f t="shared" si="7"/>
        <v>486.72912352939017</v>
      </c>
      <c r="I23">
        <f t="shared" si="8"/>
        <v>266.37880597823539</v>
      </c>
      <c r="J23">
        <f t="shared" si="10"/>
        <v>248.74804252515088</v>
      </c>
      <c r="K23">
        <f t="shared" si="9"/>
        <v>266.37880597823539</v>
      </c>
      <c r="L23">
        <f t="shared" si="1"/>
        <v>0.37880597823539119</v>
      </c>
      <c r="M23">
        <f t="shared" si="2"/>
        <v>0.14240826249450797</v>
      </c>
    </row>
    <row r="24" spans="1:13">
      <c r="A24">
        <f t="shared" si="3"/>
        <v>22</v>
      </c>
      <c r="B24" s="4">
        <v>43197</v>
      </c>
      <c r="C24" s="3"/>
      <c r="D24" s="3"/>
      <c r="E24">
        <f t="shared" si="4"/>
        <v>683.9621083465986</v>
      </c>
      <c r="F24">
        <f t="shared" si="5"/>
        <v>444.030334962089</v>
      </c>
      <c r="G24">
        <f t="shared" si="6"/>
        <v>581.80860122104923</v>
      </c>
      <c r="H24">
        <f t="shared" si="7"/>
        <v>431.39767572869692</v>
      </c>
      <c r="I24" t="str">
        <f t="shared" si="8"/>
        <v/>
      </c>
      <c r="J24">
        <f t="shared" si="10"/>
        <v>259.63265923339208</v>
      </c>
      <c r="K24">
        <f t="shared" si="9"/>
        <v>259.63265923339208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3"/>
      <c r="E25">
        <f t="shared" si="4"/>
        <v>621.72798479715857</v>
      </c>
      <c r="F25">
        <f t="shared" si="5"/>
        <v>403.62774775951488</v>
      </c>
      <c r="G25">
        <f t="shared" si="6"/>
        <v>515.66850256612872</v>
      </c>
      <c r="H25">
        <f t="shared" si="7"/>
        <v>382.35631612638531</v>
      </c>
      <c r="I25" t="str">
        <f t="shared" si="8"/>
        <v/>
      </c>
      <c r="J25">
        <f t="shared" si="10"/>
        <v>268.27143163312962</v>
      </c>
      <c r="K25">
        <f t="shared" si="9"/>
        <v>268.27143163312962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143.28</v>
      </c>
      <c r="D26" s="3"/>
      <c r="E26">
        <f t="shared" si="4"/>
        <v>708.43658157491575</v>
      </c>
      <c r="F26">
        <f t="shared" si="5"/>
        <v>459.91923935163345</v>
      </c>
      <c r="G26">
        <f t="shared" si="6"/>
        <v>600.3272213382827</v>
      </c>
      <c r="H26">
        <f t="shared" si="7"/>
        <v>445.12880596553225</v>
      </c>
      <c r="I26" t="str">
        <f t="shared" si="8"/>
        <v/>
      </c>
      <c r="J26">
        <f t="shared" si="10"/>
        <v>261.7904333861012</v>
      </c>
      <c r="K26">
        <f t="shared" si="9"/>
        <v>261.7904333861012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3"/>
      <c r="E27">
        <f t="shared" si="4"/>
        <v>643.9755109883356</v>
      </c>
      <c r="F27">
        <f t="shared" si="5"/>
        <v>418.07091118362115</v>
      </c>
      <c r="G27">
        <f t="shared" si="6"/>
        <v>532.08192286518101</v>
      </c>
      <c r="H27">
        <f t="shared" si="7"/>
        <v>394.52648919173527</v>
      </c>
      <c r="I27" t="str">
        <f t="shared" si="8"/>
        <v/>
      </c>
      <c r="J27">
        <f t="shared" si="10"/>
        <v>270.54442199188583</v>
      </c>
      <c r="K27">
        <f t="shared" si="9"/>
        <v>270.54442199188583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128.97999999999999</v>
      </c>
      <c r="D28" s="3"/>
      <c r="E28">
        <f t="shared" si="4"/>
        <v>714.35979197907045</v>
      </c>
      <c r="F28">
        <f t="shared" si="5"/>
        <v>463.76460602869349</v>
      </c>
      <c r="G28">
        <f t="shared" si="6"/>
        <v>600.57476128498945</v>
      </c>
      <c r="H28">
        <f t="shared" si="7"/>
        <v>445.31235113388345</v>
      </c>
      <c r="I28" t="str">
        <f t="shared" si="8"/>
        <v/>
      </c>
      <c r="J28">
        <f t="shared" si="10"/>
        <v>265.45225489481004</v>
      </c>
      <c r="K28">
        <f t="shared" si="9"/>
        <v>265.45225489481004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3"/>
      <c r="E29">
        <f t="shared" si="4"/>
        <v>649.35976491580391</v>
      </c>
      <c r="F29">
        <f t="shared" si="5"/>
        <v>421.56638563426594</v>
      </c>
      <c r="G29">
        <f t="shared" si="6"/>
        <v>532.30132242953209</v>
      </c>
      <c r="H29">
        <f t="shared" si="7"/>
        <v>394.68916891478904</v>
      </c>
      <c r="I29" t="str">
        <f t="shared" si="8"/>
        <v/>
      </c>
      <c r="J29">
        <f t="shared" si="10"/>
        <v>273.87721671947696</v>
      </c>
      <c r="K29">
        <f t="shared" si="9"/>
        <v>273.87721671947696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34+157.57</f>
        <v>191.57</v>
      </c>
      <c r="D30" s="3">
        <v>278</v>
      </c>
      <c r="E30">
        <f t="shared" si="4"/>
        <v>781.8441294037757</v>
      </c>
      <c r="F30">
        <f t="shared" si="5"/>
        <v>507.57564846176592</v>
      </c>
      <c r="G30">
        <f t="shared" si="6"/>
        <v>663.35921947033626</v>
      </c>
      <c r="H30">
        <f t="shared" si="7"/>
        <v>491.86558062585107</v>
      </c>
      <c r="I30">
        <f t="shared" si="8"/>
        <v>280.38696821120868</v>
      </c>
      <c r="J30">
        <f t="shared" si="10"/>
        <v>262.71006783591486</v>
      </c>
      <c r="K30">
        <f t="shared" si="9"/>
        <v>280.38696821120868</v>
      </c>
      <c r="L30">
        <f t="shared" si="1"/>
        <v>2.3869682112086821</v>
      </c>
      <c r="M30">
        <f t="shared" si="2"/>
        <v>0.8586216587081591</v>
      </c>
    </row>
    <row r="31" spans="1:13">
      <c r="A31">
        <f t="shared" si="3"/>
        <v>29</v>
      </c>
      <c r="B31" s="4">
        <v>43204</v>
      </c>
      <c r="C31" s="3"/>
      <c r="D31" s="3"/>
      <c r="E31">
        <f t="shared" si="4"/>
        <v>710.70366189550577</v>
      </c>
      <c r="F31">
        <f t="shared" si="5"/>
        <v>461.39103496991851</v>
      </c>
      <c r="G31">
        <f t="shared" si="6"/>
        <v>587.94843295508224</v>
      </c>
      <c r="H31">
        <f t="shared" si="7"/>
        <v>435.95021952723869</v>
      </c>
      <c r="I31" t="str">
        <f t="shared" si="8"/>
        <v/>
      </c>
      <c r="J31">
        <f t="shared" si="10"/>
        <v>272.44081544267988</v>
      </c>
      <c r="K31">
        <f t="shared" si="9"/>
        <v>272.44081544267988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3"/>
      <c r="E32">
        <f t="shared" si="4"/>
        <v>646.03630830721204</v>
      </c>
      <c r="F32">
        <f t="shared" si="5"/>
        <v>419.40878723351187</v>
      </c>
      <c r="G32">
        <f t="shared" si="6"/>
        <v>521.11035720638677</v>
      </c>
      <c r="H32">
        <f t="shared" si="7"/>
        <v>386.3913259879339</v>
      </c>
      <c r="I32" t="str">
        <f t="shared" si="8"/>
        <v/>
      </c>
      <c r="J32">
        <f t="shared" si="10"/>
        <v>280.01746124557803</v>
      </c>
      <c r="K32">
        <f t="shared" si="9"/>
        <v>280.01746124557803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148.38</v>
      </c>
      <c r="D33" s="3"/>
      <c r="E33">
        <f t="shared" si="4"/>
        <v>735.63307611061055</v>
      </c>
      <c r="F33">
        <f t="shared" si="5"/>
        <v>477.57528846767542</v>
      </c>
      <c r="G33">
        <f t="shared" si="6"/>
        <v>610.25044503699564</v>
      </c>
      <c r="H33">
        <f t="shared" si="7"/>
        <v>452.48664775469865</v>
      </c>
      <c r="I33" t="str">
        <f t="shared" si="8"/>
        <v/>
      </c>
      <c r="J33">
        <f t="shared" si="10"/>
        <v>272.08864071297671</v>
      </c>
      <c r="K33">
        <f t="shared" si="9"/>
        <v>272.08864071297671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3"/>
      <c r="E34">
        <f t="shared" si="4"/>
        <v>668.6973801312032</v>
      </c>
      <c r="F34">
        <f t="shared" si="5"/>
        <v>434.12042577286167</v>
      </c>
      <c r="G34">
        <f t="shared" si="6"/>
        <v>540.87707284165901</v>
      </c>
      <c r="H34">
        <f t="shared" si="7"/>
        <v>401.04789030126676</v>
      </c>
      <c r="I34" t="str">
        <f t="shared" si="8"/>
        <v/>
      </c>
      <c r="J34">
        <f t="shared" si="10"/>
        <v>280.07253547159485</v>
      </c>
      <c r="K34">
        <f t="shared" si="9"/>
        <v>280.07253547159485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154.1</v>
      </c>
      <c r="D35" s="3"/>
      <c r="E35">
        <f t="shared" si="4"/>
        <v>761.95220338175773</v>
      </c>
      <c r="F35">
        <f t="shared" si="5"/>
        <v>494.66174801785155</v>
      </c>
      <c r="G35">
        <f t="shared" si="6"/>
        <v>633.49007714779464</v>
      </c>
      <c r="H35">
        <f t="shared" si="7"/>
        <v>469.71829963531366</v>
      </c>
      <c r="I35" t="str">
        <f t="shared" si="8"/>
        <v/>
      </c>
      <c r="J35">
        <f t="shared" si="10"/>
        <v>271.94344838253789</v>
      </c>
      <c r="K35">
        <f t="shared" si="9"/>
        <v>271.94344838253789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3"/>
      <c r="E36">
        <f t="shared" si="4"/>
        <v>692.6217141845425</v>
      </c>
      <c r="F36">
        <f t="shared" si="5"/>
        <v>449.65217809336576</v>
      </c>
      <c r="G36">
        <f t="shared" si="6"/>
        <v>561.47481970482431</v>
      </c>
      <c r="H36">
        <f t="shared" si="7"/>
        <v>416.32064512711293</v>
      </c>
      <c r="I36" t="str">
        <f t="shared" si="8"/>
        <v/>
      </c>
      <c r="J36">
        <f t="shared" si="10"/>
        <v>280.33153296625289</v>
      </c>
      <c r="K36">
        <f t="shared" si="9"/>
        <v>280.33153296625289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38+159.18</f>
        <v>197.18</v>
      </c>
      <c r="D37" s="3">
        <v>292</v>
      </c>
      <c r="E37">
        <f t="shared" si="4"/>
        <v>826.7796478923226</v>
      </c>
      <c r="F37">
        <f t="shared" si="5"/>
        <v>536.7479272805416</v>
      </c>
      <c r="G37">
        <f t="shared" si="6"/>
        <v>694.82626871813738</v>
      </c>
      <c r="H37">
        <f t="shared" si="7"/>
        <v>515.19767279336497</v>
      </c>
      <c r="I37">
        <f t="shared" si="8"/>
        <v>286.74481112965947</v>
      </c>
      <c r="J37">
        <f t="shared" si="10"/>
        <v>268.55025448717663</v>
      </c>
      <c r="K37">
        <f t="shared" si="9"/>
        <v>286.74481112965947</v>
      </c>
      <c r="L37">
        <f t="shared" si="1"/>
        <v>-5.2551888703405325</v>
      </c>
      <c r="M37">
        <f t="shared" si="2"/>
        <v>1.7997222158700452</v>
      </c>
    </row>
    <row r="38" spans="1:13">
      <c r="A38">
        <f t="shared" si="3"/>
        <v>36</v>
      </c>
      <c r="B38" s="4">
        <v>43211</v>
      </c>
      <c r="C38" s="3"/>
      <c r="D38" s="3"/>
      <c r="E38">
        <f t="shared" si="4"/>
        <v>751.55047053412454</v>
      </c>
      <c r="F38">
        <f t="shared" si="5"/>
        <v>487.90891059578166</v>
      </c>
      <c r="G38">
        <f t="shared" si="6"/>
        <v>615.8383028052931</v>
      </c>
      <c r="H38">
        <f t="shared" si="7"/>
        <v>456.62991557247744</v>
      </c>
      <c r="I38" t="str">
        <f t="shared" si="8"/>
        <v/>
      </c>
      <c r="J38">
        <f t="shared" si="10"/>
        <v>278.27899502330422</v>
      </c>
      <c r="K38">
        <f t="shared" si="9"/>
        <v>278.27899502330422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3"/>
      <c r="E39">
        <f t="shared" si="4"/>
        <v>683.16644126395522</v>
      </c>
      <c r="F39">
        <f t="shared" si="5"/>
        <v>443.51378540925117</v>
      </c>
      <c r="G39">
        <f t="shared" si="6"/>
        <v>545.82970200850718</v>
      </c>
      <c r="H39">
        <f t="shared" si="7"/>
        <v>404.72015074368795</v>
      </c>
      <c r="I39" t="str">
        <f t="shared" si="8"/>
        <v/>
      </c>
      <c r="J39">
        <f t="shared" si="10"/>
        <v>285.79363466556316</v>
      </c>
      <c r="K39">
        <f t="shared" si="9"/>
        <v>285.79363466556316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159.13</v>
      </c>
      <c r="D40" s="3"/>
      <c r="E40">
        <f t="shared" si="4"/>
        <v>780.13471594085138</v>
      </c>
      <c r="F40">
        <f t="shared" si="5"/>
        <v>506.46589190761136</v>
      </c>
      <c r="G40">
        <f t="shared" si="6"/>
        <v>642.90969060636849</v>
      </c>
      <c r="H40">
        <f t="shared" si="7"/>
        <v>476.70272603217887</v>
      </c>
      <c r="I40" t="str">
        <f t="shared" si="8"/>
        <v/>
      </c>
      <c r="J40">
        <f t="shared" si="10"/>
        <v>276.76316587543255</v>
      </c>
      <c r="K40">
        <f t="shared" si="9"/>
        <v>276.76316587543255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3"/>
      <c r="E41">
        <f t="shared" si="4"/>
        <v>709.14978899155471</v>
      </c>
      <c r="F41">
        <f t="shared" si="5"/>
        <v>460.38225583199551</v>
      </c>
      <c r="G41">
        <f t="shared" si="6"/>
        <v>569.82360993711075</v>
      </c>
      <c r="H41">
        <f t="shared" si="7"/>
        <v>422.51108076831173</v>
      </c>
      <c r="I41" t="str">
        <f t="shared" si="8"/>
        <v/>
      </c>
      <c r="J41">
        <f t="shared" si="10"/>
        <v>284.87117506368378</v>
      </c>
      <c r="K41">
        <f t="shared" si="9"/>
        <v>284.87117506368378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159.13</v>
      </c>
      <c r="D42" s="3"/>
      <c r="E42">
        <f t="shared" si="4"/>
        <v>803.75382323323652</v>
      </c>
      <c r="F42">
        <f t="shared" si="5"/>
        <v>521.79949006247978</v>
      </c>
      <c r="G42">
        <f t="shared" si="6"/>
        <v>664.1759670867873</v>
      </c>
      <c r="H42">
        <f t="shared" si="7"/>
        <v>492.47118016950594</v>
      </c>
      <c r="I42" t="str">
        <f t="shared" si="8"/>
        <v/>
      </c>
      <c r="J42">
        <f t="shared" si="10"/>
        <v>276.32830989297383</v>
      </c>
      <c r="K42">
        <f t="shared" si="9"/>
        <v>276.32830989297383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3"/>
      <c r="E43">
        <f t="shared" si="4"/>
        <v>730.61977950769744</v>
      </c>
      <c r="F43">
        <f t="shared" si="5"/>
        <v>474.32064066966063</v>
      </c>
      <c r="G43">
        <f t="shared" si="6"/>
        <v>588.67233256651093</v>
      </c>
      <c r="H43">
        <f t="shared" si="7"/>
        <v>436.48697441394171</v>
      </c>
      <c r="I43" t="str">
        <f t="shared" si="8"/>
        <v/>
      </c>
      <c r="J43">
        <f t="shared" si="10"/>
        <v>284.83366625571892</v>
      </c>
      <c r="K43">
        <f t="shared" si="9"/>
        <v>284.83366625571892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36+159.08</f>
        <v>195.08</v>
      </c>
      <c r="D44" s="3">
        <v>292</v>
      </c>
      <c r="E44">
        <f t="shared" si="4"/>
        <v>859.2202464010112</v>
      </c>
      <c r="F44">
        <f t="shared" si="5"/>
        <v>557.80846505946204</v>
      </c>
      <c r="G44">
        <f t="shared" si="6"/>
        <v>716.83196378946275</v>
      </c>
      <c r="H44">
        <f t="shared" si="7"/>
        <v>531.51438878319516</v>
      </c>
      <c r="I44">
        <f t="shared" si="8"/>
        <v>291.29485784547046</v>
      </c>
      <c r="J44">
        <f t="shared" si="10"/>
        <v>273.29407627626688</v>
      </c>
      <c r="K44">
        <f t="shared" si="9"/>
        <v>291.29485784547046</v>
      </c>
      <c r="L44">
        <f t="shared" si="1"/>
        <v>-0.70514215452953977</v>
      </c>
      <c r="M44">
        <f t="shared" si="2"/>
        <v>0.24148703922244513</v>
      </c>
    </row>
    <row r="45" spans="1:13">
      <c r="A45">
        <f t="shared" si="3"/>
        <v>43</v>
      </c>
      <c r="B45" s="4">
        <v>43218</v>
      </c>
      <c r="C45" s="3"/>
      <c r="D45" s="3"/>
      <c r="E45">
        <f t="shared" si="4"/>
        <v>781.0392794758618</v>
      </c>
      <c r="F45">
        <f t="shared" si="5"/>
        <v>507.05313737712447</v>
      </c>
      <c r="G45">
        <f t="shared" si="6"/>
        <v>635.34238679707619</v>
      </c>
      <c r="H45">
        <f t="shared" si="7"/>
        <v>471.09174457193518</v>
      </c>
      <c r="I45" t="str">
        <f t="shared" si="8"/>
        <v/>
      </c>
      <c r="J45">
        <f t="shared" si="10"/>
        <v>282.96139280518929</v>
      </c>
      <c r="K45">
        <f t="shared" si="9"/>
        <v>282.96139280518929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3"/>
      <c r="E46">
        <f t="shared" si="4"/>
        <v>709.97204574654154</v>
      </c>
      <c r="F46">
        <f t="shared" si="5"/>
        <v>460.91606748308863</v>
      </c>
      <c r="G46">
        <f t="shared" si="6"/>
        <v>563.11655848477562</v>
      </c>
      <c r="H46">
        <f t="shared" si="7"/>
        <v>417.53795661466785</v>
      </c>
      <c r="I46" t="str">
        <f t="shared" si="8"/>
        <v/>
      </c>
      <c r="J46">
        <f t="shared" si="10"/>
        <v>290.37811086842083</v>
      </c>
      <c r="K46">
        <f t="shared" si="9"/>
        <v>290.37811086842083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128.93</v>
      </c>
      <c r="D47" s="3"/>
      <c r="E47">
        <f t="shared" si="4"/>
        <v>774.3012623516106</v>
      </c>
      <c r="F47">
        <f t="shared" si="5"/>
        <v>502.67879563486906</v>
      </c>
      <c r="G47">
        <f t="shared" si="6"/>
        <v>628.03137436024281</v>
      </c>
      <c r="H47">
        <f t="shared" si="7"/>
        <v>465.67079726064713</v>
      </c>
      <c r="I47" t="str">
        <f t="shared" si="8"/>
        <v/>
      </c>
      <c r="J47">
        <f t="shared" si="10"/>
        <v>284.00799837422193</v>
      </c>
      <c r="K47">
        <f t="shared" si="9"/>
        <v>284.00799837422193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3"/>
      <c r="E48">
        <f t="shared" si="4"/>
        <v>703.84712485243472</v>
      </c>
      <c r="F48">
        <f t="shared" si="5"/>
        <v>456.93974972653774</v>
      </c>
      <c r="G48">
        <f t="shared" si="6"/>
        <v>556.63666315900707</v>
      </c>
      <c r="H48">
        <f t="shared" si="7"/>
        <v>412.73326349628661</v>
      </c>
      <c r="I48" t="str">
        <f t="shared" si="8"/>
        <v/>
      </c>
      <c r="J48">
        <f t="shared" si="10"/>
        <v>291.20648623025107</v>
      </c>
      <c r="K48">
        <f t="shared" si="9"/>
        <v>291.20648623025107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152.6</v>
      </c>
      <c r="D49" s="3"/>
      <c r="E49">
        <f t="shared" si="4"/>
        <v>792.40365169297252</v>
      </c>
      <c r="F49">
        <f t="shared" si="5"/>
        <v>514.43092328166233</v>
      </c>
      <c r="G49">
        <f t="shared" si="6"/>
        <v>645.95811461397659</v>
      </c>
      <c r="H49">
        <f t="shared" si="7"/>
        <v>478.96306221276768</v>
      </c>
      <c r="I49" t="str">
        <f t="shared" si="8"/>
        <v/>
      </c>
      <c r="J49">
        <f t="shared" si="10"/>
        <v>282.46786106889465</v>
      </c>
      <c r="K49">
        <f t="shared" si="9"/>
        <v>282.46786106889465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3"/>
      <c r="E50">
        <f t="shared" si="4"/>
        <v>720.30236690147979</v>
      </c>
      <c r="F50">
        <f t="shared" si="5"/>
        <v>467.62254421142916</v>
      </c>
      <c r="G50">
        <f t="shared" si="6"/>
        <v>572.52548859598721</v>
      </c>
      <c r="H50">
        <f t="shared" si="7"/>
        <v>424.51446155555698</v>
      </c>
      <c r="I50" t="str">
        <f t="shared" si="8"/>
        <v/>
      </c>
      <c r="J50">
        <f t="shared" si="10"/>
        <v>290.10808265587218</v>
      </c>
      <c r="K50">
        <f t="shared" si="9"/>
        <v>290.10808265587218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33+149.67</f>
        <v>182.67</v>
      </c>
      <c r="D51" s="3">
        <v>296</v>
      </c>
      <c r="E51">
        <f t="shared" si="4"/>
        <v>837.43162137236561</v>
      </c>
      <c r="F51">
        <f t="shared" si="5"/>
        <v>543.6632217020184</v>
      </c>
      <c r="G51">
        <f t="shared" si="6"/>
        <v>690.1106957298739</v>
      </c>
      <c r="H51">
        <f t="shared" si="7"/>
        <v>511.70118404672814</v>
      </c>
      <c r="I51">
        <f t="shared" si="8"/>
        <v>295.81770081525758</v>
      </c>
      <c r="J51">
        <f t="shared" si="10"/>
        <v>278.96203765529026</v>
      </c>
      <c r="K51">
        <f t="shared" si="9"/>
        <v>295.81770081525758</v>
      </c>
      <c r="L51">
        <f t="shared" si="1"/>
        <v>-0.18229918474241913</v>
      </c>
      <c r="M51">
        <f t="shared" si="2"/>
        <v>6.1587562412979441E-2</v>
      </c>
    </row>
    <row r="52" spans="1:13">
      <c r="A52">
        <f t="shared" si="3"/>
        <v>50</v>
      </c>
      <c r="B52" s="4">
        <v>43225</v>
      </c>
      <c r="C52" s="3"/>
      <c r="D52" s="3"/>
      <c r="E52">
        <f t="shared" si="4"/>
        <v>761.23321454149266</v>
      </c>
      <c r="F52">
        <f t="shared" si="5"/>
        <v>494.19497821923119</v>
      </c>
      <c r="G52">
        <f t="shared" si="6"/>
        <v>611.65879693945374</v>
      </c>
      <c r="H52">
        <f t="shared" si="7"/>
        <v>453.53090824870549</v>
      </c>
      <c r="I52" t="str">
        <f t="shared" si="8"/>
        <v/>
      </c>
      <c r="J52">
        <f t="shared" si="10"/>
        <v>287.6640699705257</v>
      </c>
      <c r="K52">
        <f t="shared" si="9"/>
        <v>287.6640699705257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3"/>
      <c r="E53">
        <f t="shared" si="4"/>
        <v>691.96814657122798</v>
      </c>
      <c r="F53">
        <f t="shared" si="5"/>
        <v>449.22787995942093</v>
      </c>
      <c r="G53">
        <f t="shared" si="6"/>
        <v>542.12532306536241</v>
      </c>
      <c r="H53">
        <f t="shared" si="7"/>
        <v>401.97343908845096</v>
      </c>
      <c r="I53" t="str">
        <f t="shared" si="8"/>
        <v/>
      </c>
      <c r="J53">
        <f t="shared" si="10"/>
        <v>294.25444087097003</v>
      </c>
      <c r="K53">
        <f t="shared" si="9"/>
        <v>294.25444087097003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147.13499999999999</v>
      </c>
      <c r="D54" s="3"/>
      <c r="E54">
        <f t="shared" si="4"/>
        <v>776.14054878917648</v>
      </c>
      <c r="F54">
        <f t="shared" si="5"/>
        <v>503.87286612941426</v>
      </c>
      <c r="G54">
        <f t="shared" si="6"/>
        <v>627.63142607824022</v>
      </c>
      <c r="H54">
        <f t="shared" si="7"/>
        <v>465.37424482243034</v>
      </c>
      <c r="I54" t="str">
        <f t="shared" si="8"/>
        <v/>
      </c>
      <c r="J54">
        <f t="shared" si="10"/>
        <v>285.49862130698386</v>
      </c>
      <c r="K54">
        <f t="shared" si="9"/>
        <v>285.49862130698386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3"/>
      <c r="E55">
        <f t="shared" si="4"/>
        <v>705.51905351096366</v>
      </c>
      <c r="F55">
        <f t="shared" si="5"/>
        <v>458.0251710287119</v>
      </c>
      <c r="G55">
        <f t="shared" si="6"/>
        <v>556.28218106429188</v>
      </c>
      <c r="H55">
        <f t="shared" si="7"/>
        <v>412.47042318862077</v>
      </c>
      <c r="I55" t="str">
        <f t="shared" si="8"/>
        <v/>
      </c>
      <c r="J55">
        <f t="shared" si="10"/>
        <v>292.55474784009107</v>
      </c>
      <c r="K55">
        <f t="shared" si="9"/>
        <v>292.55474784009107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144.6</v>
      </c>
      <c r="D56" s="3"/>
      <c r="E56">
        <f t="shared" si="4"/>
        <v>785.92345055742226</v>
      </c>
      <c r="F56">
        <f t="shared" si="5"/>
        <v>510.22395648375613</v>
      </c>
      <c r="G56">
        <f t="shared" si="6"/>
        <v>637.64393010280799</v>
      </c>
      <c r="H56">
        <f t="shared" si="7"/>
        <v>472.79828591662806</v>
      </c>
      <c r="I56" t="str">
        <f t="shared" si="8"/>
        <v/>
      </c>
      <c r="J56">
        <f t="shared" si="10"/>
        <v>284.42567056712812</v>
      </c>
      <c r="K56">
        <f t="shared" si="9"/>
        <v>284.42567056712812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3"/>
      <c r="E57">
        <f t="shared" si="4"/>
        <v>714.41180316422049</v>
      </c>
      <c r="F57">
        <f t="shared" si="5"/>
        <v>463.79837185238767</v>
      </c>
      <c r="G57">
        <f t="shared" si="6"/>
        <v>565.1564619643168</v>
      </c>
      <c r="H57">
        <f t="shared" si="7"/>
        <v>419.05049805516575</v>
      </c>
      <c r="I57" t="str">
        <f t="shared" si="8"/>
        <v/>
      </c>
      <c r="J57">
        <f t="shared" si="10"/>
        <v>291.74787379722187</v>
      </c>
      <c r="K57">
        <f t="shared" si="9"/>
        <v>291.74787379722187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33+139.88</f>
        <v>172.88</v>
      </c>
      <c r="D58" s="3">
        <v>296</v>
      </c>
      <c r="E58">
        <f t="shared" si="4"/>
        <v>822.28704357193942</v>
      </c>
      <c r="F58">
        <f t="shared" si="5"/>
        <v>533.83131453710439</v>
      </c>
      <c r="G58">
        <f t="shared" si="6"/>
        <v>673.78938127259642</v>
      </c>
      <c r="H58">
        <f t="shared" si="7"/>
        <v>499.59930534137783</v>
      </c>
      <c r="I58">
        <f t="shared" si="8"/>
        <v>297.18431141883451</v>
      </c>
      <c r="J58">
        <f t="shared" si="10"/>
        <v>281.23200919572656</v>
      </c>
      <c r="K58">
        <f t="shared" si="9"/>
        <v>297.18431141883451</v>
      </c>
      <c r="L58">
        <f t="shared" si="1"/>
        <v>1.1843114188345112</v>
      </c>
      <c r="M58">
        <f t="shared" si="2"/>
        <v>0.40010520906571323</v>
      </c>
    </row>
    <row r="59" spans="1:13">
      <c r="A59">
        <f t="shared" si="3"/>
        <v>57</v>
      </c>
      <c r="B59" s="4">
        <v>43232</v>
      </c>
      <c r="C59" s="3"/>
      <c r="D59" s="3"/>
      <c r="E59">
        <f t="shared" si="4"/>
        <v>747.4666509825488</v>
      </c>
      <c r="F59">
        <f t="shared" si="5"/>
        <v>485.25768219981916</v>
      </c>
      <c r="G59">
        <f t="shared" si="6"/>
        <v>597.19289222709369</v>
      </c>
      <c r="H59">
        <f t="shared" si="7"/>
        <v>442.80477312947937</v>
      </c>
      <c r="I59" t="str">
        <f t="shared" si="8"/>
        <v/>
      </c>
      <c r="J59">
        <f t="shared" si="10"/>
        <v>289.45290907033973</v>
      </c>
      <c r="K59">
        <f t="shared" si="9"/>
        <v>289.45290907033973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3"/>
      <c r="E60">
        <f t="shared" si="4"/>
        <v>679.45421090924413</v>
      </c>
      <c r="F60">
        <f t="shared" si="5"/>
        <v>441.10379387939366</v>
      </c>
      <c r="G60">
        <f t="shared" si="6"/>
        <v>529.30390480920153</v>
      </c>
      <c r="H60">
        <f t="shared" si="7"/>
        <v>392.4666527954243</v>
      </c>
      <c r="I60" t="str">
        <f t="shared" si="8"/>
        <v/>
      </c>
      <c r="J60">
        <f t="shared" si="10"/>
        <v>295.63714108396931</v>
      </c>
      <c r="K60">
        <f t="shared" si="9"/>
        <v>295.63714108396931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3"/>
      <c r="E61">
        <f t="shared" si="4"/>
        <v>617.63026365852147</v>
      </c>
      <c r="F61">
        <f t="shared" si="5"/>
        <v>400.96749440985388</v>
      </c>
      <c r="G61">
        <f t="shared" si="6"/>
        <v>469.13254878413926</v>
      </c>
      <c r="H61">
        <f t="shared" si="7"/>
        <v>347.85097836198025</v>
      </c>
      <c r="I61" t="str">
        <f t="shared" si="8"/>
        <v/>
      </c>
      <c r="J61">
        <f t="shared" si="10"/>
        <v>300.11651604787363</v>
      </c>
      <c r="K61">
        <f t="shared" si="9"/>
        <v>300.11651604787363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3"/>
      <c r="E62">
        <f t="shared" si="4"/>
        <v>561.43171454691003</v>
      </c>
      <c r="F62">
        <f t="shared" si="5"/>
        <v>364.48322096561969</v>
      </c>
      <c r="G62">
        <f t="shared" si="6"/>
        <v>415.80148253022452</v>
      </c>
      <c r="H62">
        <f t="shared" si="7"/>
        <v>308.30722122640839</v>
      </c>
      <c r="I62" t="str">
        <f t="shared" si="8"/>
        <v/>
      </c>
      <c r="J62">
        <f t="shared" si="10"/>
        <v>303.17599973921131</v>
      </c>
      <c r="K62">
        <f t="shared" si="9"/>
        <v>303.17599973921131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3"/>
      <c r="E63">
        <f t="shared" si="4"/>
        <v>510.3467052148136</v>
      </c>
      <c r="F63">
        <f t="shared" si="5"/>
        <v>331.31867350244727</v>
      </c>
      <c r="G63">
        <f t="shared" si="6"/>
        <v>368.53310076740041</v>
      </c>
      <c r="H63">
        <f t="shared" si="7"/>
        <v>273.25880498583854</v>
      </c>
      <c r="I63" t="str">
        <f t="shared" si="8"/>
        <v/>
      </c>
      <c r="J63">
        <f t="shared" si="10"/>
        <v>305.05986851660873</v>
      </c>
      <c r="K63">
        <f t="shared" si="9"/>
        <v>305.05986851660873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3"/>
      <c r="E64">
        <f t="shared" si="4"/>
        <v>463.90995160258944</v>
      </c>
      <c r="F64">
        <f t="shared" si="5"/>
        <v>301.17178815695235</v>
      </c>
      <c r="G64">
        <f t="shared" si="6"/>
        <v>326.63819651331431</v>
      </c>
      <c r="H64">
        <f t="shared" si="7"/>
        <v>242.19469853887603</v>
      </c>
      <c r="I64" t="str">
        <f t="shared" si="8"/>
        <v/>
      </c>
      <c r="J64">
        <f t="shared" si="10"/>
        <v>305.97708961807626</v>
      </c>
      <c r="K64">
        <f t="shared" si="9"/>
        <v>305.97708961807626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34</v>
      </c>
      <c r="D65" s="3">
        <v>283</v>
      </c>
      <c r="E65">
        <f t="shared" si="4"/>
        <v>455.69850612698735</v>
      </c>
      <c r="F65">
        <f t="shared" si="5"/>
        <v>295.84089213133973</v>
      </c>
      <c r="G65">
        <f t="shared" si="6"/>
        <v>323.5059119501168</v>
      </c>
      <c r="H65">
        <f t="shared" si="7"/>
        <v>239.87218168806226</v>
      </c>
      <c r="I65">
        <f t="shared" si="8"/>
        <v>306.10602115351378</v>
      </c>
      <c r="J65">
        <f t="shared" si="10"/>
        <v>302.96871044327747</v>
      </c>
      <c r="K65">
        <f t="shared" si="9"/>
        <v>306.10602115351378</v>
      </c>
      <c r="L65">
        <f t="shared" si="1"/>
        <v>23.10602115351378</v>
      </c>
      <c r="M65">
        <f t="shared" si="2"/>
        <v>8.1646717856939155</v>
      </c>
    </row>
    <row r="66" spans="1:13">
      <c r="A66">
        <f t="shared" si="3"/>
        <v>64</v>
      </c>
      <c r="B66" s="4">
        <v>43239</v>
      </c>
      <c r="C66" s="3"/>
      <c r="D66" s="3"/>
      <c r="E66">
        <f t="shared" si="4"/>
        <v>414.23422501328753</v>
      </c>
      <c r="F66">
        <f t="shared" si="5"/>
        <v>268.92215144790356</v>
      </c>
      <c r="G66">
        <f t="shared" si="6"/>
        <v>286.72970601757271</v>
      </c>
      <c r="H66">
        <f t="shared" si="7"/>
        <v>212.60347213629041</v>
      </c>
      <c r="I66" t="str">
        <f t="shared" si="8"/>
        <v/>
      </c>
      <c r="J66">
        <f t="shared" si="10"/>
        <v>303.31867931161321</v>
      </c>
      <c r="K66">
        <f t="shared" si="9"/>
        <v>303.31867931161321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3"/>
      <c r="E67">
        <f t="shared" si="4"/>
        <v>376.54280377329729</v>
      </c>
      <c r="F67">
        <f t="shared" si="5"/>
        <v>244.45276316724605</v>
      </c>
      <c r="G67">
        <f t="shared" si="6"/>
        <v>254.13422529848759</v>
      </c>
      <c r="H67">
        <f t="shared" si="7"/>
        <v>188.43467402646257</v>
      </c>
      <c r="I67" t="str">
        <f t="shared" si="8"/>
        <v/>
      </c>
      <c r="J67">
        <f t="shared" si="10"/>
        <v>303.0180891407835</v>
      </c>
      <c r="K67">
        <f t="shared" si="9"/>
        <v>303.0180891407835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3"/>
      <c r="E68">
        <f t="shared" ref="E68:E120" si="14">(E67*EXP(-1/$O$5)+C68)</f>
        <v>342.28094761824138</v>
      </c>
      <c r="F68">
        <f t="shared" ref="F68:F131" si="15">E68*$O$3</f>
        <v>222.2098592412832</v>
      </c>
      <c r="G68">
        <f t="shared" ref="G68:G120" si="16">(G67*EXP(-1/$O$6)+C68)</f>
        <v>225.24420425452638</v>
      </c>
      <c r="H68">
        <f t="shared" ref="H68:H131" si="17">G68*$O$4</f>
        <v>167.01338890973935</v>
      </c>
      <c r="I68" t="str">
        <f t="shared" ref="I68:I120" si="18">IF(ISBLANK(D68),"",($O$2+((E67*EXP(-1/$O$5))*$O$3)-((G67*EXP(-1/$O$6))*$O$4)))</f>
        <v/>
      </c>
      <c r="J68">
        <f t="shared" si="10"/>
        <v>302.19647033154388</v>
      </c>
      <c r="K68">
        <f t="shared" ref="K68:K120" si="19">IF(I68="",J68,I68)</f>
        <v>302.19647033154388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3"/>
      <c r="E69">
        <f t="shared" si="14"/>
        <v>311.13659835862063</v>
      </c>
      <c r="F69">
        <f t="shared" si="15"/>
        <v>201.99085051965119</v>
      </c>
      <c r="G69">
        <f t="shared" si="16"/>
        <v>199.6384056128812</v>
      </c>
      <c r="H69">
        <f t="shared" si="17"/>
        <v>148.027279051618</v>
      </c>
      <c r="I69" t="str">
        <f t="shared" si="18"/>
        <v/>
      </c>
      <c r="J69">
        <f t="shared" si="10"/>
        <v>300.96357146803319</v>
      </c>
      <c r="K69">
        <f t="shared" si="19"/>
        <v>300.96357146803319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3"/>
      <c r="E70">
        <f t="shared" si="14"/>
        <v>282.82609216725933</v>
      </c>
      <c r="F70">
        <f t="shared" si="15"/>
        <v>183.61158156060787</v>
      </c>
      <c r="G70">
        <f t="shared" si="16"/>
        <v>176.94347842405077</v>
      </c>
      <c r="H70">
        <f t="shared" si="17"/>
        <v>131.19951332325661</v>
      </c>
      <c r="I70" t="str">
        <f t="shared" si="18"/>
        <v/>
      </c>
      <c r="J70">
        <f t="shared" si="10"/>
        <v>299.41206823735126</v>
      </c>
      <c r="K70">
        <f t="shared" si="19"/>
        <v>299.41206823735126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3"/>
      <c r="E71">
        <f t="shared" si="14"/>
        <v>257.09157595920209</v>
      </c>
      <c r="F71">
        <f t="shared" si="15"/>
        <v>166.90465333679995</v>
      </c>
      <c r="G71">
        <f t="shared" si="16"/>
        <v>156.82851433663413</v>
      </c>
      <c r="H71">
        <f t="shared" si="17"/>
        <v>116.28473080463095</v>
      </c>
      <c r="I71" t="str">
        <f t="shared" si="18"/>
        <v/>
      </c>
      <c r="J71">
        <f t="shared" si="10"/>
        <v>297.61992253216897</v>
      </c>
      <c r="K71">
        <f t="shared" si="19"/>
        <v>297.61992253216897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31</v>
      </c>
      <c r="D72" s="3">
        <v>308</v>
      </c>
      <c r="E72">
        <f t="shared" si="14"/>
        <v>264.69865885675745</v>
      </c>
      <c r="F72">
        <f t="shared" si="15"/>
        <v>171.84319529090217</v>
      </c>
      <c r="G72">
        <f t="shared" si="16"/>
        <v>170.00022271571211</v>
      </c>
      <c r="H72">
        <f t="shared" si="17"/>
        <v>126.05124915479809</v>
      </c>
      <c r="I72">
        <f t="shared" si="18"/>
        <v>295.65243531308437</v>
      </c>
      <c r="J72">
        <f t="shared" si="10"/>
        <v>292.79194613610406</v>
      </c>
      <c r="K72">
        <f t="shared" si="19"/>
        <v>295.65243531308437</v>
      </c>
      <c r="L72">
        <f t="shared" si="11"/>
        <v>-12.347564686915632</v>
      </c>
      <c r="M72">
        <f t="shared" si="12"/>
        <v>4.0089495736739069</v>
      </c>
    </row>
    <row r="73" spans="1:13">
      <c r="A73">
        <f t="shared" si="13"/>
        <v>71</v>
      </c>
      <c r="B73" s="4">
        <v>43246</v>
      </c>
      <c r="C73" s="3"/>
      <c r="D73" s="3"/>
      <c r="E73">
        <f t="shared" si="14"/>
        <v>240.61356870682962</v>
      </c>
      <c r="F73">
        <f t="shared" si="15"/>
        <v>156.20707961087228</v>
      </c>
      <c r="G73">
        <f t="shared" si="16"/>
        <v>150.67456909323545</v>
      </c>
      <c r="H73">
        <f t="shared" si="17"/>
        <v>111.72172216400206</v>
      </c>
      <c r="I73" t="str">
        <f t="shared" si="18"/>
        <v/>
      </c>
      <c r="J73">
        <f t="shared" ref="J73:J120" si="20">$O$2+F73-H73</f>
        <v>291.48535744687018</v>
      </c>
      <c r="K73">
        <f t="shared" si="19"/>
        <v>291.48535744687018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3"/>
      <c r="E74">
        <f t="shared" si="14"/>
        <v>218.71999539357785</v>
      </c>
      <c r="F74">
        <f t="shared" si="15"/>
        <v>141.99370349958352</v>
      </c>
      <c r="G74">
        <f t="shared" si="16"/>
        <v>133.54585899218293</v>
      </c>
      <c r="H74">
        <f t="shared" si="17"/>
        <v>99.021178187311577</v>
      </c>
      <c r="I74" t="str">
        <f t="shared" si="18"/>
        <v/>
      </c>
      <c r="J74">
        <f t="shared" si="20"/>
        <v>289.9725253122719</v>
      </c>
      <c r="K74">
        <f t="shared" si="19"/>
        <v>289.9725253122719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3"/>
      <c r="E75">
        <f t="shared" si="14"/>
        <v>198.81853148213108</v>
      </c>
      <c r="F75">
        <f t="shared" si="15"/>
        <v>129.07361102809011</v>
      </c>
      <c r="G75">
        <f t="shared" si="16"/>
        <v>118.36434350725936</v>
      </c>
      <c r="H75">
        <f t="shared" si="17"/>
        <v>87.764434164465897</v>
      </c>
      <c r="I75" t="str">
        <f t="shared" si="18"/>
        <v/>
      </c>
      <c r="J75">
        <f t="shared" si="20"/>
        <v>288.3091768636242</v>
      </c>
      <c r="K75">
        <f t="shared" si="19"/>
        <v>288.3091768636242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3"/>
      <c r="E76">
        <f t="shared" si="14"/>
        <v>180.72791374003387</v>
      </c>
      <c r="F76">
        <f t="shared" si="15"/>
        <v>117.32912554027139</v>
      </c>
      <c r="G76">
        <f t="shared" si="16"/>
        <v>104.90866523030543</v>
      </c>
      <c r="H76">
        <f t="shared" si="17"/>
        <v>77.787358676326775</v>
      </c>
      <c r="I76" t="str">
        <f t="shared" si="18"/>
        <v/>
      </c>
      <c r="J76">
        <f t="shared" si="20"/>
        <v>286.54176686394459</v>
      </c>
      <c r="K76">
        <f t="shared" si="19"/>
        <v>286.54176686394459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3"/>
      <c r="E77">
        <f t="shared" si="14"/>
        <v>164.28337218535734</v>
      </c>
      <c r="F77">
        <f t="shared" si="15"/>
        <v>106.65327784971367</v>
      </c>
      <c r="G77">
        <f t="shared" si="16"/>
        <v>92.982630700176188</v>
      </c>
      <c r="H77">
        <f t="shared" si="17"/>
        <v>68.944478790810564</v>
      </c>
      <c r="I77" t="str">
        <f t="shared" si="18"/>
        <v/>
      </c>
      <c r="J77">
        <f t="shared" si="20"/>
        <v>284.70879905890308</v>
      </c>
      <c r="K77">
        <f t="shared" si="19"/>
        <v>284.70879905890308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3"/>
      <c r="E78">
        <f t="shared" si="14"/>
        <v>149.3351293559152</v>
      </c>
      <c r="F78">
        <f t="shared" si="15"/>
        <v>96.948831960602689</v>
      </c>
      <c r="G78">
        <f t="shared" si="16"/>
        <v>82.412349761054884</v>
      </c>
      <c r="H78">
        <f t="shared" si="17"/>
        <v>61.106858962973433</v>
      </c>
      <c r="I78" t="str">
        <f t="shared" si="18"/>
        <v/>
      </c>
      <c r="J78">
        <f t="shared" si="20"/>
        <v>282.84197299762923</v>
      </c>
      <c r="K78">
        <f t="shared" si="19"/>
        <v>282.84197299762923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31</v>
      </c>
      <c r="D79" s="3">
        <v>290</v>
      </c>
      <c r="E79">
        <f t="shared" si="14"/>
        <v>166.74703613087644</v>
      </c>
      <c r="F79">
        <f t="shared" si="15"/>
        <v>108.25269617071885</v>
      </c>
      <c r="G79">
        <f t="shared" si="16"/>
        <v>104.04370011898978</v>
      </c>
      <c r="H79">
        <f t="shared" si="17"/>
        <v>77.146006970929392</v>
      </c>
      <c r="I79">
        <f t="shared" si="18"/>
        <v>280.96717837676971</v>
      </c>
      <c r="J79">
        <f t="shared" si="20"/>
        <v>278.10668919978946</v>
      </c>
      <c r="K79">
        <f t="shared" si="19"/>
        <v>280.96717837676971</v>
      </c>
      <c r="L79">
        <f t="shared" si="11"/>
        <v>-9.0328216232302907</v>
      </c>
      <c r="M79">
        <f t="shared" si="12"/>
        <v>3.1147660769759624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151.57462303746985</v>
      </c>
      <c r="F80">
        <f t="shared" si="15"/>
        <v>98.402718246745138</v>
      </c>
      <c r="G80">
        <f t="shared" si="16"/>
        <v>92.215994966727109</v>
      </c>
      <c r="H80">
        <f t="shared" si="17"/>
        <v>68.376036054064485</v>
      </c>
      <c r="I80" t="str">
        <f t="shared" si="18"/>
        <v/>
      </c>
      <c r="J80">
        <f t="shared" si="20"/>
        <v>277.02668219268071</v>
      </c>
      <c r="K80">
        <f t="shared" si="19"/>
        <v>277.02668219268071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137.78275693559297</v>
      </c>
      <c r="F81">
        <f t="shared" si="15"/>
        <v>89.448995737507346</v>
      </c>
      <c r="G81">
        <f t="shared" si="16"/>
        <v>81.732865305425165</v>
      </c>
      <c r="H81">
        <f t="shared" si="17"/>
        <v>60.603036891183422</v>
      </c>
      <c r="I81" t="str">
        <f t="shared" si="18"/>
        <v/>
      </c>
      <c r="J81">
        <f t="shared" si="20"/>
        <v>275.84595884632392</v>
      </c>
      <c r="K81">
        <f t="shared" si="19"/>
        <v>275.84595884632392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125.24582102427364</v>
      </c>
      <c r="F82">
        <f t="shared" si="15"/>
        <v>81.309977823841891</v>
      </c>
      <c r="G82">
        <f t="shared" si="16"/>
        <v>72.441459569406689</v>
      </c>
      <c r="H82">
        <f t="shared" si="17"/>
        <v>53.713673567302678</v>
      </c>
      <c r="I82" t="str">
        <f t="shared" si="18"/>
        <v/>
      </c>
      <c r="J82">
        <f t="shared" si="20"/>
        <v>274.59630425653921</v>
      </c>
      <c r="K82">
        <f t="shared" si="19"/>
        <v>274.59630425653921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113.84962845080172</v>
      </c>
      <c r="F83">
        <f t="shared" si="15"/>
        <v>73.911534044662645</v>
      </c>
      <c r="G83">
        <f t="shared" si="16"/>
        <v>64.206302384429605</v>
      </c>
      <c r="H83">
        <f t="shared" si="17"/>
        <v>47.607494213123921</v>
      </c>
      <c r="I83" t="str">
        <f t="shared" si="18"/>
        <v/>
      </c>
      <c r="J83">
        <f t="shared" si="20"/>
        <v>273.30403983153872</v>
      </c>
      <c r="K83">
        <f t="shared" si="19"/>
        <v>273.30403983153872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103.49038229286319</v>
      </c>
      <c r="F84">
        <f t="shared" si="15"/>
        <v>67.186279114117269</v>
      </c>
      <c r="G84">
        <f t="shared" si="16"/>
        <v>56.907319239351636</v>
      </c>
      <c r="H84">
        <f t="shared" si="17"/>
        <v>42.195466344575365</v>
      </c>
      <c r="I84" t="str">
        <f t="shared" si="18"/>
        <v/>
      </c>
      <c r="J84">
        <f t="shared" si="20"/>
        <v>271.99081276954189</v>
      </c>
      <c r="K84">
        <f t="shared" si="19"/>
        <v>271.99081276954189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94.073730172525217</v>
      </c>
      <c r="F85">
        <f t="shared" si="15"/>
        <v>61.072959174036214</v>
      </c>
      <c r="G85">
        <f t="shared" si="16"/>
        <v>50.438085713448928</v>
      </c>
      <c r="H85">
        <f t="shared" si="17"/>
        <v>37.398678705197952</v>
      </c>
      <c r="I85" t="str">
        <f t="shared" si="18"/>
        <v/>
      </c>
      <c r="J85">
        <f t="shared" si="20"/>
        <v>270.67428046883828</v>
      </c>
      <c r="K85">
        <f t="shared" si="19"/>
        <v>270.67428046883828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85.513904891463312</v>
      </c>
      <c r="F86">
        <f t="shared" si="15"/>
        <v>55.515893891640772</v>
      </c>
      <c r="G86">
        <f t="shared" si="16"/>
        <v>44.704275731864634</v>
      </c>
      <c r="H86">
        <f t="shared" si="17"/>
        <v>33.147190683305205</v>
      </c>
      <c r="I86" t="str">
        <f t="shared" si="18"/>
        <v/>
      </c>
      <c r="J86">
        <f t="shared" si="20"/>
        <v>269.36870320833555</v>
      </c>
      <c r="K86">
        <f t="shared" si="19"/>
        <v>269.36870320833555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77.73294326030593</v>
      </c>
      <c r="F87">
        <f t="shared" si="15"/>
        <v>50.464469321115942</v>
      </c>
      <c r="G87">
        <f t="shared" si="16"/>
        <v>39.622286223636443</v>
      </c>
      <c r="H87">
        <f t="shared" si="17"/>
        <v>29.379012527591911</v>
      </c>
      <c r="I87" t="str">
        <f t="shared" si="18"/>
        <v/>
      </c>
      <c r="J87">
        <f t="shared" si="20"/>
        <v>268.08545679352403</v>
      </c>
      <c r="K87">
        <f t="shared" si="19"/>
        <v>268.08545679352403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70.65997600716679</v>
      </c>
      <c r="F88">
        <f t="shared" si="15"/>
        <v>45.872676910013901</v>
      </c>
      <c r="G88">
        <f t="shared" si="16"/>
        <v>35.118018128828503</v>
      </c>
      <c r="H88">
        <f t="shared" si="17"/>
        <v>26.039201492002203</v>
      </c>
      <c r="I88" t="str">
        <f t="shared" si="18"/>
        <v/>
      </c>
      <c r="J88">
        <f t="shared" si="20"/>
        <v>266.83347541801174</v>
      </c>
      <c r="K88">
        <f t="shared" si="19"/>
        <v>266.83347541801174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64.230582297826871</v>
      </c>
      <c r="F89">
        <f t="shared" si="15"/>
        <v>41.698694451742028</v>
      </c>
      <c r="G89">
        <f t="shared" si="16"/>
        <v>31.125795980975578</v>
      </c>
      <c r="H89">
        <f t="shared" si="17"/>
        <v>23.079060730999529</v>
      </c>
      <c r="I89" t="str">
        <f t="shared" si="18"/>
        <v/>
      </c>
      <c r="J89">
        <f t="shared" si="20"/>
        <v>265.61963372074251</v>
      </c>
      <c r="K89">
        <f t="shared" si="19"/>
        <v>265.61963372074251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58.386202988513176</v>
      </c>
      <c r="F90">
        <f t="shared" si="15"/>
        <v>37.904505167435943</v>
      </c>
      <c r="G90">
        <f t="shared" si="16"/>
        <v>27.587410311574835</v>
      </c>
      <c r="H90">
        <f t="shared" si="17"/>
        <v>20.455429264555708</v>
      </c>
      <c r="I90" t="str">
        <f t="shared" si="18"/>
        <v/>
      </c>
      <c r="J90">
        <f t="shared" si="20"/>
        <v>264.44907590288022</v>
      </c>
      <c r="K90">
        <f t="shared" si="19"/>
        <v>264.44907590288022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53.073607267160035</v>
      </c>
      <c r="F91">
        <f t="shared" si="15"/>
        <v>34.455551447802115</v>
      </c>
      <c r="G91">
        <f t="shared" si="16"/>
        <v>24.451268914194415</v>
      </c>
      <c r="H91">
        <f t="shared" si="17"/>
        <v>18.130052660038238</v>
      </c>
      <c r="I91" t="str">
        <f t="shared" si="18"/>
        <v/>
      </c>
      <c r="J91">
        <f t="shared" si="20"/>
        <v>263.32549878776388</v>
      </c>
      <c r="K91">
        <f t="shared" si="19"/>
        <v>263.32549878776388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48.244407825302794</v>
      </c>
      <c r="F92">
        <f t="shared" si="15"/>
        <v>31.320420101198376</v>
      </c>
      <c r="G92">
        <f t="shared" si="16"/>
        <v>21.671644593019462</v>
      </c>
      <c r="H92">
        <f t="shared" si="17"/>
        <v>16.06902525508545</v>
      </c>
      <c r="I92" t="str">
        <f t="shared" si="18"/>
        <v/>
      </c>
      <c r="J92">
        <f t="shared" si="20"/>
        <v>262.25139484611293</v>
      </c>
      <c r="K92">
        <f t="shared" si="19"/>
        <v>262.25139484611293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43.85462014477244</v>
      </c>
      <c r="F93">
        <f t="shared" si="15"/>
        <v>28.470556241180876</v>
      </c>
      <c r="G93">
        <f t="shared" si="16"/>
        <v>19.208008427468695</v>
      </c>
      <c r="H93">
        <f t="shared" si="17"/>
        <v>14.242295788678053</v>
      </c>
      <c r="I93" t="str">
        <f t="shared" si="18"/>
        <v/>
      </c>
      <c r="J93">
        <f t="shared" si="20"/>
        <v>261.22826045250281</v>
      </c>
      <c r="K93">
        <f t="shared" si="19"/>
        <v>261.22826045250281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39.864261885158918</v>
      </c>
      <c r="F94">
        <f t="shared" si="15"/>
        <v>25.880003207595205</v>
      </c>
      <c r="G94">
        <f t="shared" si="16"/>
        <v>17.024438831400371</v>
      </c>
      <c r="H94">
        <f t="shared" si="17"/>
        <v>12.623229232152823</v>
      </c>
      <c r="I94" t="str">
        <f t="shared" si="18"/>
        <v/>
      </c>
      <c r="J94">
        <f t="shared" si="20"/>
        <v>260.2567739754424</v>
      </c>
      <c r="K94">
        <f t="shared" si="19"/>
        <v>260.2567739754424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36.236988723250064</v>
      </c>
      <c r="F95">
        <f t="shared" si="15"/>
        <v>23.525166152403838</v>
      </c>
      <c r="G95">
        <f t="shared" si="16"/>
        <v>15.089097790566095</v>
      </c>
      <c r="H95">
        <f t="shared" si="17"/>
        <v>11.188218431339559</v>
      </c>
      <c r="I95" t="str">
        <f t="shared" si="18"/>
        <v/>
      </c>
      <c r="J95">
        <f t="shared" si="20"/>
        <v>259.33694772106423</v>
      </c>
      <c r="K95">
        <f t="shared" si="19"/>
        <v>259.33694772106423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32.939763327659001</v>
      </c>
      <c r="F96">
        <f t="shared" si="15"/>
        <v>21.384597136981295</v>
      </c>
      <c r="G96">
        <f t="shared" si="16"/>
        <v>13.373766641478095</v>
      </c>
      <c r="H96">
        <f t="shared" si="17"/>
        <v>9.9163398972845922</v>
      </c>
      <c r="I96" t="str">
        <f t="shared" si="18"/>
        <v/>
      </c>
      <c r="J96">
        <f t="shared" si="20"/>
        <v>258.4682572396967</v>
      </c>
      <c r="K96">
        <f t="shared" si="19"/>
        <v>258.4682572396967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29.942554453649251</v>
      </c>
      <c r="F97">
        <f t="shared" si="15"/>
        <v>19.438799783535679</v>
      </c>
      <c r="G97">
        <f t="shared" si="16"/>
        <v>11.85343462301215</v>
      </c>
      <c r="H97">
        <f t="shared" si="17"/>
        <v>8.789048726742168</v>
      </c>
      <c r="I97" t="str">
        <f t="shared" si="18"/>
        <v/>
      </c>
      <c r="J97">
        <f t="shared" si="20"/>
        <v>257.64975105679349</v>
      </c>
      <c r="K97">
        <f t="shared" si="19"/>
        <v>257.64975105679349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27.218063417502641</v>
      </c>
      <c r="F98">
        <f t="shared" si="15"/>
        <v>17.670051701414813</v>
      </c>
      <c r="G98">
        <f t="shared" si="16"/>
        <v>10.505934201532803</v>
      </c>
      <c r="H98">
        <f t="shared" si="17"/>
        <v>7.7899082041551351</v>
      </c>
      <c r="I98" t="str">
        <f t="shared" si="18"/>
        <v/>
      </c>
      <c r="J98">
        <f t="shared" si="20"/>
        <v>256.88014349725967</v>
      </c>
      <c r="K98">
        <f t="shared" si="19"/>
        <v>256.88014349725967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24.741475459149001</v>
      </c>
      <c r="F99">
        <f t="shared" si="15"/>
        <v>16.062243070949602</v>
      </c>
      <c r="G99">
        <f t="shared" si="16"/>
        <v>9.3116178523190527</v>
      </c>
      <c r="H99">
        <f t="shared" si="17"/>
        <v>6.9043501425275062</v>
      </c>
      <c r="I99" t="str">
        <f t="shared" si="18"/>
        <v/>
      </c>
      <c r="J99">
        <f t="shared" si="20"/>
        <v>256.15789292842209</v>
      </c>
      <c r="K99">
        <f t="shared" si="19"/>
        <v>256.15789292842209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22.490233728459675</v>
      </c>
      <c r="F100">
        <f t="shared" si="15"/>
        <v>14.600729914650518</v>
      </c>
      <c r="G100">
        <f t="shared" si="16"/>
        <v>8.2530715845313924</v>
      </c>
      <c r="H100">
        <f t="shared" si="17"/>
        <v>6.1194624687865247</v>
      </c>
      <c r="I100" t="str">
        <f t="shared" si="18"/>
        <v/>
      </c>
      <c r="J100">
        <f t="shared" si="20"/>
        <v>255.48126744586398</v>
      </c>
      <c r="K100">
        <f t="shared" si="19"/>
        <v>255.48126744586398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20.443833836664115</v>
      </c>
      <c r="F101">
        <f t="shared" si="15"/>
        <v>13.272200719346181</v>
      </c>
      <c r="G101">
        <f t="shared" si="16"/>
        <v>7.3148610327082917</v>
      </c>
      <c r="H101">
        <f t="shared" si="17"/>
        <v>5.4238009564761418</v>
      </c>
      <c r="I101" t="str">
        <f t="shared" si="18"/>
        <v/>
      </c>
      <c r="J101">
        <f t="shared" si="20"/>
        <v>254.84839976287006</v>
      </c>
      <c r="K101">
        <f t="shared" si="19"/>
        <v>254.84839976287006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18.583637101656631</v>
      </c>
      <c r="F102">
        <f t="shared" si="15"/>
        <v>12.064555194453757</v>
      </c>
      <c r="G102">
        <f t="shared" si="16"/>
        <v>6.4833064126236275</v>
      </c>
      <c r="H102">
        <f t="shared" si="17"/>
        <v>4.8072223607092335</v>
      </c>
      <c r="I102" t="str">
        <f t="shared" si="18"/>
        <v/>
      </c>
      <c r="J102">
        <f t="shared" si="20"/>
        <v>254.25733283374453</v>
      </c>
      <c r="K102">
        <f t="shared" si="19"/>
        <v>254.25733283374453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16.892700786224985</v>
      </c>
      <c r="F103">
        <f t="shared" si="15"/>
        <v>10.966794062107237</v>
      </c>
      <c r="G103">
        <f t="shared" si="16"/>
        <v>5.7462830601997146</v>
      </c>
      <c r="H103">
        <f t="shared" si="17"/>
        <v>4.2607365223662415</v>
      </c>
      <c r="I103" t="str">
        <f t="shared" si="18"/>
        <v/>
      </c>
      <c r="J103">
        <f t="shared" si="20"/>
        <v>253.70605753974098</v>
      </c>
      <c r="K103">
        <f t="shared" si="19"/>
        <v>253.70605753974098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15.355623783004654</v>
      </c>
      <c r="F104">
        <f t="shared" si="15"/>
        <v>9.9689188753482281</v>
      </c>
      <c r="G104">
        <f t="shared" si="16"/>
        <v>5.0930446451899138</v>
      </c>
      <c r="H104">
        <f t="shared" si="17"/>
        <v>3.7763752851131365</v>
      </c>
      <c r="I104" t="str">
        <f t="shared" si="18"/>
        <v/>
      </c>
      <c r="J104">
        <f t="shared" si="20"/>
        <v>253.19254359023506</v>
      </c>
      <c r="K104">
        <f t="shared" si="19"/>
        <v>253.19254359023506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13.958406340651901</v>
      </c>
      <c r="F105">
        <f t="shared" si="15"/>
        <v>9.0618409519197947</v>
      </c>
      <c r="G105">
        <f t="shared" si="16"/>
        <v>4.5140664819592322</v>
      </c>
      <c r="H105">
        <f t="shared" si="17"/>
        <v>3.3470763139545956</v>
      </c>
      <c r="I105" t="str">
        <f t="shared" si="18"/>
        <v/>
      </c>
      <c r="J105">
        <f t="shared" si="20"/>
        <v>252.7147646379652</v>
      </c>
      <c r="K105">
        <f t="shared" si="19"/>
        <v>252.7147646379652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12.688322553616716</v>
      </c>
      <c r="F106">
        <f t="shared" si="15"/>
        <v>8.2372985942291752</v>
      </c>
      <c r="G106">
        <f t="shared" si="16"/>
        <v>4.0009066527214729</v>
      </c>
      <c r="H106">
        <f t="shared" si="17"/>
        <v>2.9665801213134078</v>
      </c>
      <c r="I106" t="str">
        <f t="shared" si="18"/>
        <v/>
      </c>
      <c r="J106">
        <f t="shared" si="20"/>
        <v>252.27071847291577</v>
      </c>
      <c r="K106">
        <f t="shared" si="19"/>
        <v>252.27071847291577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11.533804454148003</v>
      </c>
      <c r="F107">
        <f t="shared" si="15"/>
        <v>7.4877818415158712</v>
      </c>
      <c r="G107">
        <f t="shared" si="16"/>
        <v>3.5460829183099092</v>
      </c>
      <c r="H107">
        <f t="shared" si="17"/>
        <v>2.6293387992023107</v>
      </c>
      <c r="I107" t="str">
        <f t="shared" si="18"/>
        <v/>
      </c>
      <c r="J107">
        <f t="shared" si="20"/>
        <v>251.85844304231355</v>
      </c>
      <c r="K107">
        <f t="shared" si="19"/>
        <v>251.85844304231355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10.48433665083691</v>
      </c>
      <c r="F108">
        <f t="shared" si="15"/>
        <v>6.806464068865214</v>
      </c>
      <c r="G108">
        <f t="shared" si="16"/>
        <v>3.1429636217520427</v>
      </c>
      <c r="H108">
        <f t="shared" si="17"/>
        <v>2.3304351267377323</v>
      </c>
      <c r="I108" t="str">
        <f t="shared" si="18"/>
        <v/>
      </c>
      <c r="J108">
        <f t="shared" si="20"/>
        <v>251.47602894212747</v>
      </c>
      <c r="K108">
        <f t="shared" si="19"/>
        <v>251.47602894212747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9.530360554062467</v>
      </c>
      <c r="F109">
        <f t="shared" si="15"/>
        <v>6.1871398100688104</v>
      </c>
      <c r="G109">
        <f t="shared" si="16"/>
        <v>2.7856709939441444</v>
      </c>
      <c r="H109">
        <f t="shared" si="17"/>
        <v>2.0655108735248371</v>
      </c>
      <c r="I109" t="str">
        <f t="shared" si="18"/>
        <v/>
      </c>
      <c r="J109">
        <f t="shared" si="20"/>
        <v>251.12162893654397</v>
      </c>
      <c r="K109">
        <f t="shared" si="19"/>
        <v>251.12162893654397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8.6631873160215189</v>
      </c>
      <c r="F110">
        <f t="shared" si="15"/>
        <v>5.6241682380203244</v>
      </c>
      <c r="G110">
        <f t="shared" si="16"/>
        <v>2.4689954515528156</v>
      </c>
      <c r="H110">
        <f t="shared" si="17"/>
        <v>1.8307032535256964</v>
      </c>
      <c r="I110" t="str">
        <f t="shared" si="18"/>
        <v/>
      </c>
      <c r="J110">
        <f t="shared" si="20"/>
        <v>250.79346498449465</v>
      </c>
      <c r="K110">
        <f t="shared" si="19"/>
        <v>250.79346498449465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7.8749186923976904</v>
      </c>
      <c r="F111">
        <f t="shared" si="15"/>
        <v>5.1124217878640206</v>
      </c>
      <c r="G111">
        <f t="shared" si="16"/>
        <v>2.1883196375453671</v>
      </c>
      <c r="H111">
        <f t="shared" si="17"/>
        <v>1.6225886028623078</v>
      </c>
      <c r="I111" t="str">
        <f t="shared" si="18"/>
        <v/>
      </c>
      <c r="J111">
        <f t="shared" si="20"/>
        <v>250.48983318500171</v>
      </c>
      <c r="K111">
        <f t="shared" si="19"/>
        <v>250.48983318500171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7.1583751048746818</v>
      </c>
      <c r="F112">
        <f t="shared" si="15"/>
        <v>4.6472394549539242</v>
      </c>
      <c r="G112">
        <f t="shared" si="16"/>
        <v>1.9395510968053511</v>
      </c>
      <c r="H112">
        <f t="shared" si="17"/>
        <v>1.4381324603363423</v>
      </c>
      <c r="I112" t="str">
        <f t="shared" si="18"/>
        <v/>
      </c>
      <c r="J112">
        <f t="shared" si="20"/>
        <v>250.2091069946176</v>
      </c>
      <c r="K112">
        <f t="shared" si="19"/>
        <v>250.2091069946176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6.5070302492847407</v>
      </c>
      <c r="F113">
        <f t="shared" si="15"/>
        <v>4.224384342259766</v>
      </c>
      <c r="G113">
        <f t="shared" si="16"/>
        <v>1.7190626051953306</v>
      </c>
      <c r="H113">
        <f t="shared" si="17"/>
        <v>1.2746453228037185</v>
      </c>
      <c r="I113" t="str">
        <f t="shared" si="18"/>
        <v/>
      </c>
      <c r="J113">
        <f t="shared" si="20"/>
        <v>249.94973901945605</v>
      </c>
      <c r="K113">
        <f t="shared" si="19"/>
        <v>249.94973901945605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5.9149516538010323</v>
      </c>
      <c r="F114">
        <f t="shared" si="15"/>
        <v>3.8400050705599824</v>
      </c>
      <c r="G114">
        <f t="shared" si="16"/>
        <v>1.5236392820217264</v>
      </c>
      <c r="H114">
        <f t="shared" si="17"/>
        <v>1.1297434302855629</v>
      </c>
      <c r="I114" t="str">
        <f t="shared" si="18"/>
        <v/>
      </c>
      <c r="J114">
        <f t="shared" si="20"/>
        <v>249.71026164027441</v>
      </c>
      <c r="K114">
        <f t="shared" si="19"/>
        <v>249.71026164027441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5.3767466457758255</v>
      </c>
      <c r="F115">
        <f t="shared" si="15"/>
        <v>3.4906006999444639</v>
      </c>
      <c r="G115">
        <f t="shared" si="16"/>
        <v>1.3504317147634661</v>
      </c>
      <c r="H115">
        <f t="shared" si="17"/>
        <v>1.0013140090342842</v>
      </c>
      <c r="I115" t="str">
        <f t="shared" si="18"/>
        <v/>
      </c>
      <c r="J115">
        <f t="shared" si="20"/>
        <v>249.48928669091018</v>
      </c>
      <c r="K115">
        <f t="shared" si="19"/>
        <v>249.48928669091018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4.8875132350885737</v>
      </c>
      <c r="F116">
        <f t="shared" si="15"/>
        <v>3.172988843130867</v>
      </c>
      <c r="G116">
        <f t="shared" si="16"/>
        <v>1.1969144125892857</v>
      </c>
      <c r="H116">
        <f t="shared" si="17"/>
        <v>0.88748446577368267</v>
      </c>
      <c r="I116" t="str">
        <f t="shared" si="18"/>
        <v/>
      </c>
      <c r="J116">
        <f t="shared" si="20"/>
        <v>249.28550437735717</v>
      </c>
      <c r="K116">
        <f t="shared" si="19"/>
        <v>249.28550437735717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4.4427954666476834</v>
      </c>
      <c r="F117">
        <f t="shared" si="15"/>
        <v>2.8842766801694446</v>
      </c>
      <c r="G117">
        <f t="shared" si="16"/>
        <v>1.0608489828860999</v>
      </c>
      <c r="H117">
        <f t="shared" si="17"/>
        <v>0.78659508394297428</v>
      </c>
      <c r="I117" t="str">
        <f t="shared" si="18"/>
        <v/>
      </c>
      <c r="J117">
        <f t="shared" si="20"/>
        <v>249.09768159622647</v>
      </c>
      <c r="K117">
        <f t="shared" si="19"/>
        <v>249.09768159622647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4.0385428353950017</v>
      </c>
      <c r="F118">
        <f t="shared" si="15"/>
        <v>2.6218346105373183</v>
      </c>
      <c r="G118">
        <f t="shared" si="16"/>
        <v>0.9402514938857599</v>
      </c>
      <c r="H118">
        <f t="shared" si="17"/>
        <v>0.69717482383633922</v>
      </c>
      <c r="I118" t="str">
        <f t="shared" si="18"/>
        <v/>
      </c>
      <c r="J118">
        <f t="shared" si="20"/>
        <v>248.92465978670097</v>
      </c>
      <c r="K118">
        <f t="shared" si="19"/>
        <v>248.92465978670097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3.6710733941634501</v>
      </c>
      <c r="F119">
        <f t="shared" si="15"/>
        <v>2.3832723026445359</v>
      </c>
      <c r="G119">
        <f t="shared" si="16"/>
        <v>0.83336354751383446</v>
      </c>
      <c r="H119">
        <f t="shared" si="17"/>
        <v>0.61791987378663549</v>
      </c>
      <c r="I119" t="str">
        <f t="shared" si="18"/>
        <v/>
      </c>
      <c r="J119">
        <f t="shared" si="20"/>
        <v>248.76535242885791</v>
      </c>
      <c r="K119">
        <f t="shared" si="19"/>
        <v>248.76535242885791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3.3370402183728771</v>
      </c>
      <c r="F120">
        <f t="shared" si="15"/>
        <v>2.166416922609979</v>
      </c>
      <c r="G120">
        <f t="shared" si="16"/>
        <v>0.73862664068175754</v>
      </c>
      <c r="H120">
        <f t="shared" si="17"/>
        <v>0.54767463965411978</v>
      </c>
      <c r="I120" t="str">
        <f t="shared" si="18"/>
        <v/>
      </c>
      <c r="J120">
        <f t="shared" si="20"/>
        <v>248.61874228295585</v>
      </c>
      <c r="K120">
        <f t="shared" si="19"/>
        <v>248.61874228295585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3.0334009221234028</v>
      </c>
      <c r="F121">
        <f t="shared" si="15"/>
        <v>1.969293344014037</v>
      </c>
      <c r="G121">
        <f t="shared" ref="G121:G150" si="23">(G120*EXP(-1/$O$6)+C121)</f>
        <v>0.65465944119155428</v>
      </c>
      <c r="H121">
        <f t="shared" si="17"/>
        <v>0.48541489543325522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248.48387844858078</v>
      </c>
      <c r="K121">
        <f t="shared" ref="K121:K150" si="26">IF(I121="",J121,I121)</f>
        <v>248.48387844858078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2.7573899480377619</v>
      </c>
      <c r="F122">
        <f t="shared" si="15"/>
        <v>1.7901061583777917</v>
      </c>
      <c r="G122">
        <f t="shared" si="23"/>
        <v>0.58023764691950019</v>
      </c>
      <c r="H122">
        <f t="shared" si="17"/>
        <v>0.43023284930134276</v>
      </c>
      <c r="I122" t="str">
        <f t="shared" si="24"/>
        <v/>
      </c>
      <c r="J122">
        <f t="shared" si="25"/>
        <v>248.35987330907645</v>
      </c>
      <c r="K122">
        <f t="shared" si="26"/>
        <v>248.35987330907645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2.5064933784675576</v>
      </c>
      <c r="F123">
        <f t="shared" si="15"/>
        <v>1.6272233225195194</v>
      </c>
      <c r="G123">
        <f t="shared" si="23"/>
        <v>0.51427613461113553</v>
      </c>
      <c r="H123">
        <f t="shared" si="17"/>
        <v>0.38132390736123029</v>
      </c>
      <c r="I123" t="str">
        <f t="shared" si="24"/>
        <v/>
      </c>
      <c r="J123">
        <f t="shared" si="25"/>
        <v>248.24589941515828</v>
      </c>
      <c r="K123">
        <f t="shared" si="26"/>
        <v>248.24589941515828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2.2784260386430017</v>
      </c>
      <c r="F124">
        <f t="shared" si="15"/>
        <v>1.4791612938480538</v>
      </c>
      <c r="G124">
        <f t="shared" si="23"/>
        <v>0.45581313800423517</v>
      </c>
      <c r="H124">
        <f t="shared" si="17"/>
        <v>0.33797494208395473</v>
      </c>
      <c r="I124" t="str">
        <f t="shared" si="24"/>
        <v/>
      </c>
      <c r="J124">
        <f t="shared" si="25"/>
        <v>248.14118635176411</v>
      </c>
      <c r="K124">
        <f t="shared" si="26"/>
        <v>248.14118635176411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2.0711106832208346</v>
      </c>
      <c r="F125">
        <f t="shared" si="15"/>
        <v>1.3445715182047506</v>
      </c>
      <c r="G125">
        <f t="shared" si="23"/>
        <v>0.40399622458539264</v>
      </c>
      <c r="H125">
        <f t="shared" si="17"/>
        <v>0.29955389439677754</v>
      </c>
      <c r="I125" t="str">
        <f t="shared" si="24"/>
        <v/>
      </c>
      <c r="J125">
        <f t="shared" si="25"/>
        <v>248.04501762380798</v>
      </c>
      <c r="K125">
        <f t="shared" si="26"/>
        <v>248.04501762380798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1.8826590766607625</v>
      </c>
      <c r="F126">
        <f t="shared" si="15"/>
        <v>1.2222281471848335</v>
      </c>
      <c r="G126">
        <f t="shared" si="23"/>
        <v>0.35806986651125122</v>
      </c>
      <c r="H126">
        <f t="shared" si="17"/>
        <v>0.26550055780758364</v>
      </c>
      <c r="I126" t="str">
        <f t="shared" si="24"/>
        <v/>
      </c>
      <c r="J126">
        <f t="shared" si="25"/>
        <v>247.95672758937727</v>
      </c>
      <c r="K126">
        <f t="shared" si="26"/>
        <v>247.95672758937727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1.711354795109822</v>
      </c>
      <c r="F127">
        <f t="shared" si="15"/>
        <v>1.1110168730670598</v>
      </c>
      <c r="G127">
        <f t="shared" si="23"/>
        <v>0.31736442446947838</v>
      </c>
      <c r="H127">
        <f t="shared" si="17"/>
        <v>0.23531841019155303</v>
      </c>
      <c r="I127" t="str">
        <f t="shared" si="24"/>
        <v/>
      </c>
      <c r="J127">
        <f t="shared" si="25"/>
        <v>247.8756984628755</v>
      </c>
      <c r="K127">
        <f t="shared" si="26"/>
        <v>247.8756984628755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1.5556375931536284</v>
      </c>
      <c r="F128">
        <f t="shared" si="15"/>
        <v>1.0099247796598478</v>
      </c>
      <c r="G128">
        <f t="shared" si="23"/>
        <v>0.28128638385625904</v>
      </c>
      <c r="H128">
        <f t="shared" si="17"/>
        <v>0.20856737414168366</v>
      </c>
      <c r="I128" t="str">
        <f t="shared" si="24"/>
        <v/>
      </c>
      <c r="J128">
        <f t="shared" si="25"/>
        <v>247.80135740551816</v>
      </c>
      <c r="K128">
        <f t="shared" si="26"/>
        <v>247.80135740551816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1.4140891930463289</v>
      </c>
      <c r="F129">
        <f t="shared" si="15"/>
        <v>0.91803111662502102</v>
      </c>
      <c r="G129">
        <f t="shared" si="23"/>
        <v>0.24930970090675691</v>
      </c>
      <c r="H129">
        <f t="shared" si="17"/>
        <v>0.18485740032387207</v>
      </c>
      <c r="I129" t="str">
        <f t="shared" si="24"/>
        <v/>
      </c>
      <c r="J129">
        <f t="shared" si="25"/>
        <v>247.73317371630117</v>
      </c>
      <c r="K129">
        <f t="shared" si="26"/>
        <v>247.73317371630117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1.285420366987069</v>
      </c>
      <c r="F130">
        <f t="shared" si="15"/>
        <v>0.8344989132513807</v>
      </c>
      <c r="G130">
        <f t="shared" si="23"/>
        <v>0.22096813259890591</v>
      </c>
      <c r="H130">
        <f t="shared" si="17"/>
        <v>0.16384278027725685</v>
      </c>
      <c r="I130" t="str">
        <f t="shared" si="24"/>
        <v/>
      </c>
      <c r="J130">
        <f t="shared" si="25"/>
        <v>247.67065613297413</v>
      </c>
      <c r="K130">
        <f t="shared" si="26"/>
        <v>247.67065613297413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1.1684591947878904</v>
      </c>
      <c r="F131">
        <f t="shared" si="15"/>
        <v>0.75856735529606467</v>
      </c>
      <c r="G131">
        <f t="shared" si="23"/>
        <v>0.19584843849501538</v>
      </c>
      <c r="H131">
        <f t="shared" si="17"/>
        <v>0.14521710573636598</v>
      </c>
      <c r="I131" t="str">
        <f t="shared" si="24"/>
        <v/>
      </c>
      <c r="J131">
        <f t="shared" si="25"/>
        <v>247.61335024955969</v>
      </c>
      <c r="K131">
        <f t="shared" si="26"/>
        <v>247.61335024955969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1.0621403899834891</v>
      </c>
      <c r="F132">
        <f t="shared" ref="F132:F150" si="29">E132*$O$3</f>
        <v>0.68954485546169653</v>
      </c>
      <c r="G132">
        <f t="shared" si="23"/>
        <v>0.17358435539915379</v>
      </c>
      <c r="H132">
        <f t="shared" ref="H132:H150" si="30">G132*$O$4</f>
        <v>0.12870880097836171</v>
      </c>
      <c r="I132" t="str">
        <f t="shared" si="24"/>
        <v/>
      </c>
      <c r="J132">
        <f t="shared" si="25"/>
        <v>247.56083605448333</v>
      </c>
      <c r="K132">
        <f t="shared" si="26"/>
        <v>247.56083605448333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0.96549559716466538</v>
      </c>
      <c r="F133">
        <f t="shared" si="29"/>
        <v>0.62680275439498401</v>
      </c>
      <c r="G133">
        <f t="shared" si="23"/>
        <v>0.153851256976484</v>
      </c>
      <c r="H133">
        <f t="shared" si="30"/>
        <v>0.11407716305379438</v>
      </c>
      <c r="I133" t="str">
        <f t="shared" si="24"/>
        <v/>
      </c>
      <c r="J133">
        <f t="shared" si="25"/>
        <v>247.51272559134119</v>
      </c>
      <c r="K133">
        <f t="shared" si="26"/>
        <v>247.51272559134119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0.87764457216323777</v>
      </c>
      <c r="F134">
        <f t="shared" si="29"/>
        <v>0.56976959483524547</v>
      </c>
      <c r="G134">
        <f t="shared" si="23"/>
        <v>0.13636142046796174</v>
      </c>
      <c r="H134">
        <f t="shared" si="30"/>
        <v>0.10110885216458362</v>
      </c>
      <c r="I134" t="str">
        <f t="shared" si="24"/>
        <v/>
      </c>
      <c r="J134">
        <f t="shared" si="25"/>
        <v>247.46866074267066</v>
      </c>
      <c r="K134">
        <f t="shared" si="26"/>
        <v>247.46866074267066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0.79778716475723577</v>
      </c>
      <c r="F135">
        <f t="shared" si="29"/>
        <v>0.5179259167616026</v>
      </c>
      <c r="G135">
        <f t="shared" si="23"/>
        <v>0.12085983148569528</v>
      </c>
      <c r="H135">
        <f t="shared" si="30"/>
        <v>8.9614781016414791E-2</v>
      </c>
      <c r="I135" t="str">
        <f t="shared" si="24"/>
        <v/>
      </c>
      <c r="J135">
        <f t="shared" si="25"/>
        <v>247.42831113574519</v>
      </c>
      <c r="K135">
        <f t="shared" si="26"/>
        <v>247.42831113574519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0.72519603087456852</v>
      </c>
      <c r="F136">
        <f t="shared" si="29"/>
        <v>0.47079952613286236</v>
      </c>
      <c r="G136">
        <f t="shared" si="23"/>
        <v>0.10712046571986696</v>
      </c>
      <c r="H136">
        <f t="shared" si="30"/>
        <v>7.9427357790072969E-2</v>
      </c>
      <c r="I136" t="str">
        <f t="shared" si="24"/>
        <v/>
      </c>
      <c r="J136">
        <f t="shared" si="25"/>
        <v>247.39137216834277</v>
      </c>
      <c r="K136">
        <f t="shared" si="26"/>
        <v>247.39137216834277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0.65921000791766404</v>
      </c>
      <c r="F137">
        <f t="shared" si="29"/>
        <v>0.42796119412760064</v>
      </c>
      <c r="G137">
        <f t="shared" si="23"/>
        <v>9.4942993341831067E-2</v>
      </c>
      <c r="H137">
        <f t="shared" si="30"/>
        <v>7.0398042532254762E-2</v>
      </c>
      <c r="I137" t="str">
        <f t="shared" si="24"/>
        <v/>
      </c>
      <c r="J137">
        <f t="shared" si="25"/>
        <v>247.35756315159534</v>
      </c>
      <c r="K137">
        <f t="shared" si="26"/>
        <v>247.35756315159534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0.59922809287130363</v>
      </c>
      <c r="F138">
        <f t="shared" si="29"/>
        <v>0.38902074771297812</v>
      </c>
      <c r="G138">
        <f t="shared" si="23"/>
        <v>8.4149858051216234E-2</v>
      </c>
      <c r="H138">
        <f t="shared" si="30"/>
        <v>6.2395181336279443E-2</v>
      </c>
      <c r="I138" t="str">
        <f t="shared" si="24"/>
        <v/>
      </c>
      <c r="J138">
        <f t="shared" si="25"/>
        <v>247.32662556637669</v>
      </c>
      <c r="K138">
        <f t="shared" si="26"/>
        <v>247.32662556637669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0.54470396834604551</v>
      </c>
      <c r="F139">
        <f t="shared" si="29"/>
        <v>0.35362351593504987</v>
      </c>
      <c r="G139">
        <f t="shared" si="23"/>
        <v>7.4583688177439475E-2</v>
      </c>
      <c r="H139">
        <f t="shared" si="30"/>
        <v>5.530208673349743E-2</v>
      </c>
      <c r="I139" t="str">
        <f t="shared" si="24"/>
        <v/>
      </c>
      <c r="J139">
        <f t="shared" si="25"/>
        <v>247.29832142920156</v>
      </c>
      <c r="K139">
        <f t="shared" si="26"/>
        <v>247.29832142920156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0.49514102670024951</v>
      </c>
      <c r="F140">
        <f t="shared" si="29"/>
        <v>0.32144709956325729</v>
      </c>
      <c r="G140">
        <f t="shared" si="23"/>
        <v>6.6105002087631287E-2</v>
      </c>
      <c r="H140">
        <f t="shared" si="30"/>
        <v>4.9015336306123113E-2</v>
      </c>
      <c r="I140" t="str">
        <f t="shared" si="24"/>
        <v/>
      </c>
      <c r="J140">
        <f t="shared" si="25"/>
        <v>247.27243176325712</v>
      </c>
      <c r="K140">
        <f t="shared" si="26"/>
        <v>247.27243176325712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0.45008784692023085</v>
      </c>
      <c r="F141">
        <f t="shared" si="29"/>
        <v>0.29219843466690992</v>
      </c>
      <c r="G141">
        <f t="shared" si="23"/>
        <v>5.859017444416971E-2</v>
      </c>
      <c r="H141">
        <f t="shared" si="30"/>
        <v>4.3443264714044014E-2</v>
      </c>
      <c r="I141" t="str">
        <f t="shared" si="24"/>
        <v/>
      </c>
      <c r="J141">
        <f t="shared" si="25"/>
        <v>247.24875516995286</v>
      </c>
      <c r="K141">
        <f t="shared" si="26"/>
        <v>247.24875516995286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0.40913408306180876</v>
      </c>
      <c r="F142">
        <f t="shared" si="29"/>
        <v>0.2656111233786092</v>
      </c>
      <c r="G142">
        <f t="shared" si="23"/>
        <v>5.1929633658396632E-2</v>
      </c>
      <c r="H142">
        <f t="shared" si="30"/>
        <v>3.8504627148273456E-2</v>
      </c>
      <c r="I142" t="str">
        <f t="shared" si="24"/>
        <v/>
      </c>
      <c r="J142">
        <f t="shared" si="25"/>
        <v>247.22710649623033</v>
      </c>
      <c r="K142">
        <f t="shared" si="26"/>
        <v>247.22710649623033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0.37190672680503128</v>
      </c>
      <c r="F143">
        <f t="shared" si="29"/>
        <v>0.24144300753311373</v>
      </c>
      <c r="G143">
        <f t="shared" si="23"/>
        <v>4.6026264258095695E-2</v>
      </c>
      <c r="H143">
        <f t="shared" si="30"/>
        <v>3.4127414723237208E-2</v>
      </c>
      <c r="I143" t="str">
        <f t="shared" si="24"/>
        <v/>
      </c>
      <c r="J143">
        <f t="shared" si="25"/>
        <v>247.20731559280989</v>
      </c>
      <c r="K143">
        <f t="shared" si="26"/>
        <v>247.20731559280989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0.33806671008129302</v>
      </c>
      <c r="F144">
        <f t="shared" si="29"/>
        <v>0.21947396308226275</v>
      </c>
      <c r="G144">
        <f t="shared" si="23"/>
        <v>4.0793990874101328E-2</v>
      </c>
      <c r="H144">
        <f t="shared" si="30"/>
        <v>3.0247804535462226E-2</v>
      </c>
      <c r="I144" t="str">
        <f t="shared" si="24"/>
        <v/>
      </c>
      <c r="J144">
        <f t="shared" si="25"/>
        <v>247.1892261585468</v>
      </c>
      <c r="K144">
        <f t="shared" si="26"/>
        <v>247.1892261585468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0.30730581682945479</v>
      </c>
      <c r="F145">
        <f t="shared" si="29"/>
        <v>0.1995038951974126</v>
      </c>
      <c r="G145">
        <f t="shared" si="23"/>
        <v>3.6156523199545793E-2</v>
      </c>
      <c r="H145">
        <f t="shared" si="30"/>
        <v>2.680922907976846E-2</v>
      </c>
      <c r="I145" t="str">
        <f t="shared" si="24"/>
        <v/>
      </c>
      <c r="J145">
        <f t="shared" si="25"/>
        <v>247.17269466611765</v>
      </c>
      <c r="K145">
        <f t="shared" si="26"/>
        <v>247.17269466611765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0.27934387575313085</v>
      </c>
      <c r="F146">
        <f t="shared" si="29"/>
        <v>0.1813509157987081</v>
      </c>
      <c r="G146">
        <f t="shared" si="23"/>
        <v>3.2046243622348022E-2</v>
      </c>
      <c r="H146">
        <f t="shared" si="30"/>
        <v>2.3761551454382919E-2</v>
      </c>
      <c r="I146" t="str">
        <f t="shared" si="24"/>
        <v/>
      </c>
      <c r="J146">
        <f t="shared" si="25"/>
        <v>247.15758936434432</v>
      </c>
      <c r="K146">
        <f t="shared" si="26"/>
        <v>247.15758936434432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0.25392620851067882</v>
      </c>
      <c r="F147">
        <f t="shared" si="29"/>
        <v>0.16484968691206106</v>
      </c>
      <c r="G147">
        <f t="shared" si="23"/>
        <v>2.8403221311826307E-2</v>
      </c>
      <c r="H147">
        <f t="shared" si="30"/>
        <v>2.1060334328873713E-2</v>
      </c>
      <c r="I147" t="str">
        <f t="shared" si="24"/>
        <v/>
      </c>
      <c r="J147">
        <f t="shared" si="25"/>
        <v>247.14378935258318</v>
      </c>
      <c r="K147">
        <f t="shared" si="26"/>
        <v>247.14378935258318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0.23082131009591703</v>
      </c>
      <c r="F148">
        <f t="shared" si="29"/>
        <v>0.1498499147650742</v>
      </c>
      <c r="G148">
        <f t="shared" si="23"/>
        <v>2.5174338384109003E-2</v>
      </c>
      <c r="H148">
        <f t="shared" si="30"/>
        <v>1.8666192015931022E-2</v>
      </c>
      <c r="I148" t="str">
        <f t="shared" si="24"/>
        <v/>
      </c>
      <c r="J148">
        <f t="shared" si="25"/>
        <v>247.13118372274914</v>
      </c>
      <c r="K148">
        <f t="shared" si="26"/>
        <v>247.13118372274914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0.20981874028239536</v>
      </c>
      <c r="F149">
        <f t="shared" si="29"/>
        <v>0.13621498090608208</v>
      </c>
      <c r="G149">
        <f t="shared" si="23"/>
        <v>2.2312515405206845E-2</v>
      </c>
      <c r="H149">
        <f t="shared" si="30"/>
        <v>1.6544216199735919E-2</v>
      </c>
      <c r="I149" t="str">
        <f t="shared" si="24"/>
        <v/>
      </c>
      <c r="J149">
        <f t="shared" si="25"/>
        <v>247.11967076470634</v>
      </c>
      <c r="K149">
        <f t="shared" si="26"/>
        <v>247.11967076470634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0.19072720692641978</v>
      </c>
      <c r="F150">
        <f t="shared" si="29"/>
        <v>0.12382069787849381</v>
      </c>
      <c r="G150">
        <f t="shared" si="23"/>
        <v>1.9776024939024955E-2</v>
      </c>
      <c r="H150">
        <f t="shared" si="30"/>
        <v>1.4663466947623834E-2</v>
      </c>
      <c r="I150" t="str">
        <f t="shared" si="24"/>
        <v/>
      </c>
      <c r="J150">
        <f t="shared" si="25"/>
        <v>247.10915723093089</v>
      </c>
      <c r="K150">
        <f t="shared" si="26"/>
        <v>247.10915723093089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&amp;CTom Goddaer&amp;REdwards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607.6536399337914</v>
      </c>
      <c r="S2">
        <f>SQRT(R2/11)</f>
        <v>7.4324450885278015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0.83315047549118659</v>
      </c>
      <c r="Q3" t="s">
        <v>20</v>
      </c>
      <c r="R3">
        <f>RSQ(D2:D100,I2:I100)</f>
        <v>0.8468245148915311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0.85882010313843982</v>
      </c>
      <c r="Q4" t="s">
        <v>21</v>
      </c>
      <c r="R4">
        <f>1-((1-$R$3)*($Y$3-1))/(Y3-Y4-1)</f>
        <v>0.6936490297830622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86.7</v>
      </c>
      <c r="D5" s="3"/>
      <c r="E5">
        <f t="shared" si="4"/>
        <v>86.7</v>
      </c>
      <c r="F5">
        <f t="shared" si="5"/>
        <v>72.23414622508588</v>
      </c>
      <c r="G5">
        <f t="shared" si="6"/>
        <v>86.7</v>
      </c>
      <c r="H5">
        <f t="shared" si="7"/>
        <v>74.459702942102737</v>
      </c>
      <c r="I5" t="str">
        <f t="shared" si="8"/>
        <v/>
      </c>
      <c r="J5">
        <f t="shared" si="0"/>
        <v>244.7744432829831</v>
      </c>
      <c r="K5">
        <f t="shared" si="9"/>
        <v>244.7744432829831</v>
      </c>
      <c r="L5" t="str">
        <f t="shared" si="1"/>
        <v/>
      </c>
      <c r="M5" t="str">
        <f t="shared" si="2"/>
        <v/>
      </c>
      <c r="N5" s="1" t="s">
        <v>14</v>
      </c>
      <c r="O5" s="5">
        <v>16.627870712222464</v>
      </c>
      <c r="Q5" s="1" t="s">
        <v>22</v>
      </c>
      <c r="R5">
        <f>LARGE(L2:L150,1)/LARGE(D2:D100,1)*100</f>
        <v>5.9439391940297366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81.639555434107734</v>
      </c>
      <c r="F6">
        <f t="shared" si="5"/>
        <v>68.018034428815952</v>
      </c>
      <c r="G6">
        <f t="shared" si="6"/>
        <v>80.791858742257318</v>
      </c>
      <c r="H6">
        <f t="shared" si="7"/>
        <v>69.38567245777169</v>
      </c>
      <c r="I6" t="str">
        <f t="shared" si="8"/>
        <v/>
      </c>
      <c r="J6">
        <f t="shared" si="0"/>
        <v>245.63236197104425</v>
      </c>
      <c r="K6">
        <f t="shared" si="9"/>
        <v>245.63236197104425</v>
      </c>
      <c r="L6" t="str">
        <f t="shared" si="1"/>
        <v/>
      </c>
      <c r="M6" t="str">
        <f t="shared" si="2"/>
        <v/>
      </c>
      <c r="N6" s="1" t="s">
        <v>15</v>
      </c>
      <c r="O6" s="5">
        <v>14.168785076005172</v>
      </c>
      <c r="Q6" s="1" t="s">
        <v>45</v>
      </c>
      <c r="R6">
        <f>AVERAGE(M2:M150)</f>
        <v>1.7864283177354146</v>
      </c>
      <c r="S6">
        <f>_xlfn.STDEV.P(M2:M150)</f>
        <v>1.858120359511888</v>
      </c>
    </row>
    <row r="7" spans="1:25">
      <c r="A7">
        <f t="shared" si="3"/>
        <v>5</v>
      </c>
      <c r="B7" s="13">
        <f>Edwards!B7</f>
        <v>43180</v>
      </c>
      <c r="C7" s="3">
        <v>86.7</v>
      </c>
      <c r="D7" s="3"/>
      <c r="E7">
        <f t="shared" si="4"/>
        <v>163.57447533424164</v>
      </c>
      <c r="F7">
        <f t="shared" si="5"/>
        <v>136.2821519029448</v>
      </c>
      <c r="G7">
        <f t="shared" si="6"/>
        <v>161.98632570967544</v>
      </c>
      <c r="H7">
        <f t="shared" si="7"/>
        <v>139.11711295300037</v>
      </c>
      <c r="I7" t="str">
        <f t="shared" si="8"/>
        <v/>
      </c>
      <c r="J7">
        <f t="shared" si="0"/>
        <v>244.16503894994443</v>
      </c>
      <c r="K7">
        <f t="shared" si="9"/>
        <v>244.16503894994443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154.02707550928383</v>
      </c>
      <c r="F8">
        <f t="shared" si="5"/>
        <v>128.32773119907674</v>
      </c>
      <c r="G8">
        <f t="shared" si="6"/>
        <v>150.94782404744387</v>
      </c>
      <c r="H8">
        <f t="shared" si="7"/>
        <v>129.63702581694881</v>
      </c>
      <c r="I8" t="str">
        <f t="shared" si="8"/>
        <v/>
      </c>
      <c r="J8">
        <f t="shared" si="0"/>
        <v>245.69070538212796</v>
      </c>
      <c r="K8">
        <f t="shared" si="9"/>
        <v>245.69070538212796</v>
      </c>
      <c r="L8" t="str">
        <f t="shared" si="1"/>
        <v/>
      </c>
      <c r="M8" t="str">
        <f t="shared" si="2"/>
        <v/>
      </c>
      <c r="O8">
        <f>1.1*O3</f>
        <v>0.91646552304030537</v>
      </c>
    </row>
    <row r="9" spans="1:25">
      <c r="A9">
        <f t="shared" si="3"/>
        <v>7</v>
      </c>
      <c r="B9" s="13">
        <f>Edwards!B9</f>
        <v>43182</v>
      </c>
      <c r="C9" s="3">
        <f>8+91.62</f>
        <v>99.62</v>
      </c>
      <c r="D9" s="3">
        <v>243</v>
      </c>
      <c r="E9">
        <f t="shared" si="4"/>
        <v>244.65693159623615</v>
      </c>
      <c r="F9">
        <f t="shared" si="5"/>
        <v>203.83603889161887</v>
      </c>
      <c r="G9">
        <f t="shared" si="6"/>
        <v>240.28153723059052</v>
      </c>
      <c r="H9">
        <f t="shared" si="7"/>
        <v>206.35861458663862</v>
      </c>
      <c r="I9">
        <f t="shared" si="8"/>
        <v>247.03463261119964</v>
      </c>
      <c r="J9">
        <f t="shared" si="0"/>
        <v>244.47742430498022</v>
      </c>
      <c r="K9">
        <f t="shared" si="9"/>
        <v>247.03463261119964</v>
      </c>
      <c r="L9">
        <f t="shared" si="1"/>
        <v>4.0346326111996405</v>
      </c>
      <c r="M9">
        <f t="shared" si="2"/>
        <v>1.6603426383537616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230.37696804370961</v>
      </c>
      <c r="F10">
        <f t="shared" si="5"/>
        <v>191.93868046783456</v>
      </c>
      <c r="G10">
        <f t="shared" si="6"/>
        <v>223.90763568980753</v>
      </c>
      <c r="H10">
        <f t="shared" si="7"/>
        <v>192.29637877660471</v>
      </c>
      <c r="I10" t="str">
        <f t="shared" si="8"/>
        <v/>
      </c>
      <c r="J10">
        <f t="shared" si="0"/>
        <v>246.64230169122985</v>
      </c>
      <c r="K10">
        <f t="shared" si="9"/>
        <v>246.64230169122985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216.93048735116605</v>
      </c>
      <c r="F11">
        <f t="shared" si="5"/>
        <v>180.73573868515882</v>
      </c>
      <c r="G11">
        <f t="shared" si="6"/>
        <v>208.64952795805934</v>
      </c>
      <c r="H11">
        <f t="shared" si="7"/>
        <v>179.19240912072729</v>
      </c>
      <c r="I11" t="str">
        <f t="shared" si="8"/>
        <v/>
      </c>
      <c r="J11">
        <f t="shared" si="0"/>
        <v>248.54332956443153</v>
      </c>
      <c r="K11">
        <f t="shared" si="9"/>
        <v>248.54332956443153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83.67</v>
      </c>
      <c r="D12" s="3"/>
      <c r="E12">
        <f t="shared" si="4"/>
        <v>287.93884137778002</v>
      </c>
      <c r="F12">
        <f t="shared" si="5"/>
        <v>239.89638260627879</v>
      </c>
      <c r="G12">
        <f t="shared" si="6"/>
        <v>278.10117865543481</v>
      </c>
      <c r="H12">
        <f t="shared" si="7"/>
        <v>238.83888293578221</v>
      </c>
      <c r="I12" t="str">
        <f t="shared" si="8"/>
        <v/>
      </c>
      <c r="J12">
        <f t="shared" si="0"/>
        <v>248.05749967049658</v>
      </c>
      <c r="K12">
        <f t="shared" si="9"/>
        <v>248.05749967049658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271.13262978424478</v>
      </c>
      <c r="F13">
        <f t="shared" si="5"/>
        <v>225.89427942591939</v>
      </c>
      <c r="G13">
        <f t="shared" si="6"/>
        <v>259.15007084181264</v>
      </c>
      <c r="H13">
        <f t="shared" si="7"/>
        <v>222.5632905686995</v>
      </c>
      <c r="I13" t="str">
        <f t="shared" si="8"/>
        <v/>
      </c>
      <c r="J13">
        <f t="shared" si="0"/>
        <v>250.33098885721992</v>
      </c>
      <c r="K13">
        <f t="shared" si="9"/>
        <v>250.33098885721992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81.98</v>
      </c>
      <c r="D14" s="3"/>
      <c r="E14">
        <f t="shared" si="4"/>
        <v>337.28735131794997</v>
      </c>
      <c r="F14">
        <f t="shared" si="5"/>
        <v>281.01111712771291</v>
      </c>
      <c r="G14">
        <f t="shared" si="6"/>
        <v>323.47037965971975</v>
      </c>
      <c r="H14">
        <f t="shared" si="7"/>
        <v>277.80286482159079</v>
      </c>
      <c r="I14" t="str">
        <f t="shared" si="8"/>
        <v/>
      </c>
      <c r="J14">
        <f t="shared" si="0"/>
        <v>250.20825230612206</v>
      </c>
      <c r="K14">
        <f t="shared" si="9"/>
        <v>250.20825230612206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317.60080063604551</v>
      </c>
      <c r="F15">
        <f t="shared" si="5"/>
        <v>264.60925806630286</v>
      </c>
      <c r="G15">
        <f t="shared" si="6"/>
        <v>301.42760346911678</v>
      </c>
      <c r="H15">
        <f t="shared" si="7"/>
        <v>258.87208550011962</v>
      </c>
      <c r="I15" t="str">
        <f t="shared" si="8"/>
        <v/>
      </c>
      <c r="J15">
        <f t="shared" si="0"/>
        <v>252.73717256618323</v>
      </c>
      <c r="K15">
        <f t="shared" si="9"/>
        <v>252.73717256618323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8+85.77</f>
        <v>93.77</v>
      </c>
      <c r="D16" s="3">
        <v>253</v>
      </c>
      <c r="E16">
        <f t="shared" si="4"/>
        <v>392.83330068562208</v>
      </c>
      <c r="F16">
        <f t="shared" si="5"/>
        <v>327.28925125499831</v>
      </c>
      <c r="G16">
        <f t="shared" si="6"/>
        <v>374.65692457317226</v>
      </c>
      <c r="H16">
        <f t="shared" si="7"/>
        <v>321.76289860346247</v>
      </c>
      <c r="I16">
        <f t="shared" si="8"/>
        <v>254.93339363601876</v>
      </c>
      <c r="J16">
        <f t="shared" si="0"/>
        <v>252.52635265153589</v>
      </c>
      <c r="K16">
        <f t="shared" si="9"/>
        <v>254.93339363601876</v>
      </c>
      <c r="L16">
        <f t="shared" si="1"/>
        <v>1.9333936360187636</v>
      </c>
      <c r="M16">
        <f t="shared" si="2"/>
        <v>0.76418720791255468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369.9046831336488</v>
      </c>
      <c r="F17">
        <f t="shared" si="5"/>
        <v>308.18626263921618</v>
      </c>
      <c r="G17">
        <f t="shared" si="6"/>
        <v>349.12605913407486</v>
      </c>
      <c r="H17">
        <f t="shared" si="7"/>
        <v>299.83647811384321</v>
      </c>
      <c r="I17" t="str">
        <f t="shared" si="8"/>
        <v/>
      </c>
      <c r="J17">
        <f t="shared" si="0"/>
        <v>255.34978452537302</v>
      </c>
      <c r="K17">
        <f t="shared" si="9"/>
        <v>255.34978452537302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348.31434698991438</v>
      </c>
      <c r="F18">
        <f t="shared" si="5"/>
        <v>290.1982638150493</v>
      </c>
      <c r="G18">
        <f t="shared" si="6"/>
        <v>325.33498561477683</v>
      </c>
      <c r="H18">
        <f t="shared" si="7"/>
        <v>279.40422590022547</v>
      </c>
      <c r="I18" t="str">
        <f t="shared" si="8"/>
        <v/>
      </c>
      <c r="J18">
        <f t="shared" si="0"/>
        <v>257.79403791482389</v>
      </c>
      <c r="K18">
        <f t="shared" si="9"/>
        <v>257.79403791482389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74.930000000000007</v>
      </c>
      <c r="D19" s="3"/>
      <c r="E19">
        <f t="shared" si="4"/>
        <v>402.91418038729125</v>
      </c>
      <c r="F19">
        <f t="shared" si="5"/>
        <v>335.68814097181343</v>
      </c>
      <c r="G19">
        <f t="shared" si="6"/>
        <v>378.09514650176897</v>
      </c>
      <c r="H19">
        <f t="shared" si="7"/>
        <v>324.71571271479274</v>
      </c>
      <c r="I19" t="str">
        <f t="shared" si="8"/>
        <v/>
      </c>
      <c r="J19">
        <f t="shared" si="0"/>
        <v>257.97242825702074</v>
      </c>
      <c r="K19">
        <f t="shared" si="9"/>
        <v>257.97242825702074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379.39716914551724</v>
      </c>
      <c r="F20">
        <f t="shared" si="5"/>
        <v>316.09493187359783</v>
      </c>
      <c r="G20">
        <f t="shared" si="6"/>
        <v>352.32998462865061</v>
      </c>
      <c r="H20">
        <f t="shared" si="7"/>
        <v>302.58807373754263</v>
      </c>
      <c r="I20" t="str">
        <f t="shared" si="8"/>
        <v/>
      </c>
      <c r="J20">
        <f t="shared" si="0"/>
        <v>260.5068581360552</v>
      </c>
      <c r="K20">
        <f t="shared" si="9"/>
        <v>260.5068581360552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83.47</v>
      </c>
      <c r="D21" s="3"/>
      <c r="E21">
        <f t="shared" si="4"/>
        <v>440.72278226065748</v>
      </c>
      <c r="F21">
        <f t="shared" si="5"/>
        <v>367.18839560026549</v>
      </c>
      <c r="G21">
        <f t="shared" si="6"/>
        <v>411.79058072410191</v>
      </c>
      <c r="H21">
        <f t="shared" si="7"/>
        <v>353.65402900891121</v>
      </c>
      <c r="I21" t="str">
        <f t="shared" si="8"/>
        <v/>
      </c>
      <c r="J21">
        <f t="shared" si="0"/>
        <v>260.53436659135428</v>
      </c>
      <c r="K21">
        <f t="shared" si="9"/>
        <v>260.53436659135428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414.9989851608205</v>
      </c>
      <c r="F22">
        <f t="shared" si="5"/>
        <v>345.7566018150975</v>
      </c>
      <c r="G22">
        <f t="shared" si="6"/>
        <v>383.72925523937431</v>
      </c>
      <c r="H22">
        <f t="shared" si="7"/>
        <v>329.55439856191612</v>
      </c>
      <c r="I22" t="str">
        <f t="shared" si="8"/>
        <v/>
      </c>
      <c r="J22">
        <f t="shared" si="0"/>
        <v>263.20220325318138</v>
      </c>
      <c r="K22">
        <f t="shared" si="9"/>
        <v>263.20220325318138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9+84.89</f>
        <v>93.89</v>
      </c>
      <c r="D23" s="3">
        <v>266</v>
      </c>
      <c r="E23">
        <f t="shared" si="4"/>
        <v>484.66661654135243</v>
      </c>
      <c r="F23">
        <f t="shared" si="5"/>
        <v>403.80022202613236</v>
      </c>
      <c r="G23">
        <f t="shared" si="6"/>
        <v>451.47015899159322</v>
      </c>
      <c r="H23">
        <f t="shared" si="7"/>
        <v>387.7316485090879</v>
      </c>
      <c r="I23">
        <f t="shared" si="8"/>
        <v>265.47869485684498</v>
      </c>
      <c r="J23">
        <f t="shared" si="0"/>
        <v>263.06857351704446</v>
      </c>
      <c r="K23">
        <f t="shared" si="9"/>
        <v>265.47869485684498</v>
      </c>
      <c r="L23">
        <f t="shared" si="1"/>
        <v>-0.52130514315501841</v>
      </c>
      <c r="M23">
        <f t="shared" si="2"/>
        <v>0.19597937712594679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456.37793665731459</v>
      </c>
      <c r="F24">
        <f t="shared" si="5"/>
        <v>380.23149492972829</v>
      </c>
      <c r="G24">
        <f t="shared" si="6"/>
        <v>420.70488248665805</v>
      </c>
      <c r="H24">
        <f t="shared" si="7"/>
        <v>361.30981056803688</v>
      </c>
      <c r="I24" t="str">
        <f t="shared" si="8"/>
        <v/>
      </c>
      <c r="J24">
        <f t="shared" si="0"/>
        <v>265.92168436169146</v>
      </c>
      <c r="K24">
        <f t="shared" si="9"/>
        <v>265.92168436169146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429.74039052639608</v>
      </c>
      <c r="F25">
        <f t="shared" si="5"/>
        <v>358.03841070483509</v>
      </c>
      <c r="G25">
        <f t="shared" si="6"/>
        <v>392.03609501776288</v>
      </c>
      <c r="H25">
        <f t="shared" si="7"/>
        <v>336.68847955714631</v>
      </c>
      <c r="I25" t="str">
        <f t="shared" si="8"/>
        <v/>
      </c>
      <c r="J25">
        <f t="shared" si="0"/>
        <v>268.34993114768878</v>
      </c>
      <c r="K25">
        <f t="shared" si="9"/>
        <v>268.34993114768878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74.03</v>
      </c>
      <c r="D26" s="3"/>
      <c r="E26">
        <f t="shared" si="4"/>
        <v>478.68760593604168</v>
      </c>
      <c r="F26">
        <f t="shared" si="5"/>
        <v>398.81880649735086</v>
      </c>
      <c r="G26">
        <f t="shared" si="6"/>
        <v>439.35093207083355</v>
      </c>
      <c r="H26">
        <f t="shared" si="7"/>
        <v>377.32341279504294</v>
      </c>
      <c r="I26" t="str">
        <f t="shared" si="8"/>
        <v/>
      </c>
      <c r="J26">
        <f t="shared" si="0"/>
        <v>268.49539370230787</v>
      </c>
      <c r="K26">
        <f t="shared" si="9"/>
        <v>268.49539370230787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450.74790473397684</v>
      </c>
      <c r="F27">
        <f t="shared" si="5"/>
        <v>375.5408311557689</v>
      </c>
      <c r="G27">
        <f t="shared" si="6"/>
        <v>409.41151605704584</v>
      </c>
      <c r="H27">
        <f t="shared" si="7"/>
        <v>351.61084044617712</v>
      </c>
      <c r="I27" t="str">
        <f t="shared" si="8"/>
        <v/>
      </c>
      <c r="J27">
        <f t="shared" si="0"/>
        <v>270.92999070959183</v>
      </c>
      <c r="K27">
        <f t="shared" si="9"/>
        <v>270.92999070959183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63.64</v>
      </c>
      <c r="D28" s="3"/>
      <c r="E28">
        <f t="shared" si="4"/>
        <v>488.07896834299203</v>
      </c>
      <c r="F28">
        <f t="shared" si="5"/>
        <v>406.64322455221162</v>
      </c>
      <c r="G28">
        <f t="shared" si="6"/>
        <v>445.15231110420143</v>
      </c>
      <c r="H28">
        <f t="shared" si="7"/>
        <v>382.30575373482515</v>
      </c>
      <c r="I28" t="str">
        <f t="shared" si="8"/>
        <v/>
      </c>
      <c r="J28">
        <f t="shared" si="0"/>
        <v>271.33747081738653</v>
      </c>
      <c r="K28">
        <f t="shared" si="9"/>
        <v>271.33747081738653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459.5911187111858</v>
      </c>
      <c r="F29">
        <f t="shared" si="5"/>
        <v>382.90855908575082</v>
      </c>
      <c r="G29">
        <f t="shared" si="6"/>
        <v>414.8175621397927</v>
      </c>
      <c r="H29">
        <f t="shared" si="7"/>
        <v>356.25366150053293</v>
      </c>
      <c r="I29" t="str">
        <f t="shared" si="8"/>
        <v/>
      </c>
      <c r="J29">
        <f t="shared" si="0"/>
        <v>273.65489758521784</v>
      </c>
      <c r="K29">
        <f t="shared" si="9"/>
        <v>273.65489758521784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8+88.76</f>
        <v>96.76</v>
      </c>
      <c r="D30" s="3">
        <v>278</v>
      </c>
      <c r="E30">
        <f t="shared" si="4"/>
        <v>529.5260278321274</v>
      </c>
      <c r="F30">
        <f t="shared" si="5"/>
        <v>441.17486187329627</v>
      </c>
      <c r="G30">
        <f t="shared" si="6"/>
        <v>483.30996406234925</v>
      </c>
      <c r="H30">
        <f t="shared" si="7"/>
        <v>415.07631318386245</v>
      </c>
      <c r="I30">
        <f t="shared" si="8"/>
        <v>275.58234186058189</v>
      </c>
      <c r="J30">
        <f t="shared" si="0"/>
        <v>273.09854868943387</v>
      </c>
      <c r="K30">
        <f t="shared" si="9"/>
        <v>275.58234186058189</v>
      </c>
      <c r="L30">
        <f t="shared" si="1"/>
        <v>-2.4176581394181085</v>
      </c>
      <c r="M30">
        <f t="shared" si="2"/>
        <v>0.86966120122953539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498.61902540950217</v>
      </c>
      <c r="F31">
        <f t="shared" si="5"/>
        <v>415.42467810887877</v>
      </c>
      <c r="G31">
        <f t="shared" si="6"/>
        <v>450.37497514706786</v>
      </c>
      <c r="H31">
        <f t="shared" si="7"/>
        <v>386.79108260677708</v>
      </c>
      <c r="I31" t="str">
        <f t="shared" si="8"/>
        <v/>
      </c>
      <c r="J31">
        <f t="shared" si="0"/>
        <v>275.63359550210168</v>
      </c>
      <c r="K31">
        <f t="shared" si="9"/>
        <v>275.63359550210168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469.51598114671077</v>
      </c>
      <c r="F32">
        <f t="shared" si="5"/>
        <v>391.17746294309308</v>
      </c>
      <c r="G32">
        <f t="shared" si="6"/>
        <v>419.68432956320135</v>
      </c>
      <c r="H32">
        <f t="shared" si="7"/>
        <v>360.43333920105556</v>
      </c>
      <c r="I32" t="str">
        <f t="shared" si="8"/>
        <v/>
      </c>
      <c r="J32">
        <f t="shared" si="0"/>
        <v>277.74412374203757</v>
      </c>
      <c r="K32">
        <f t="shared" si="9"/>
        <v>277.74412374203757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82.43</v>
      </c>
      <c r="D33" s="3"/>
      <c r="E33">
        <f t="shared" si="4"/>
        <v>524.54160288381058</v>
      </c>
      <c r="F33">
        <f t="shared" si="5"/>
        <v>437.02208585755596</v>
      </c>
      <c r="G33">
        <f t="shared" si="6"/>
        <v>473.51508731729103</v>
      </c>
      <c r="H33">
        <f t="shared" si="7"/>
        <v>406.6642761274432</v>
      </c>
      <c r="I33" t="str">
        <f t="shared" si="8"/>
        <v/>
      </c>
      <c r="J33">
        <f t="shared" si="0"/>
        <v>277.35780973011282</v>
      </c>
      <c r="K33">
        <f t="shared" si="9"/>
        <v>277.35780973011282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493.92552786768829</v>
      </c>
      <c r="F34">
        <f t="shared" si="5"/>
        <v>411.51428840019986</v>
      </c>
      <c r="G34">
        <f t="shared" si="6"/>
        <v>441.24756686120207</v>
      </c>
      <c r="H34">
        <f t="shared" si="7"/>
        <v>378.95228088132319</v>
      </c>
      <c r="I34" t="str">
        <f t="shared" si="8"/>
        <v/>
      </c>
      <c r="J34">
        <f t="shared" si="0"/>
        <v>279.56200751887661</v>
      </c>
      <c r="K34">
        <f t="shared" si="9"/>
        <v>279.56200751887661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84.48</v>
      </c>
      <c r="D35" s="3"/>
      <c r="E35">
        <f t="shared" si="4"/>
        <v>549.57643036534091</v>
      </c>
      <c r="F35">
        <f t="shared" si="5"/>
        <v>457.87986427763281</v>
      </c>
      <c r="G35">
        <f t="shared" si="6"/>
        <v>495.65890533119932</v>
      </c>
      <c r="H35">
        <f t="shared" si="7"/>
        <v>425.68183219802677</v>
      </c>
      <c r="I35" t="str">
        <f t="shared" si="8"/>
        <v/>
      </c>
      <c r="J35">
        <f t="shared" si="0"/>
        <v>279.19803207960604</v>
      </c>
      <c r="K35">
        <f t="shared" si="9"/>
        <v>279.19803207960604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517.49914016251785</v>
      </c>
      <c r="F36">
        <f t="shared" si="5"/>
        <v>431.15465469268196</v>
      </c>
      <c r="G36">
        <f t="shared" si="6"/>
        <v>461.88240212064761</v>
      </c>
      <c r="H36">
        <f t="shared" si="7"/>
        <v>396.67389222708493</v>
      </c>
      <c r="I36" t="str">
        <f t="shared" si="8"/>
        <v/>
      </c>
      <c r="J36">
        <f t="shared" si="0"/>
        <v>281.48076246559708</v>
      </c>
      <c r="K36">
        <f t="shared" si="9"/>
        <v>281.48076246559708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9+85.99</f>
        <v>94.99</v>
      </c>
      <c r="D37" s="3">
        <v>292</v>
      </c>
      <c r="E37">
        <f t="shared" si="4"/>
        <v>582.28411465283693</v>
      </c>
      <c r="F37">
        <f t="shared" si="5"/>
        <v>485.13028699397569</v>
      </c>
      <c r="G37">
        <f t="shared" si="6"/>
        <v>525.39758693962926</v>
      </c>
      <c r="H37">
        <f t="shared" si="7"/>
        <v>451.22200980417978</v>
      </c>
      <c r="I37">
        <f t="shared" si="8"/>
        <v>283.34663512000856</v>
      </c>
      <c r="J37">
        <f t="shared" si="0"/>
        <v>280.90827718979591</v>
      </c>
      <c r="K37">
        <f t="shared" si="9"/>
        <v>283.34663512000856</v>
      </c>
      <c r="L37">
        <f t="shared" si="1"/>
        <v>-8.6533648799914431</v>
      </c>
      <c r="M37">
        <f t="shared" si="2"/>
        <v>2.9634811232847409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548.29776535871531</v>
      </c>
      <c r="F38">
        <f t="shared" si="5"/>
        <v>456.8145439193687</v>
      </c>
      <c r="G38">
        <f t="shared" si="6"/>
        <v>489.59455164416823</v>
      </c>
      <c r="H38">
        <f t="shared" si="7"/>
        <v>420.47364333906279</v>
      </c>
      <c r="I38" t="str">
        <f t="shared" si="8"/>
        <v/>
      </c>
      <c r="J38">
        <f t="shared" si="0"/>
        <v>283.34090058030591</v>
      </c>
      <c r="K38">
        <f t="shared" si="9"/>
        <v>283.34090058030591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516.2951073748585</v>
      </c>
      <c r="F39">
        <f t="shared" si="5"/>
        <v>430.15151420313657</v>
      </c>
      <c r="G39">
        <f t="shared" si="6"/>
        <v>456.23130170028196</v>
      </c>
      <c r="H39">
        <f t="shared" si="7"/>
        <v>391.82061358122081</v>
      </c>
      <c r="I39" t="str">
        <f t="shared" si="8"/>
        <v/>
      </c>
      <c r="J39">
        <f t="shared" si="0"/>
        <v>285.33090062191576</v>
      </c>
      <c r="K39">
        <f t="shared" si="9"/>
        <v>285.33090062191576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87.664999999999992</v>
      </c>
      <c r="D40" s="3"/>
      <c r="E40">
        <f t="shared" si="4"/>
        <v>573.82535800332596</v>
      </c>
      <c r="F40">
        <f t="shared" si="5"/>
        <v>478.08286986937139</v>
      </c>
      <c r="G40">
        <f t="shared" si="6"/>
        <v>512.80657878622105</v>
      </c>
      <c r="H40">
        <f t="shared" si="7"/>
        <v>440.40859888325281</v>
      </c>
      <c r="I40" t="str">
        <f t="shared" si="8"/>
        <v/>
      </c>
      <c r="J40">
        <f t="shared" si="0"/>
        <v>284.67427098611859</v>
      </c>
      <c r="K40">
        <f t="shared" si="9"/>
        <v>284.67427098611859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540.33272346262106</v>
      </c>
      <c r="F41">
        <f t="shared" si="5"/>
        <v>450.17846547633059</v>
      </c>
      <c r="G41">
        <f t="shared" si="6"/>
        <v>477.86155334944198</v>
      </c>
      <c r="H41">
        <f t="shared" si="7"/>
        <v>410.39710853346281</v>
      </c>
      <c r="I41" t="str">
        <f t="shared" si="8"/>
        <v/>
      </c>
      <c r="J41">
        <f t="shared" si="0"/>
        <v>286.78135694286772</v>
      </c>
      <c r="K41">
        <f t="shared" si="9"/>
        <v>286.78135694286772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87.664999999999992</v>
      </c>
      <c r="D42" s="3"/>
      <c r="E42">
        <f t="shared" si="4"/>
        <v>596.45996343701324</v>
      </c>
      <c r="F42">
        <f t="shared" si="5"/>
        <v>496.94090214900336</v>
      </c>
      <c r="G42">
        <f t="shared" si="6"/>
        <v>532.96284448170445</v>
      </c>
      <c r="H42">
        <f t="shared" si="7"/>
        <v>457.71920506673365</v>
      </c>
      <c r="I42" t="str">
        <f t="shared" si="8"/>
        <v/>
      </c>
      <c r="J42">
        <f t="shared" si="0"/>
        <v>286.22169708226971</v>
      </c>
      <c r="K42">
        <f t="shared" si="9"/>
        <v>286.22169708226971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561.64620818041419</v>
      </c>
      <c r="F43">
        <f t="shared" si="5"/>
        <v>467.93580540333403</v>
      </c>
      <c r="G43">
        <f t="shared" si="6"/>
        <v>496.64427734991375</v>
      </c>
      <c r="H43">
        <f t="shared" si="7"/>
        <v>426.52808949676881</v>
      </c>
      <c r="I43" t="str">
        <f t="shared" si="8"/>
        <v/>
      </c>
      <c r="J43">
        <f t="shared" si="0"/>
        <v>288.40771590656522</v>
      </c>
      <c r="K43">
        <f t="shared" si="9"/>
        <v>288.40771590656522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9+89.34</f>
        <v>98.34</v>
      </c>
      <c r="D44" s="3">
        <v>292</v>
      </c>
      <c r="E44">
        <f t="shared" si="4"/>
        <v>627.20443768282973</v>
      </c>
      <c r="F44">
        <f t="shared" si="5"/>
        <v>522.55567548563192</v>
      </c>
      <c r="G44">
        <f t="shared" si="6"/>
        <v>561.1406263068593</v>
      </c>
      <c r="H44">
        <f t="shared" si="7"/>
        <v>481.91885056002565</v>
      </c>
      <c r="I44">
        <f t="shared" si="8"/>
        <v>290.16117610843719</v>
      </c>
      <c r="J44">
        <f t="shared" si="0"/>
        <v>287.63682492560628</v>
      </c>
      <c r="K44">
        <f t="shared" si="9"/>
        <v>290.16117610843719</v>
      </c>
      <c r="L44">
        <f t="shared" si="1"/>
        <v>-1.8388238915628108</v>
      </c>
      <c r="M44">
        <f t="shared" si="2"/>
        <v>0.62973420943931879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590.59621059660606</v>
      </c>
      <c r="F45">
        <f t="shared" si="5"/>
        <v>492.0555136818553</v>
      </c>
      <c r="G45">
        <f t="shared" si="6"/>
        <v>522.90189406142542</v>
      </c>
      <c r="H45">
        <f t="shared" si="7"/>
        <v>449.0786585891189</v>
      </c>
      <c r="I45" t="str">
        <f t="shared" si="8"/>
        <v/>
      </c>
      <c r="J45">
        <f t="shared" si="0"/>
        <v>289.97685509273634</v>
      </c>
      <c r="K45">
        <f t="shared" si="9"/>
        <v>289.97685509273634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556.12470673789596</v>
      </c>
      <c r="F46">
        <f t="shared" si="5"/>
        <v>463.33556385107471</v>
      </c>
      <c r="G46">
        <f t="shared" si="6"/>
        <v>487.26892688661462</v>
      </c>
      <c r="H46">
        <f t="shared" si="7"/>
        <v>418.47635004491929</v>
      </c>
      <c r="I46" t="str">
        <f t="shared" si="8"/>
        <v/>
      </c>
      <c r="J46">
        <f t="shared" si="0"/>
        <v>291.85921380615548</v>
      </c>
      <c r="K46">
        <f t="shared" si="9"/>
        <v>291.85921380615548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63.6</v>
      </c>
      <c r="D47" s="3"/>
      <c r="E47">
        <f t="shared" si="4"/>
        <v>587.26521134954282</v>
      </c>
      <c r="F47">
        <f t="shared" si="5"/>
        <v>489.28029007530381</v>
      </c>
      <c r="G47">
        <f t="shared" si="6"/>
        <v>517.66415583061917</v>
      </c>
      <c r="H47">
        <f t="shared" si="7"/>
        <v>444.58038370152576</v>
      </c>
      <c r="I47" t="str">
        <f t="shared" si="8"/>
        <v/>
      </c>
      <c r="J47">
        <f t="shared" si="0"/>
        <v>291.69990637377805</v>
      </c>
      <c r="K47">
        <f t="shared" si="9"/>
        <v>291.69990637377805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552.98812890996533</v>
      </c>
      <c r="F48">
        <f t="shared" si="5"/>
        <v>460.7223225423192</v>
      </c>
      <c r="G48">
        <f t="shared" si="6"/>
        <v>482.38811250054516</v>
      </c>
      <c r="H48">
        <f t="shared" si="7"/>
        <v>414.28460853047551</v>
      </c>
      <c r="I48" t="str">
        <f t="shared" si="8"/>
        <v/>
      </c>
      <c r="J48">
        <f t="shared" si="0"/>
        <v>293.43771401184375</v>
      </c>
      <c r="K48">
        <f t="shared" si="9"/>
        <v>293.43771401184375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81.69</v>
      </c>
      <c r="D49" s="3"/>
      <c r="E49">
        <f t="shared" si="4"/>
        <v>602.40170708821938</v>
      </c>
      <c r="F49">
        <f t="shared" si="5"/>
        <v>501.89126869725249</v>
      </c>
      <c r="G49">
        <f t="shared" si="6"/>
        <v>531.20594283838727</v>
      </c>
      <c r="H49">
        <f t="shared" si="7"/>
        <v>456.21034261621594</v>
      </c>
      <c r="I49" t="str">
        <f t="shared" si="8"/>
        <v/>
      </c>
      <c r="J49">
        <f t="shared" si="0"/>
        <v>292.68092608103655</v>
      </c>
      <c r="K49">
        <f t="shared" si="9"/>
        <v>292.68092608103655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567.24114832098974</v>
      </c>
      <c r="F50">
        <f t="shared" si="5"/>
        <v>472.59723244179929</v>
      </c>
      <c r="G50">
        <f t="shared" si="6"/>
        <v>495.00709915624685</v>
      </c>
      <c r="H50">
        <f t="shared" si="7"/>
        <v>425.12204795162785</v>
      </c>
      <c r="I50" t="str">
        <f t="shared" si="8"/>
        <v/>
      </c>
      <c r="J50">
        <f t="shared" si="0"/>
        <v>294.47518449017144</v>
      </c>
      <c r="K50">
        <f t="shared" si="9"/>
        <v>294.47518449017144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7+78.88</f>
        <v>85.88</v>
      </c>
      <c r="D51" s="3">
        <v>296</v>
      </c>
      <c r="E51">
        <f t="shared" si="4"/>
        <v>620.01281629594428</v>
      </c>
      <c r="F51">
        <f t="shared" si="5"/>
        <v>516.56397270759567</v>
      </c>
      <c r="G51">
        <f t="shared" si="6"/>
        <v>547.15501305012754</v>
      </c>
      <c r="H51">
        <f t="shared" si="7"/>
        <v>469.9077247404249</v>
      </c>
      <c r="I51">
        <f t="shared" si="8"/>
        <v>295.86075558951688</v>
      </c>
      <c r="J51">
        <f t="shared" si="0"/>
        <v>293.65624796717077</v>
      </c>
      <c r="K51">
        <f t="shared" si="9"/>
        <v>295.86075558951688</v>
      </c>
      <c r="L51">
        <f t="shared" si="1"/>
        <v>-0.13924441048311564</v>
      </c>
      <c r="M51">
        <f t="shared" si="2"/>
        <v>4.704203056862015E-2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583.82434470415217</v>
      </c>
      <c r="F52">
        <f t="shared" si="5"/>
        <v>486.41353039359478</v>
      </c>
      <c r="G52">
        <f t="shared" si="6"/>
        <v>509.86932554168243</v>
      </c>
      <c r="H52">
        <f t="shared" si="7"/>
        <v>437.88602674883447</v>
      </c>
      <c r="I52" t="str">
        <f t="shared" si="8"/>
        <v/>
      </c>
      <c r="J52">
        <f t="shared" si="0"/>
        <v>295.52750364476032</v>
      </c>
      <c r="K52">
        <f t="shared" si="9"/>
        <v>295.52750364476032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549.74809634666951</v>
      </c>
      <c r="F53">
        <f t="shared" si="5"/>
        <v>458.02288787160234</v>
      </c>
      <c r="G53">
        <f t="shared" si="6"/>
        <v>475.1244582026946</v>
      </c>
      <c r="H53">
        <f t="shared" si="7"/>
        <v>408.0464361972335</v>
      </c>
      <c r="I53" t="str">
        <f t="shared" si="8"/>
        <v/>
      </c>
      <c r="J53">
        <f t="shared" si="0"/>
        <v>296.97645167436878</v>
      </c>
      <c r="K53">
        <f t="shared" si="9"/>
        <v>296.97645167436878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76.449999999999989</v>
      </c>
      <c r="D54" s="3"/>
      <c r="E54">
        <f t="shared" si="4"/>
        <v>594.11078646469582</v>
      </c>
      <c r="F54">
        <f t="shared" si="5"/>
        <v>494.98368423750412</v>
      </c>
      <c r="G54">
        <f t="shared" si="6"/>
        <v>519.19726772899241</v>
      </c>
      <c r="H54">
        <f t="shared" si="7"/>
        <v>445.8970510202094</v>
      </c>
      <c r="I54" t="str">
        <f t="shared" si="8"/>
        <v/>
      </c>
      <c r="J54">
        <f t="shared" si="0"/>
        <v>296.08663321729472</v>
      </c>
      <c r="K54">
        <f t="shared" si="9"/>
        <v>296.08663321729472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559.43414631586938</v>
      </c>
      <c r="F55">
        <f t="shared" si="5"/>
        <v>466.09282500907261</v>
      </c>
      <c r="G55">
        <f t="shared" si="6"/>
        <v>483.81675102337613</v>
      </c>
      <c r="H55">
        <f t="shared" si="7"/>
        <v>415.51155201400076</v>
      </c>
      <c r="I55" t="str">
        <f t="shared" si="8"/>
        <v/>
      </c>
      <c r="J55">
        <f t="shared" si="0"/>
        <v>297.58127299507186</v>
      </c>
      <c r="K55">
        <f t="shared" si="9"/>
        <v>297.58127299507186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74.02</v>
      </c>
      <c r="D56" s="3"/>
      <c r="E56">
        <f t="shared" si="4"/>
        <v>600.8014878879718</v>
      </c>
      <c r="F56">
        <f t="shared" si="5"/>
        <v>500.55804530967612</v>
      </c>
      <c r="G56">
        <f t="shared" si="6"/>
        <v>524.8672272874104</v>
      </c>
      <c r="H56">
        <f t="shared" si="7"/>
        <v>450.76652627296073</v>
      </c>
      <c r="I56" t="str">
        <f t="shared" si="8"/>
        <v/>
      </c>
      <c r="J56">
        <f t="shared" si="0"/>
        <v>296.79151903671539</v>
      </c>
      <c r="K56">
        <f t="shared" si="9"/>
        <v>296.79151903671539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565.73432958851765</v>
      </c>
      <c r="F57">
        <f t="shared" si="5"/>
        <v>471.34182569836116</v>
      </c>
      <c r="G57">
        <f t="shared" si="6"/>
        <v>489.10033316545247</v>
      </c>
      <c r="H57">
        <f t="shared" si="7"/>
        <v>420.04919857419918</v>
      </c>
      <c r="I57" t="str">
        <f t="shared" si="8"/>
        <v/>
      </c>
      <c r="J57">
        <f t="shared" si="0"/>
        <v>298.29262712416198</v>
      </c>
      <c r="K57">
        <f t="shared" si="9"/>
        <v>298.29262712416198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8+70.92</f>
        <v>78.92</v>
      </c>
      <c r="D58" s="3">
        <v>296</v>
      </c>
      <c r="E58">
        <f t="shared" si="4"/>
        <v>611.63394649849545</v>
      </c>
      <c r="F58">
        <f t="shared" si="5"/>
        <v>509.58311335177245</v>
      </c>
      <c r="G58">
        <f t="shared" si="6"/>
        <v>534.69076156740743</v>
      </c>
      <c r="H58">
        <f t="shared" si="7"/>
        <v>459.20317499649178</v>
      </c>
      <c r="I58">
        <f t="shared" si="8"/>
        <v>299.40578536920191</v>
      </c>
      <c r="J58">
        <f t="shared" si="0"/>
        <v>297.37993835528067</v>
      </c>
      <c r="K58">
        <f t="shared" si="9"/>
        <v>299.40578536920191</v>
      </c>
      <c r="L58">
        <f t="shared" si="1"/>
        <v>3.405785369201908</v>
      </c>
      <c r="M58">
        <f t="shared" si="2"/>
        <v>1.1506031652709148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575.93452688057664</v>
      </c>
      <c r="F59">
        <f t="shared" si="5"/>
        <v>479.84012492234399</v>
      </c>
      <c r="G59">
        <f t="shared" si="6"/>
        <v>498.25444612853488</v>
      </c>
      <c r="H59">
        <f t="shared" si="7"/>
        <v>427.91093481329455</v>
      </c>
      <c r="I59" t="str">
        <f t="shared" si="8"/>
        <v/>
      </c>
      <c r="J59">
        <f t="shared" si="0"/>
        <v>298.92919010904944</v>
      </c>
      <c r="K59">
        <f t="shared" si="9"/>
        <v>298.92919010904944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542.31878585563368</v>
      </c>
      <c r="F60">
        <f t="shared" si="5"/>
        <v>451.83315430342418</v>
      </c>
      <c r="G60">
        <f t="shared" si="6"/>
        <v>464.30107069571221</v>
      </c>
      <c r="H60">
        <f t="shared" si="7"/>
        <v>398.75109342217962</v>
      </c>
      <c r="I60" t="str">
        <f t="shared" si="8"/>
        <v/>
      </c>
      <c r="J60">
        <f t="shared" si="0"/>
        <v>300.08206088124456</v>
      </c>
      <c r="K60">
        <f t="shared" si="9"/>
        <v>300.08206088124456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510.66510473839679</v>
      </c>
      <c r="F61">
        <f t="shared" si="5"/>
        <v>425.46087482955187</v>
      </c>
      <c r="G61">
        <f t="shared" si="6"/>
        <v>432.66143618831387</v>
      </c>
      <c r="H61">
        <f t="shared" si="7"/>
        <v>371.57833925127323</v>
      </c>
      <c r="I61" t="str">
        <f t="shared" si="8"/>
        <v/>
      </c>
      <c r="J61">
        <f t="shared" si="0"/>
        <v>300.88253557827858</v>
      </c>
      <c r="K61">
        <f t="shared" si="9"/>
        <v>300.88253557827858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480.85896339740225</v>
      </c>
      <c r="F62">
        <f t="shared" si="5"/>
        <v>400.62787399874475</v>
      </c>
      <c r="G62">
        <f t="shared" si="6"/>
        <v>403.17787353804425</v>
      </c>
      <c r="H62">
        <f t="shared" si="7"/>
        <v>346.25726293508001</v>
      </c>
      <c r="I62" t="str">
        <f t="shared" si="8"/>
        <v/>
      </c>
      <c r="J62">
        <f t="shared" si="0"/>
        <v>301.37061106366468</v>
      </c>
      <c r="K62">
        <f t="shared" si="9"/>
        <v>301.37061106366468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452.79252593160095</v>
      </c>
      <c r="F63">
        <f t="shared" si="5"/>
        <v>377.24430827876876</v>
      </c>
      <c r="G63">
        <f t="shared" si="6"/>
        <v>375.70345798026943</v>
      </c>
      <c r="H63">
        <f t="shared" si="7"/>
        <v>322.66168253208349</v>
      </c>
      <c r="I63" t="str">
        <f t="shared" si="8"/>
        <v/>
      </c>
      <c r="J63">
        <f t="shared" si="0"/>
        <v>301.58262574668532</v>
      </c>
      <c r="K63">
        <f t="shared" si="9"/>
        <v>301.58262574668532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426.36425052990307</v>
      </c>
      <c r="F64">
        <f t="shared" si="5"/>
        <v>355.22557806143215</v>
      </c>
      <c r="G64">
        <f t="shared" si="6"/>
        <v>350.10127688719189</v>
      </c>
      <c r="H64">
        <f t="shared" si="7"/>
        <v>300.67401472515763</v>
      </c>
      <c r="I64" t="str">
        <f t="shared" si="8"/>
        <v/>
      </c>
      <c r="J64">
        <f t="shared" si="0"/>
        <v>301.55156333627446</v>
      </c>
      <c r="K64">
        <f t="shared" si="9"/>
        <v>301.55156333627446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8</v>
      </c>
      <c r="D65" s="3">
        <v>283</v>
      </c>
      <c r="E65">
        <f t="shared" si="4"/>
        <v>409.47852210216627</v>
      </c>
      <c r="F65">
        <f t="shared" si="5"/>
        <v>341.1572253928482</v>
      </c>
      <c r="G65">
        <f t="shared" si="6"/>
        <v>334.24374749427824</v>
      </c>
      <c r="H65">
        <f t="shared" si="7"/>
        <v>287.05524969641465</v>
      </c>
      <c r="I65">
        <f t="shared" si="8"/>
        <v>301.30733271761159</v>
      </c>
      <c r="J65">
        <f t="shared" si="0"/>
        <v>301.10197569643356</v>
      </c>
      <c r="K65">
        <f t="shared" si="9"/>
        <v>301.30733271761159</v>
      </c>
      <c r="L65">
        <f t="shared" si="1"/>
        <v>18.307332717611587</v>
      </c>
      <c r="M65">
        <f t="shared" si="2"/>
        <v>6.4690221617002068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385.57836798427115</v>
      </c>
      <c r="F66">
        <f t="shared" si="5"/>
        <v>321.24480062521121</v>
      </c>
      <c r="G66">
        <f t="shared" si="6"/>
        <v>311.4668239105012</v>
      </c>
      <c r="H66">
        <f t="shared" si="7"/>
        <v>267.4939698350189</v>
      </c>
      <c r="I66" t="str">
        <f t="shared" si="8"/>
        <v/>
      </c>
      <c r="J66">
        <f t="shared" si="0"/>
        <v>300.75083079019225</v>
      </c>
      <c r="K66">
        <f t="shared" si="9"/>
        <v>300.75083079019225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363.07320123696303</v>
      </c>
      <c r="F67">
        <f t="shared" si="5"/>
        <v>302.49461024868305</v>
      </c>
      <c r="G67">
        <f t="shared" si="6"/>
        <v>290.24202583940888</v>
      </c>
      <c r="H67">
        <f t="shared" si="7"/>
        <v>249.26568656651085</v>
      </c>
      <c r="I67" t="str">
        <f t="shared" si="8"/>
        <v/>
      </c>
      <c r="J67">
        <f t="shared" ref="J67:J130" si="10">$O$2+F67-H67</f>
        <v>300.22892368217225</v>
      </c>
      <c r="K67">
        <f t="shared" si="9"/>
        <v>300.22892368217225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341.88160021942321</v>
      </c>
      <c r="F68">
        <f t="shared" ref="F68:F131" si="15">E68*$O$3</f>
        <v>284.83881778450018</v>
      </c>
      <c r="G68">
        <f t="shared" ref="G68:G131" si="16">(G67*EXP(-1/$O$6)+C68)</f>
        <v>270.46358422934395</v>
      </c>
      <c r="H68">
        <f t="shared" ref="H68:H131" si="17">G68*$O$4</f>
        <v>232.27956330303726</v>
      </c>
      <c r="I68" t="str">
        <f t="shared" ref="I68:I131" si="18">IF(ISBLANK(D68),"",($O$2+((E67*EXP(-1/$O$5))*$O$3)-((G67*EXP(-1/$O$6))*$O$4)))</f>
        <v/>
      </c>
      <c r="J68">
        <f t="shared" si="10"/>
        <v>299.55925448146292</v>
      </c>
      <c r="K68">
        <f t="shared" ref="K68:K131" si="19">IF(I68="",J68,I68)</f>
        <v>299.55925448146292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321.92689565184611</v>
      </c>
      <c r="F69">
        <f t="shared" si="15"/>
        <v>268.21354618573719</v>
      </c>
      <c r="G69">
        <f t="shared" si="16"/>
        <v>252.03293762378053</v>
      </c>
      <c r="H69">
        <f t="shared" si="17"/>
        <v>216.45095348433915</v>
      </c>
      <c r="I69" t="str">
        <f t="shared" si="18"/>
        <v/>
      </c>
      <c r="J69">
        <f t="shared" si="10"/>
        <v>298.76259270139803</v>
      </c>
      <c r="K69">
        <f t="shared" si="19"/>
        <v>298.76259270139803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303.136893232977</v>
      </c>
      <c r="F70">
        <f t="shared" si="15"/>
        <v>252.55864673597586</v>
      </c>
      <c r="G70">
        <f t="shared" si="16"/>
        <v>234.8582410022679</v>
      </c>
      <c r="H70">
        <f t="shared" si="17"/>
        <v>201.70097876048027</v>
      </c>
      <c r="I70" t="str">
        <f t="shared" si="18"/>
        <v/>
      </c>
      <c r="J70">
        <f t="shared" si="10"/>
        <v>297.85766797549559</v>
      </c>
      <c r="K70">
        <f t="shared" si="19"/>
        <v>297.85766797549559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285.4436124477142</v>
      </c>
      <c r="F71">
        <f t="shared" si="15"/>
        <v>237.81748143673508</v>
      </c>
      <c r="G71">
        <f t="shared" si="16"/>
        <v>218.85390809123709</v>
      </c>
      <c r="H71">
        <f t="shared" si="17"/>
        <v>187.95613591916685</v>
      </c>
      <c r="I71" t="str">
        <f t="shared" si="18"/>
        <v/>
      </c>
      <c r="J71">
        <f t="shared" si="10"/>
        <v>296.86134551756822</v>
      </c>
      <c r="K71">
        <f t="shared" si="19"/>
        <v>296.86134551756822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7</v>
      </c>
      <c r="D72" s="3">
        <v>308</v>
      </c>
      <c r="E72">
        <f t="shared" si="14"/>
        <v>275.78304061980538</v>
      </c>
      <c r="F72">
        <f t="shared" si="15"/>
        <v>229.76877142479609</v>
      </c>
      <c r="G72">
        <f t="shared" si="16"/>
        <v>210.94018486387768</v>
      </c>
      <c r="H72">
        <f t="shared" si="17"/>
        <v>181.15967132083699</v>
      </c>
      <c r="I72">
        <f t="shared" si="18"/>
        <v>295.78878749748986</v>
      </c>
      <c r="J72">
        <f t="shared" si="10"/>
        <v>295.60910010395912</v>
      </c>
      <c r="K72">
        <f t="shared" si="19"/>
        <v>295.78878749748986</v>
      </c>
      <c r="L72">
        <f t="shared" si="11"/>
        <v>-12.211212502510136</v>
      </c>
      <c r="M72">
        <f t="shared" si="12"/>
        <v>3.9646793839318621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259.68633024760538</v>
      </c>
      <c r="F73">
        <f t="shared" si="15"/>
        <v>216.35778952435373</v>
      </c>
      <c r="G73">
        <f t="shared" si="16"/>
        <v>196.56573954542159</v>
      </c>
      <c r="H73">
        <f t="shared" si="17"/>
        <v>168.81460870988266</v>
      </c>
      <c r="I73" t="str">
        <f t="shared" si="18"/>
        <v/>
      </c>
      <c r="J73">
        <f t="shared" si="10"/>
        <v>294.54318081447104</v>
      </c>
      <c r="K73">
        <f t="shared" si="19"/>
        <v>294.54318081447104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244.52914133482568</v>
      </c>
      <c r="F74">
        <f t="shared" si="15"/>
        <v>203.72957037456158</v>
      </c>
      <c r="G74">
        <f t="shared" si="16"/>
        <v>183.17083578917007</v>
      </c>
      <c r="H74">
        <f t="shared" si="17"/>
        <v>157.31079608440928</v>
      </c>
      <c r="I74" t="str">
        <f t="shared" si="18"/>
        <v/>
      </c>
      <c r="J74">
        <f t="shared" si="10"/>
        <v>293.41877429015233</v>
      </c>
      <c r="K74">
        <f t="shared" si="19"/>
        <v>293.41877429015233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230.25663655431677</v>
      </c>
      <c r="F75">
        <f t="shared" si="15"/>
        <v>191.83842623023034</v>
      </c>
      <c r="G75">
        <f t="shared" si="16"/>
        <v>170.68872307704544</v>
      </c>
      <c r="H75">
        <f t="shared" si="17"/>
        <v>146.59090675759677</v>
      </c>
      <c r="I75" t="str">
        <f t="shared" si="18"/>
        <v/>
      </c>
      <c r="J75">
        <f t="shared" si="10"/>
        <v>292.24751947263354</v>
      </c>
      <c r="K75">
        <f t="shared" si="19"/>
        <v>292.24751947263354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216.81717928543645</v>
      </c>
      <c r="F76">
        <f t="shared" si="15"/>
        <v>180.64133601631923</v>
      </c>
      <c r="G76">
        <f t="shared" si="16"/>
        <v>159.05719958174086</v>
      </c>
      <c r="H76">
        <f t="shared" si="17"/>
        <v>136.60152054970209</v>
      </c>
      <c r="I76" t="str">
        <f t="shared" si="18"/>
        <v/>
      </c>
      <c r="J76">
        <f t="shared" si="10"/>
        <v>291.03981546661714</v>
      </c>
      <c r="K76">
        <f t="shared" si="19"/>
        <v>291.03981546661714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204.16214679746554</v>
      </c>
      <c r="F77">
        <f t="shared" si="15"/>
        <v>170.09778968160984</v>
      </c>
      <c r="G77">
        <f t="shared" si="16"/>
        <v>148.21830219777436</v>
      </c>
      <c r="H77">
        <f t="shared" si="17"/>
        <v>127.29285758049701</v>
      </c>
      <c r="I77" t="str">
        <f t="shared" si="18"/>
        <v/>
      </c>
      <c r="J77">
        <f t="shared" si="10"/>
        <v>289.8049321011128</v>
      </c>
      <c r="K77">
        <f t="shared" si="19"/>
        <v>289.8049321011128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192.24575433700264</v>
      </c>
      <c r="F78">
        <f t="shared" si="15"/>
        <v>160.1696416370356</v>
      </c>
      <c r="G78">
        <f t="shared" si="16"/>
        <v>138.11801769526869</v>
      </c>
      <c r="H78">
        <f t="shared" si="17"/>
        <v>118.61853020232751</v>
      </c>
      <c r="I78" t="str">
        <f t="shared" si="18"/>
        <v/>
      </c>
      <c r="J78">
        <f t="shared" si="10"/>
        <v>288.5511114347081</v>
      </c>
      <c r="K78">
        <f t="shared" si="19"/>
        <v>288.5511114347081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6</v>
      </c>
      <c r="D79" s="3">
        <v>290</v>
      </c>
      <c r="E79">
        <f t="shared" si="14"/>
        <v>187.02488948290176</v>
      </c>
      <c r="F79">
        <f t="shared" si="15"/>
        <v>155.81987560136622</v>
      </c>
      <c r="G79">
        <f t="shared" si="16"/>
        <v>134.70601355705588</v>
      </c>
      <c r="H79">
        <f t="shared" si="17"/>
        <v>115.68823245643881</v>
      </c>
      <c r="I79">
        <f t="shared" si="18"/>
        <v>287.28566091081092</v>
      </c>
      <c r="J79">
        <f t="shared" si="10"/>
        <v>287.13164314492741</v>
      </c>
      <c r="K79">
        <f t="shared" si="19"/>
        <v>287.28566091081092</v>
      </c>
      <c r="L79">
        <f t="shared" si="11"/>
        <v>-2.7143390891890817</v>
      </c>
      <c r="M79">
        <f t="shared" si="12"/>
        <v>0.93597899627209713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176.10875239327831</v>
      </c>
      <c r="F80">
        <f t="shared" si="15"/>
        <v>146.72509079461946</v>
      </c>
      <c r="G80">
        <f t="shared" si="16"/>
        <v>125.52651925068349</v>
      </c>
      <c r="H80">
        <f t="shared" si="17"/>
        <v>107.80469820948134</v>
      </c>
      <c r="I80" t="str">
        <f t="shared" si="18"/>
        <v/>
      </c>
      <c r="J80">
        <f t="shared" si="10"/>
        <v>285.92039258513813</v>
      </c>
      <c r="K80">
        <f t="shared" si="19"/>
        <v>285.92039258513813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165.82976070868048</v>
      </c>
      <c r="F81">
        <f t="shared" si="15"/>
        <v>138.16114398502683</v>
      </c>
      <c r="G81">
        <f t="shared" si="16"/>
        <v>116.97255838187388</v>
      </c>
      <c r="H81">
        <f t="shared" si="17"/>
        <v>100.4583846538881</v>
      </c>
      <c r="I81" t="str">
        <f t="shared" si="18"/>
        <v/>
      </c>
      <c r="J81">
        <f t="shared" si="10"/>
        <v>284.70275933113868</v>
      </c>
      <c r="K81">
        <f t="shared" si="19"/>
        <v>284.70275933113868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156.15072597463831</v>
      </c>
      <c r="F82">
        <f t="shared" si="15"/>
        <v>130.09705159406388</v>
      </c>
      <c r="G82">
        <f t="shared" si="16"/>
        <v>109.00150419271975</v>
      </c>
      <c r="H82">
        <f t="shared" si="17"/>
        <v>93.612683073036649</v>
      </c>
      <c r="I82" t="str">
        <f t="shared" si="18"/>
        <v/>
      </c>
      <c r="J82">
        <f t="shared" si="10"/>
        <v>283.48436852102725</v>
      </c>
      <c r="K82">
        <f t="shared" si="19"/>
        <v>283.48436852102725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147.03663032621279</v>
      </c>
      <c r="F83">
        <f t="shared" si="15"/>
        <v>122.50363847090601</v>
      </c>
      <c r="G83">
        <f t="shared" si="16"/>
        <v>101.57363471086255</v>
      </c>
      <c r="H83">
        <f t="shared" si="17"/>
        <v>87.233479438529187</v>
      </c>
      <c r="I83" t="str">
        <f t="shared" si="18"/>
        <v/>
      </c>
      <c r="J83">
        <f t="shared" si="10"/>
        <v>282.27015903237685</v>
      </c>
      <c r="K83">
        <f t="shared" si="19"/>
        <v>282.27015903237685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138.45449979655427</v>
      </c>
      <c r="F84">
        <f t="shared" si="15"/>
        <v>115.35343233939359</v>
      </c>
      <c r="G84">
        <f t="shared" si="16"/>
        <v>94.651934803894491</v>
      </c>
      <c r="H84">
        <f t="shared" si="17"/>
        <v>81.288984410533544</v>
      </c>
      <c r="I84" t="str">
        <f t="shared" si="18"/>
        <v/>
      </c>
      <c r="J84">
        <f t="shared" si="10"/>
        <v>281.06444792886003</v>
      </c>
      <c r="K84">
        <f t="shared" si="19"/>
        <v>281.06444792886003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130.37328502009746</v>
      </c>
      <c r="F85">
        <f t="shared" si="15"/>
        <v>108.62056440584219</v>
      </c>
      <c r="G85">
        <f t="shared" si="16"/>
        <v>88.201911722694277</v>
      </c>
      <c r="H85">
        <f t="shared" si="17"/>
        <v>75.749574922691863</v>
      </c>
      <c r="I85" t="str">
        <f t="shared" si="18"/>
        <v/>
      </c>
      <c r="J85">
        <f t="shared" si="10"/>
        <v>279.87098948315031</v>
      </c>
      <c r="K85">
        <f t="shared" si="19"/>
        <v>279.87098948315031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122.76374889878862</v>
      </c>
      <c r="F86">
        <f t="shared" si="15"/>
        <v>102.28067576810638</v>
      </c>
      <c r="G86">
        <f t="shared" si="16"/>
        <v>82.191423214497874</v>
      </c>
      <c r="H86">
        <f t="shared" si="17"/>
        <v>70.587646562170221</v>
      </c>
      <c r="I86" t="str">
        <f t="shared" si="18"/>
        <v/>
      </c>
      <c r="J86">
        <f t="shared" si="10"/>
        <v>278.69302920593617</v>
      </c>
      <c r="K86">
        <f t="shared" si="19"/>
        <v>278.69302920593617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115.59836082493121</v>
      </c>
      <c r="F87">
        <f t="shared" si="15"/>
        <v>96.310829287293188</v>
      </c>
      <c r="G87">
        <f t="shared" si="16"/>
        <v>76.590517349144193</v>
      </c>
      <c r="H87">
        <f t="shared" si="17"/>
        <v>65.777476009218475</v>
      </c>
      <c r="I87" t="str">
        <f t="shared" si="18"/>
        <v/>
      </c>
      <c r="J87">
        <f t="shared" si="10"/>
        <v>277.53335327807474</v>
      </c>
      <c r="K87">
        <f t="shared" si="19"/>
        <v>277.53335327807474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108.85119707795799</v>
      </c>
      <c r="F88">
        <f t="shared" si="15"/>
        <v>90.689426603285554</v>
      </c>
      <c r="G88">
        <f t="shared" si="16"/>
        <v>71.371283260305262</v>
      </c>
      <c r="H88">
        <f t="shared" si="17"/>
        <v>61.295092850738165</v>
      </c>
      <c r="I88" t="str">
        <f t="shared" si="18"/>
        <v/>
      </c>
      <c r="J88">
        <f t="shared" si="10"/>
        <v>276.39433375254737</v>
      </c>
      <c r="K88">
        <f t="shared" si="19"/>
        <v>276.39433375254737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102.49784703477435</v>
      </c>
      <c r="F89">
        <f t="shared" si="15"/>
        <v>85.396129993845165</v>
      </c>
      <c r="G89">
        <f t="shared" si="16"/>
        <v>66.507712057903319</v>
      </c>
      <c r="H89">
        <f t="shared" si="17"/>
        <v>57.118160129070183</v>
      </c>
      <c r="I89" t="str">
        <f t="shared" si="18"/>
        <v/>
      </c>
      <c r="J89">
        <f t="shared" si="10"/>
        <v>275.277969864775</v>
      </c>
      <c r="K89">
        <f t="shared" si="19"/>
        <v>275.277969864775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96.515324854350112</v>
      </c>
      <c r="F90">
        <f t="shared" si="15"/>
        <v>80.411788794588134</v>
      </c>
      <c r="G90">
        <f t="shared" si="16"/>
        <v>61.975567218602642</v>
      </c>
      <c r="H90">
        <f t="shared" si="17"/>
        <v>53.225863030743632</v>
      </c>
      <c r="I90" t="str">
        <f t="shared" si="18"/>
        <v/>
      </c>
      <c r="J90">
        <f t="shared" si="10"/>
        <v>274.18592576384447</v>
      </c>
      <c r="K90">
        <f t="shared" si="19"/>
        <v>274.18592576384447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90.881986317043044</v>
      </c>
      <c r="F91">
        <f t="shared" si="15"/>
        <v>75.718370113627927</v>
      </c>
      <c r="G91">
        <f t="shared" si="16"/>
        <v>57.752263808496174</v>
      </c>
      <c r="H91">
        <f t="shared" si="17"/>
        <v>49.598805160491068</v>
      </c>
      <c r="I91" t="str">
        <f t="shared" si="18"/>
        <v/>
      </c>
      <c r="J91">
        <f t="shared" si="10"/>
        <v>273.11956495313689</v>
      </c>
      <c r="K91">
        <f t="shared" si="19"/>
        <v>273.11956495313689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85.577450517786104</v>
      </c>
      <c r="F92">
        <f t="shared" si="15"/>
        <v>71.298893590216991</v>
      </c>
      <c r="G92">
        <f t="shared" si="16"/>
        <v>53.816755936119989</v>
      </c>
      <c r="H92">
        <f t="shared" si="17"/>
        <v>46.21891188363481</v>
      </c>
      <c r="I92" t="str">
        <f t="shared" si="18"/>
        <v/>
      </c>
      <c r="J92">
        <f t="shared" si="10"/>
        <v>272.0799817065822</v>
      </c>
      <c r="K92">
        <f t="shared" si="19"/>
        <v>272.0799817065822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80.58252612983172</v>
      </c>
      <c r="F93">
        <f t="shared" si="15"/>
        <v>67.137369961350259</v>
      </c>
      <c r="G93">
        <f t="shared" si="16"/>
        <v>50.149431874942842</v>
      </c>
      <c r="H93">
        <f t="shared" si="17"/>
        <v>43.06934025517257</v>
      </c>
      <c r="I93" t="str">
        <f t="shared" si="18"/>
        <v/>
      </c>
      <c r="J93">
        <f t="shared" si="10"/>
        <v>271.0680297061777</v>
      </c>
      <c r="K93">
        <f t="shared" si="19"/>
        <v>271.0680297061777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75.879141972281786</v>
      </c>
      <c r="F94">
        <f t="shared" si="15"/>
        <v>63.218743214069825</v>
      </c>
      <c r="G94">
        <f t="shared" si="16"/>
        <v>46.7320163326971</v>
      </c>
      <c r="H94">
        <f t="shared" si="17"/>
        <v>40.134395086714179</v>
      </c>
      <c r="I94" t="str">
        <f t="shared" si="18"/>
        <v/>
      </c>
      <c r="J94">
        <f t="shared" si="10"/>
        <v>270.08434812735567</v>
      </c>
      <c r="K94">
        <f t="shared" si="19"/>
        <v>270.08434812735567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71.450281630203335</v>
      </c>
      <c r="F95">
        <f t="shared" si="15"/>
        <v>59.5288361141831</v>
      </c>
      <c r="G95">
        <f t="shared" si="16"/>
        <v>43.547479380532018</v>
      </c>
      <c r="H95">
        <f t="shared" si="17"/>
        <v>37.39945073300759</v>
      </c>
      <c r="I95" t="str">
        <f t="shared" si="18"/>
        <v/>
      </c>
      <c r="J95">
        <f t="shared" si="10"/>
        <v>269.1293853811755</v>
      </c>
      <c r="K95">
        <f t="shared" si="19"/>
        <v>269.1293853811755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67.279921890791172</v>
      </c>
      <c r="F96">
        <f t="shared" si="15"/>
        <v>56.054298914322558</v>
      </c>
      <c r="G96">
        <f t="shared" si="16"/>
        <v>40.579951588158089</v>
      </c>
      <c r="H96">
        <f t="shared" si="17"/>
        <v>34.850878208294823</v>
      </c>
      <c r="I96" t="str">
        <f t="shared" si="18"/>
        <v/>
      </c>
      <c r="J96">
        <f t="shared" si="10"/>
        <v>268.20342070602771</v>
      </c>
      <c r="K96">
        <f t="shared" si="19"/>
        <v>268.20342070602771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63.352974772845258</v>
      </c>
      <c r="F97">
        <f t="shared" si="15"/>
        <v>52.782561055777172</v>
      </c>
      <c r="G97">
        <f t="shared" si="16"/>
        <v>37.814644942077379</v>
      </c>
      <c r="H97">
        <f t="shared" si="17"/>
        <v>32.475977269298376</v>
      </c>
      <c r="I97" t="str">
        <f t="shared" si="18"/>
        <v/>
      </c>
      <c r="J97">
        <f t="shared" si="10"/>
        <v>267.30658378647883</v>
      </c>
      <c r="K97">
        <f t="shared" si="19"/>
        <v>267.30658378647883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59.655232939830782</v>
      </c>
      <c r="F98">
        <f t="shared" si="15"/>
        <v>49.701785689357514</v>
      </c>
      <c r="G98">
        <f t="shared" si="16"/>
        <v>35.237779152813502</v>
      </c>
      <c r="H98">
        <f t="shared" si="17"/>
        <v>30.262913126388856</v>
      </c>
      <c r="I98" t="str">
        <f t="shared" si="18"/>
        <v/>
      </c>
      <c r="J98">
        <f t="shared" si="10"/>
        <v>266.43887256296864</v>
      </c>
      <c r="K98">
        <f t="shared" si="19"/>
        <v>266.43887256296864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56.173318299030271</v>
      </c>
      <c r="F99">
        <f t="shared" si="15"/>
        <v>46.800826850754845</v>
      </c>
      <c r="G99">
        <f t="shared" si="16"/>
        <v>32.836512983909671</v>
      </c>
      <c r="H99">
        <f t="shared" si="17"/>
        <v>28.200657467548023</v>
      </c>
      <c r="I99" t="str">
        <f t="shared" si="18"/>
        <v/>
      </c>
      <c r="J99">
        <f t="shared" si="10"/>
        <v>265.60016938320683</v>
      </c>
      <c r="K99">
        <f t="shared" si="19"/>
        <v>265.60016938320683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52.894633600824221</v>
      </c>
      <c r="F100">
        <f t="shared" si="15"/>
        <v>44.069189135458792</v>
      </c>
      <c r="G100">
        <f t="shared" si="16"/>
        <v>30.598880260488219</v>
      </c>
      <c r="H100">
        <f t="shared" si="17"/>
        <v>26.278933501233261</v>
      </c>
      <c r="I100" t="str">
        <f t="shared" si="18"/>
        <v/>
      </c>
      <c r="J100">
        <f t="shared" si="10"/>
        <v>264.7902556342255</v>
      </c>
      <c r="K100">
        <f t="shared" si="19"/>
        <v>264.7902556342255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49.807316862990845</v>
      </c>
      <c r="F101">
        <f t="shared" si="15"/>
        <v>41.496989727341017</v>
      </c>
      <c r="G101">
        <f t="shared" si="16"/>
        <v>28.513730238484545</v>
      </c>
      <c r="H101">
        <f t="shared" si="17"/>
        <v>24.488164744276947</v>
      </c>
      <c r="I101" t="str">
        <f t="shared" si="18"/>
        <v/>
      </c>
      <c r="J101">
        <f t="shared" si="10"/>
        <v>264.00882498306407</v>
      </c>
      <c r="K101">
        <f t="shared" si="19"/>
        <v>264.00882498306407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46.900198455136213</v>
      </c>
      <c r="F102">
        <f t="shared" si="15"/>
        <v>39.074922643527749</v>
      </c>
      <c r="G102">
        <f t="shared" si="16"/>
        <v>26.570672037398783</v>
      </c>
      <c r="H102">
        <f t="shared" si="17"/>
        <v>22.819427299616482</v>
      </c>
      <c r="I102" t="str">
        <f t="shared" si="18"/>
        <v/>
      </c>
      <c r="J102">
        <f t="shared" si="10"/>
        <v>263.25549534391126</v>
      </c>
      <c r="K102">
        <f t="shared" si="19"/>
        <v>263.25549534391126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44.162760687990158</v>
      </c>
      <c r="F103">
        <f t="shared" si="15"/>
        <v>36.794225066202486</v>
      </c>
      <c r="G103">
        <f t="shared" si="16"/>
        <v>24.760022859658235</v>
      </c>
      <c r="H103">
        <f t="shared" si="17"/>
        <v>21.264405386041812</v>
      </c>
      <c r="I103" t="str">
        <f t="shared" si="18"/>
        <v/>
      </c>
      <c r="J103">
        <f t="shared" si="10"/>
        <v>262.5298196801607</v>
      </c>
      <c r="K103">
        <f t="shared" si="19"/>
        <v>262.5298196801607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41.585099761365697</v>
      </c>
      <c r="F104">
        <f t="shared" si="15"/>
        <v>34.646645639530263</v>
      </c>
      <c r="G104">
        <f t="shared" si="16"/>
        <v>23.072759738553291</v>
      </c>
      <c r="H104">
        <f t="shared" si="17"/>
        <v>19.815349898352778</v>
      </c>
      <c r="I104" t="str">
        <f t="shared" si="18"/>
        <v/>
      </c>
      <c r="J104">
        <f t="shared" si="10"/>
        <v>261.83129574117748</v>
      </c>
      <c r="K104">
        <f t="shared" si="19"/>
        <v>261.83129574117748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39.157889933113204</v>
      </c>
      <c r="F105">
        <f t="shared" si="15"/>
        <v>32.624414617004817</v>
      </c>
      <c r="G105">
        <f t="shared" si="16"/>
        <v>21.50047457429342</v>
      </c>
      <c r="H105">
        <f t="shared" si="17"/>
        <v>18.465039791420079</v>
      </c>
      <c r="I105" t="str">
        <f t="shared" si="18"/>
        <v/>
      </c>
      <c r="J105">
        <f t="shared" si="10"/>
        <v>261.15937482558479</v>
      </c>
      <c r="K105">
        <f t="shared" si="19"/>
        <v>261.15937482558479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36.872349779435808</v>
      </c>
      <c r="F106">
        <f t="shared" si="15"/>
        <v>30.720215751214294</v>
      </c>
      <c r="G106">
        <f t="shared" si="16"/>
        <v>20.035332234115447</v>
      </c>
      <c r="H106">
        <f t="shared" si="17"/>
        <v>17.206746095715935</v>
      </c>
      <c r="I106" t="str">
        <f t="shared" si="18"/>
        <v/>
      </c>
      <c r="J106">
        <f t="shared" si="10"/>
        <v>260.5134696554984</v>
      </c>
      <c r="K106">
        <f t="shared" si="19"/>
        <v>260.5134696554984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34.720210424498958</v>
      </c>
      <c r="F107">
        <f t="shared" si="15"/>
        <v>28.927159824325361</v>
      </c>
      <c r="G107">
        <f t="shared" si="16"/>
        <v>18.67003150764533</v>
      </c>
      <c r="H107">
        <f t="shared" si="17"/>
        <v>16.034198384993882</v>
      </c>
      <c r="I107" t="str">
        <f t="shared" si="18"/>
        <v/>
      </c>
      <c r="J107">
        <f t="shared" si="10"/>
        <v>259.89296143933149</v>
      </c>
      <c r="K107">
        <f t="shared" si="19"/>
        <v>259.89296143933149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32.693685624391783</v>
      </c>
      <c r="F108">
        <f t="shared" si="15"/>
        <v>27.238759723521387</v>
      </c>
      <c r="G108">
        <f t="shared" si="16"/>
        <v>17.397768722943194</v>
      </c>
      <c r="H108">
        <f t="shared" si="17"/>
        <v>14.941553529016797</v>
      </c>
      <c r="I108" t="str">
        <f t="shared" si="18"/>
        <v/>
      </c>
      <c r="J108">
        <f t="shared" si="10"/>
        <v>259.29720619450461</v>
      </c>
      <c r="K108">
        <f t="shared" si="19"/>
        <v>259.29720619450461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30.785443597206736</v>
      </c>
      <c r="F109">
        <f t="shared" si="15"/>
        <v>25.648906971219898</v>
      </c>
      <c r="G109">
        <f t="shared" si="16"/>
        <v>16.212203841920289</v>
      </c>
      <c r="H109">
        <f t="shared" si="17"/>
        <v>13.923366575619392</v>
      </c>
      <c r="I109" t="str">
        <f t="shared" si="18"/>
        <v/>
      </c>
      <c r="J109">
        <f t="shared" si="10"/>
        <v>258.72554039560049</v>
      </c>
      <c r="K109">
        <f t="shared" si="19"/>
        <v>258.72554039560049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28.988580497321294</v>
      </c>
      <c r="F110">
        <f t="shared" si="15"/>
        <v>24.151849625157773</v>
      </c>
      <c r="G110">
        <f t="shared" si="16"/>
        <v>15.107428866171919</v>
      </c>
      <c r="H110">
        <f t="shared" si="17"/>
        <v>12.97456361700241</v>
      </c>
      <c r="I110" t="str">
        <f t="shared" si="18"/>
        <v/>
      </c>
      <c r="J110">
        <f t="shared" si="10"/>
        <v>258.17728600815536</v>
      </c>
      <c r="K110">
        <f t="shared" si="19"/>
        <v>258.17728600815536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27.296595437914139</v>
      </c>
      <c r="F111">
        <f t="shared" si="15"/>
        <v>22.742171468388719</v>
      </c>
      <c r="G111">
        <f t="shared" si="16"/>
        <v>14.07793839578388</v>
      </c>
      <c r="H111">
        <f t="shared" si="17"/>
        <v>12.090416505043713</v>
      </c>
      <c r="I111" t="str">
        <f t="shared" si="18"/>
        <v/>
      </c>
      <c r="J111">
        <f t="shared" si="10"/>
        <v>257.65175496334501</v>
      </c>
      <c r="K111">
        <f t="shared" si="19"/>
        <v>257.65175496334501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25.703366971349521</v>
      </c>
      <c r="F112">
        <f t="shared" si="15"/>
        <v>21.414772413904313</v>
      </c>
      <c r="G112">
        <f t="shared" si="16"/>
        <v>13.118602194398752</v>
      </c>
      <c r="H112">
        <f t="shared" si="17"/>
        <v>11.2665192896257</v>
      </c>
      <c r="I112" t="str">
        <f t="shared" si="18"/>
        <v/>
      </c>
      <c r="J112">
        <f t="shared" si="10"/>
        <v>257.1482531242786</v>
      </c>
      <c r="K112">
        <f t="shared" si="19"/>
        <v>257.1482531242786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24.203130942337982</v>
      </c>
      <c r="F113">
        <f t="shared" si="15"/>
        <v>20.164850052984342</v>
      </c>
      <c r="G113">
        <f t="shared" si="16"/>
        <v>12.224639623826192</v>
      </c>
      <c r="H113">
        <f t="shared" si="17"/>
        <v>10.498766262564668</v>
      </c>
      <c r="I113" t="str">
        <f t="shared" si="18"/>
        <v/>
      </c>
      <c r="J113">
        <f t="shared" si="10"/>
        <v>256.66608379041963</v>
      </c>
      <c r="K113">
        <f t="shared" si="19"/>
        <v>256.66608379041963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22.79045963374821</v>
      </c>
      <c r="F114">
        <f t="shared" si="15"/>
        <v>18.987882280520015</v>
      </c>
      <c r="G114">
        <f t="shared" si="16"/>
        <v>11.391595820797779</v>
      </c>
      <c r="H114">
        <f t="shared" si="17"/>
        <v>9.7833314977289678</v>
      </c>
      <c r="I114" t="str">
        <f t="shared" si="18"/>
        <v/>
      </c>
      <c r="J114">
        <f t="shared" si="10"/>
        <v>256.20455078279105</v>
      </c>
      <c r="K114">
        <f t="shared" si="19"/>
        <v>256.20455078279105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21.46024212962147</v>
      </c>
      <c r="F115">
        <f t="shared" si="15"/>
        <v>17.879610934450124</v>
      </c>
      <c r="G115">
        <f t="shared" si="16"/>
        <v>10.615319497148592</v>
      </c>
      <c r="H115">
        <f t="shared" si="17"/>
        <v>9.1166497853886455</v>
      </c>
      <c r="I115" t="str">
        <f t="shared" si="18"/>
        <v/>
      </c>
      <c r="J115">
        <f t="shared" si="10"/>
        <v>255.76296114906148</v>
      </c>
      <c r="K115">
        <f t="shared" si="19"/>
        <v>255.76296114906148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20.207665824343785</v>
      </c>
      <c r="F116">
        <f t="shared" si="15"/>
        <v>16.836026390119024</v>
      </c>
      <c r="G116">
        <f t="shared" si="16"/>
        <v>9.8919422527976817</v>
      </c>
      <c r="H116">
        <f t="shared" si="17"/>
        <v>8.4953988657871964</v>
      </c>
      <c r="I116" t="str">
        <f t="shared" si="18"/>
        <v/>
      </c>
      <c r="J116">
        <f t="shared" si="10"/>
        <v>255.34062752433181</v>
      </c>
      <c r="K116">
        <f t="shared" si="19"/>
        <v>255.34062752433181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19.028199011077724</v>
      </c>
      <c r="F117">
        <f t="shared" si="15"/>
        <v>15.853353053820333</v>
      </c>
      <c r="G117">
        <f t="shared" si="16"/>
        <v>9.2178592984382579</v>
      </c>
      <c r="H117">
        <f t="shared" si="17"/>
        <v>7.9164828734003709</v>
      </c>
      <c r="I117" t="str">
        <f t="shared" si="18"/>
        <v/>
      </c>
      <c r="J117">
        <f t="shared" si="10"/>
        <v>254.93687018041996</v>
      </c>
      <c r="K117">
        <f t="shared" si="19"/>
        <v>254.93687018041996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17.917574486460367</v>
      </c>
      <c r="F118">
        <f t="shared" si="15"/>
        <v>14.928035703043209</v>
      </c>
      <c r="G118">
        <f t="shared" si="16"/>
        <v>8.5897114918734356</v>
      </c>
      <c r="H118">
        <f t="shared" si="17"/>
        <v>7.3770169093801856</v>
      </c>
      <c r="I118" t="str">
        <f t="shared" si="18"/>
        <v/>
      </c>
      <c r="J118">
        <f t="shared" si="10"/>
        <v>254.55101879366305</v>
      </c>
      <c r="K118">
        <f t="shared" si="19"/>
        <v>254.55101879366305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16.871774112250698</v>
      </c>
      <c r="F119">
        <f t="shared" si="15"/>
        <v>14.056726624001561</v>
      </c>
      <c r="G119">
        <f t="shared" si="16"/>
        <v>8.0043685984796191</v>
      </c>
      <c r="H119">
        <f t="shared" si="17"/>
        <v>6.8743126653043554</v>
      </c>
      <c r="I119" t="str">
        <f t="shared" si="18"/>
        <v/>
      </c>
      <c r="J119">
        <f t="shared" si="10"/>
        <v>254.1824139586972</v>
      </c>
      <c r="K119">
        <f t="shared" si="19"/>
        <v>254.1824139586972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15.887014278071909</v>
      </c>
      <c r="F120">
        <f t="shared" si="15"/>
        <v>13.236273499910881</v>
      </c>
      <c r="G120">
        <f t="shared" si="16"/>
        <v>7.458913692379765</v>
      </c>
      <c r="H120">
        <f t="shared" si="17"/>
        <v>6.4058650265903108</v>
      </c>
      <c r="I120" t="str">
        <f t="shared" si="18"/>
        <v/>
      </c>
      <c r="J120">
        <f t="shared" si="10"/>
        <v>253.8304084733206</v>
      </c>
      <c r="K120">
        <f t="shared" si="19"/>
        <v>253.8304084733206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14.959732212654124</v>
      </c>
      <c r="F121">
        <f t="shared" si="15"/>
        <v>12.463708006193604</v>
      </c>
      <c r="G121">
        <f t="shared" si="16"/>
        <v>6.9506286205932524</v>
      </c>
      <c r="H121">
        <f t="shared" si="17"/>
        <v>5.969339588814889</v>
      </c>
      <c r="I121" t="str">
        <f t="shared" si="18"/>
        <v/>
      </c>
      <c r="J121">
        <f t="shared" si="10"/>
        <v>253.49436841737872</v>
      </c>
      <c r="K121">
        <f t="shared" si="19"/>
        <v>253.49436841737872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14.086573094052866</v>
      </c>
      <c r="F122">
        <f t="shared" si="15"/>
        <v>11.736235071351501</v>
      </c>
      <c r="G122">
        <f t="shared" si="16"/>
        <v>6.4769804577261931</v>
      </c>
      <c r="H122">
        <f t="shared" si="17"/>
        <v>5.5625610247300683</v>
      </c>
      <c r="I122" t="str">
        <f t="shared" si="18"/>
        <v/>
      </c>
      <c r="J122">
        <f t="shared" si="10"/>
        <v>253.17367404662147</v>
      </c>
      <c r="K122">
        <f t="shared" si="19"/>
        <v>253.17367404662147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13.26437791220922</v>
      </c>
      <c r="F123">
        <f t="shared" si="15"/>
        <v>11.051222764651904</v>
      </c>
      <c r="G123">
        <f t="shared" si="16"/>
        <v>6.0356088837021424</v>
      </c>
      <c r="H123">
        <f t="shared" si="17"/>
        <v>5.1835022440043579</v>
      </c>
      <c r="I123" t="str">
        <f t="shared" si="18"/>
        <v/>
      </c>
      <c r="J123">
        <f t="shared" si="10"/>
        <v>252.86772052064757</v>
      </c>
      <c r="K123">
        <f t="shared" si="19"/>
        <v>252.86772052064757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12.490172039939548</v>
      </c>
      <c r="F124">
        <f t="shared" si="15"/>
        <v>10.406192774042358</v>
      </c>
      <c r="G124">
        <f t="shared" si="16"/>
        <v>5.6243144216329517</v>
      </c>
      <c r="H124">
        <f t="shared" si="17"/>
        <v>4.8302742916698262</v>
      </c>
      <c r="I124" t="str">
        <f t="shared" si="18"/>
        <v/>
      </c>
      <c r="J124">
        <f t="shared" si="10"/>
        <v>252.57591848237254</v>
      </c>
      <c r="K124">
        <f t="shared" si="19"/>
        <v>252.57591848237254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11.761154471005618</v>
      </c>
      <c r="F125">
        <f t="shared" si="15"/>
        <v>9.7988114398436252</v>
      </c>
      <c r="G125">
        <f t="shared" si="16"/>
        <v>5.2410474772158029</v>
      </c>
      <c r="H125">
        <f t="shared" si="17"/>
        <v>4.5011169349359355</v>
      </c>
      <c r="I125" t="str">
        <f t="shared" si="18"/>
        <v/>
      </c>
      <c r="J125">
        <f t="shared" si="10"/>
        <v>252.2976945049077</v>
      </c>
      <c r="K125">
        <f t="shared" si="19"/>
        <v>252.2976945049077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11.074687686329494</v>
      </c>
      <c r="F126">
        <f t="shared" si="15"/>
        <v>9.2268813117818063</v>
      </c>
      <c r="G126">
        <f t="shared" si="16"/>
        <v>4.8838981250367155</v>
      </c>
      <c r="H126">
        <f t="shared" si="17"/>
        <v>4.1943898914616646</v>
      </c>
      <c r="I126" t="str">
        <f t="shared" si="18"/>
        <v/>
      </c>
      <c r="J126">
        <f t="shared" si="10"/>
        <v>252.03249142032016</v>
      </c>
      <c r="K126">
        <f t="shared" si="19"/>
        <v>252.03249142032016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10.428288111690046</v>
      </c>
      <c r="F127">
        <f t="shared" si="15"/>
        <v>8.6883331988136501</v>
      </c>
      <c r="G127">
        <f t="shared" si="16"/>
        <v>4.551086590882834</v>
      </c>
      <c r="H127">
        <f t="shared" si="17"/>
        <v>3.9085646553739659</v>
      </c>
      <c r="I127" t="str">
        <f t="shared" si="18"/>
        <v/>
      </c>
      <c r="J127">
        <f t="shared" si="10"/>
        <v>251.77976854343967</v>
      </c>
      <c r="K127">
        <f t="shared" si="19"/>
        <v>251.77976854343967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9.8196171323779247</v>
      </c>
      <c r="F128">
        <f t="shared" si="15"/>
        <v>8.1812186829820703</v>
      </c>
      <c r="G128">
        <f t="shared" si="16"/>
        <v>4.240954382634226</v>
      </c>
      <c r="H128">
        <f t="shared" si="17"/>
        <v>3.6422168802993444</v>
      </c>
      <c r="I128" t="str">
        <f t="shared" si="18"/>
        <v/>
      </c>
      <c r="J128">
        <f t="shared" si="10"/>
        <v>251.53900180268272</v>
      </c>
      <c r="K128">
        <f t="shared" si="19"/>
        <v>251.53900180268272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9.2464726323008257</v>
      </c>
      <c r="F129">
        <f t="shared" si="15"/>
        <v>7.703703070217677</v>
      </c>
      <c r="G129">
        <f t="shared" si="16"/>
        <v>3.9519560255379642</v>
      </c>
      <c r="H129">
        <f t="shared" si="17"/>
        <v>3.3940192814510932</v>
      </c>
      <c r="I129" t="str">
        <f t="shared" si="18"/>
        <v/>
      </c>
      <c r="J129">
        <f t="shared" si="10"/>
        <v>251.30968378876659</v>
      </c>
      <c r="K129">
        <f t="shared" si="19"/>
        <v>251.30968378876659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8.7067810269282955</v>
      </c>
      <c r="F130">
        <f t="shared" si="15"/>
        <v>7.2540587525829512</v>
      </c>
      <c r="G130">
        <f t="shared" si="16"/>
        <v>3.6826513606790758</v>
      </c>
      <c r="H130">
        <f t="shared" si="17"/>
        <v>3.1627350214013195</v>
      </c>
      <c r="I130" t="str">
        <f t="shared" si="18"/>
        <v/>
      </c>
      <c r="J130">
        <f t="shared" si="10"/>
        <v>251.09132373118163</v>
      </c>
      <c r="K130">
        <f t="shared" si="19"/>
        <v>251.09132373118163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8.198589761252018</v>
      </c>
      <c r="F131">
        <f t="shared" si="15"/>
        <v>6.8306589579442925</v>
      </c>
      <c r="G131">
        <f t="shared" si="16"/>
        <v>3.4316983682694997</v>
      </c>
      <c r="H131">
        <f t="shared" si="17"/>
        <v>2.9472115465772273</v>
      </c>
      <c r="I131" t="str">
        <f t="shared" si="18"/>
        <v/>
      </c>
      <c r="J131">
        <f t="shared" ref="J131:J150" si="20">$O$2+F131-H131</f>
        <v>250.88344741136706</v>
      </c>
      <c r="K131">
        <f t="shared" si="19"/>
        <v>250.88344741136706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7.7200602456198633</v>
      </c>
      <c r="F132">
        <f t="shared" ref="F132:F150" si="25">E132*$O$3</f>
        <v>6.431971864458796</v>
      </c>
      <c r="G132">
        <f t="shared" ref="G132:G150" si="26">(G131*EXP(-1/$O$6)+C132)</f>
        <v>3.1978464799915152</v>
      </c>
      <c r="H132">
        <f t="shared" ref="H132:H150" si="27">G132*$O$4</f>
        <v>2.7463748437672098</v>
      </c>
      <c r="I132" t="str">
        <f t="shared" ref="I132:I150" si="28">IF(ISBLANK(D132),"",($O$2+((E131*EXP(-1/$O$5))*$O$3)-((G131*EXP(-1/$O$6))*$O$4)))</f>
        <v/>
      </c>
      <c r="J132">
        <f t="shared" si="20"/>
        <v>250.6855970206916</v>
      </c>
      <c r="K132">
        <f t="shared" ref="K132:K150" si="29">IF(I132="",J132,I132)</f>
        <v>250.6855970206916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7.2694612038862072</v>
      </c>
      <c r="F133">
        <f t="shared" si="25"/>
        <v>6.0565550585825276</v>
      </c>
      <c r="G133">
        <f t="shared" si="26"/>
        <v>2.979930347069196</v>
      </c>
      <c r="H133">
        <f t="shared" si="27"/>
        <v>2.5592240880153336</v>
      </c>
      <c r="I133" t="str">
        <f t="shared" si="28"/>
        <v/>
      </c>
      <c r="J133">
        <f t="shared" si="20"/>
        <v>250.49733097056719</v>
      </c>
      <c r="K133">
        <f t="shared" si="29"/>
        <v>250.49733097056719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6.8451624098127279</v>
      </c>
      <c r="F134">
        <f t="shared" si="25"/>
        <v>5.7030503165498709</v>
      </c>
      <c r="G134">
        <f t="shared" si="26"/>
        <v>2.7768640330124605</v>
      </c>
      <c r="H134">
        <f t="shared" si="27"/>
        <v>2.3848266552331854</v>
      </c>
      <c r="I134" t="str">
        <f t="shared" si="28"/>
        <v/>
      </c>
      <c r="J134">
        <f t="shared" si="20"/>
        <v>250.31822366131669</v>
      </c>
      <c r="K134">
        <f t="shared" si="29"/>
        <v>250.31822366131669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6.4456287890585537</v>
      </c>
      <c r="F135">
        <f t="shared" si="25"/>
        <v>5.3701786904438151</v>
      </c>
      <c r="G135">
        <f t="shared" si="26"/>
        <v>2.5876356020945521</v>
      </c>
      <c r="H135">
        <f t="shared" si="27"/>
        <v>2.2223134746755422</v>
      </c>
      <c r="I135" t="str">
        <f t="shared" si="28"/>
        <v/>
      </c>
      <c r="J135">
        <f t="shared" si="20"/>
        <v>250.14786521576829</v>
      </c>
      <c r="K135">
        <f t="shared" si="29"/>
        <v>250.14786521576829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6.0694148654212974</v>
      </c>
      <c r="F136">
        <f t="shared" si="25"/>
        <v>5.0567358810790299</v>
      </c>
      <c r="G136">
        <f t="shared" si="26"/>
        <v>2.4113020765958364</v>
      </c>
      <c r="H136">
        <f t="shared" si="27"/>
        <v>2.0708746981199702</v>
      </c>
      <c r="I136" t="str">
        <f t="shared" si="28"/>
        <v/>
      </c>
      <c r="J136">
        <f t="shared" si="20"/>
        <v>249.98586118295904</v>
      </c>
      <c r="K136">
        <f t="shared" si="29"/>
        <v>249.98586118295904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5.7151595312359804</v>
      </c>
      <c r="F137">
        <f t="shared" si="25"/>
        <v>4.7615878809572445</v>
      </c>
      <c r="G137">
        <f t="shared" si="26"/>
        <v>2.2469847376844587</v>
      </c>
      <c r="H137">
        <f t="shared" si="27"/>
        <v>1.9297556641686671</v>
      </c>
      <c r="I137" t="str">
        <f t="shared" si="28"/>
        <v/>
      </c>
      <c r="J137">
        <f t="shared" si="20"/>
        <v>249.83183221678857</v>
      </c>
      <c r="K137">
        <f t="shared" si="29"/>
        <v>249.83183221678857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5.381581123011637</v>
      </c>
      <c r="F138">
        <f t="shared" si="25"/>
        <v>4.4836668715315398</v>
      </c>
      <c r="G138">
        <f t="shared" si="26"/>
        <v>2.0938647465168501</v>
      </c>
      <c r="H138">
        <f t="shared" si="27"/>
        <v>1.7982531375615443</v>
      </c>
      <c r="I138" t="str">
        <f t="shared" si="28"/>
        <v/>
      </c>
      <c r="J138">
        <f t="shared" si="20"/>
        <v>249.68541373396999</v>
      </c>
      <c r="K138">
        <f t="shared" si="29"/>
        <v>249.68541373396999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5.0674727844896914</v>
      </c>
      <c r="F139">
        <f t="shared" si="25"/>
        <v>4.221967359936234</v>
      </c>
      <c r="G139">
        <f t="shared" si="26"/>
        <v>1.951179063736814</v>
      </c>
      <c r="H139">
        <f t="shared" si="27"/>
        <v>1.675711804760015</v>
      </c>
      <c r="I139" t="str">
        <f t="shared" si="28"/>
        <v/>
      </c>
      <c r="J139">
        <f t="shared" si="20"/>
        <v>249.5462555551762</v>
      </c>
      <c r="K139">
        <f t="shared" si="29"/>
        <v>249.5462555551762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4.771698100348079</v>
      </c>
      <c r="F140">
        <f t="shared" si="25"/>
        <v>3.9755425412053937</v>
      </c>
      <c r="G140">
        <f t="shared" si="26"/>
        <v>1.8182166470389225</v>
      </c>
      <c r="H140">
        <f t="shared" si="27"/>
        <v>1.5615210083379956</v>
      </c>
      <c r="I140" t="str">
        <f t="shared" si="28"/>
        <v/>
      </c>
      <c r="J140">
        <f t="shared" si="20"/>
        <v>249.41402153286739</v>
      </c>
      <c r="K140">
        <f t="shared" si="29"/>
        <v>249.41402153286739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4.4931869847542503</v>
      </c>
      <c r="F141">
        <f t="shared" si="25"/>
        <v>3.7435008728188146</v>
      </c>
      <c r="G141">
        <f t="shared" si="26"/>
        <v>1.6943149078476283</v>
      </c>
      <c r="H141">
        <f t="shared" si="27"/>
        <v>1.4551117039066963</v>
      </c>
      <c r="I141" t="str">
        <f t="shared" si="28"/>
        <v/>
      </c>
      <c r="J141">
        <f t="shared" si="20"/>
        <v>249.28838916891212</v>
      </c>
      <c r="K141">
        <f t="shared" si="29"/>
        <v>249.28838916891212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4.2309318098922262</v>
      </c>
      <c r="F142">
        <f t="shared" si="25"/>
        <v>3.5250028491824947</v>
      </c>
      <c r="G142">
        <f t="shared" si="26"/>
        <v>1.5788564094547441</v>
      </c>
      <c r="H142">
        <f t="shared" si="27"/>
        <v>1.35595362440871</v>
      </c>
      <c r="I142" t="str">
        <f t="shared" si="28"/>
        <v/>
      </c>
      <c r="J142">
        <f t="shared" si="20"/>
        <v>249.1690492247738</v>
      </c>
      <c r="K142">
        <f t="shared" si="29"/>
        <v>249.1690492247738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3.9839837604570487</v>
      </c>
      <c r="F143">
        <f t="shared" si="25"/>
        <v>3.3192579643739557</v>
      </c>
      <c r="G143">
        <f t="shared" si="26"/>
        <v>1.4712657901611912</v>
      </c>
      <c r="H143">
        <f t="shared" si="27"/>
        <v>1.2635526376502924</v>
      </c>
      <c r="I143" t="str">
        <f t="shared" si="28"/>
        <v/>
      </c>
      <c r="J143">
        <f t="shared" si="20"/>
        <v>249.05570532672365</v>
      </c>
      <c r="K143">
        <f t="shared" si="29"/>
        <v>249.05570532672365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3.7514494009275454</v>
      </c>
      <c r="F144">
        <f t="shared" si="25"/>
        <v>3.1255218521639114</v>
      </c>
      <c r="G144">
        <f t="shared" si="26"/>
        <v>1.3710068960901796</v>
      </c>
      <c r="H144">
        <f t="shared" si="27"/>
        <v>1.1774482839036802</v>
      </c>
      <c r="I144" t="str">
        <f t="shared" si="28"/>
        <v/>
      </c>
      <c r="J144">
        <f t="shared" si="20"/>
        <v>248.94807356826021</v>
      </c>
      <c r="K144">
        <f t="shared" si="29"/>
        <v>248.94807356826021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3.5324874431980922</v>
      </c>
      <c r="F145">
        <f t="shared" si="25"/>
        <v>2.9430935929671365</v>
      </c>
      <c r="G145">
        <f t="shared" si="26"/>
        <v>1.2775801093838344</v>
      </c>
      <c r="H145">
        <f t="shared" si="27"/>
        <v>1.0972114813086438</v>
      </c>
      <c r="I145" t="str">
        <f t="shared" si="28"/>
        <v/>
      </c>
      <c r="J145">
        <f t="shared" si="20"/>
        <v>248.84588211165848</v>
      </c>
      <c r="K145">
        <f t="shared" si="29"/>
        <v>248.84588211165848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3.3263057028749725</v>
      </c>
      <c r="F146">
        <f t="shared" si="25"/>
        <v>2.7713131779793292</v>
      </c>
      <c r="G146">
        <f t="shared" si="26"/>
        <v>1.190519858468932</v>
      </c>
      <c r="H146">
        <f t="shared" si="27"/>
        <v>1.022442387638649</v>
      </c>
      <c r="I146" t="str">
        <f t="shared" si="28"/>
        <v/>
      </c>
      <c r="J146">
        <f t="shared" si="20"/>
        <v>248.74887079034067</v>
      </c>
      <c r="K146">
        <f t="shared" si="29"/>
        <v>248.74887079034067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3.13215823322549</v>
      </c>
      <c r="F147">
        <f t="shared" si="25"/>
        <v>2.6095591213254519</v>
      </c>
      <c r="G147">
        <f t="shared" si="26"/>
        <v>1.1093922979847075</v>
      </c>
      <c r="H147">
        <f t="shared" si="27"/>
        <v>0.9527684077762173</v>
      </c>
      <c r="I147" t="str">
        <f t="shared" si="28"/>
        <v/>
      </c>
      <c r="J147">
        <f t="shared" si="20"/>
        <v>248.65679071354924</v>
      </c>
      <c r="K147">
        <f t="shared" si="29"/>
        <v>248.65679071354924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2.9493426264107185</v>
      </c>
      <c r="F148">
        <f t="shared" si="25"/>
        <v>2.4572462115805154</v>
      </c>
      <c r="G148">
        <f t="shared" si="26"/>
        <v>1.0337931468111734</v>
      </c>
      <c r="H148">
        <f t="shared" si="27"/>
        <v>0.88784233696818415</v>
      </c>
      <c r="I148" t="str">
        <f t="shared" si="28"/>
        <v/>
      </c>
      <c r="J148">
        <f t="shared" si="20"/>
        <v>248.56940387461233</v>
      </c>
      <c r="K148">
        <f t="shared" si="29"/>
        <v>248.56940387461233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2.7771974722380017</v>
      </c>
      <c r="F149">
        <f t="shared" si="25"/>
        <v>2.3138233945280127</v>
      </c>
      <c r="G149">
        <f t="shared" si="26"/>
        <v>0.9633456734242446</v>
      </c>
      <c r="H149">
        <f t="shared" si="27"/>
        <v>0.82734063060817953</v>
      </c>
      <c r="I149" t="str">
        <f t="shared" si="28"/>
        <v/>
      </c>
      <c r="J149">
        <f t="shared" si="20"/>
        <v>248.48648276391984</v>
      </c>
      <c r="K149">
        <f t="shared" si="29"/>
        <v>248.48648276391984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2.6150999652391951</v>
      </c>
      <c r="F150">
        <f t="shared" si="25"/>
        <v>2.1787717794960209</v>
      </c>
      <c r="G150">
        <f t="shared" si="26"/>
        <v>0.89769881853813527</v>
      </c>
      <c r="H150">
        <f t="shared" si="27"/>
        <v>0.77096179192417691</v>
      </c>
      <c r="I150" t="str">
        <f t="shared" si="28"/>
        <v/>
      </c>
      <c r="J150">
        <f t="shared" si="20"/>
        <v>248.40780998757185</v>
      </c>
      <c r="K150">
        <f t="shared" si="29"/>
        <v>248.40780998757185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609.099424774402</v>
      </c>
      <c r="S2">
        <f>SQRT(R2/11)</f>
        <v>7.4412818102455365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0.81566361178543922</v>
      </c>
      <c r="Q3" t="s">
        <v>20</v>
      </c>
      <c r="R3">
        <f>RSQ(D2:D100,I2:I100)</f>
        <v>0.84657625120398838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0.84376875032719667</v>
      </c>
      <c r="Q4" t="s">
        <v>21</v>
      </c>
      <c r="R4">
        <f>1-((1-$R$3)*($Y$3-1))/(Y3-Y4-1)</f>
        <v>0.69315250240797677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83.87</v>
      </c>
      <c r="D5" s="3"/>
      <c r="E5">
        <f t="shared" si="4"/>
        <v>83.87</v>
      </c>
      <c r="F5">
        <f t="shared" si="5"/>
        <v>68.409707120444793</v>
      </c>
      <c r="G5">
        <f t="shared" si="6"/>
        <v>83.87</v>
      </c>
      <c r="H5">
        <f t="shared" si="7"/>
        <v>70.766885089941994</v>
      </c>
      <c r="I5" t="str">
        <f t="shared" si="8"/>
        <v/>
      </c>
      <c r="J5">
        <f t="shared" si="0"/>
        <v>244.64282203050283</v>
      </c>
      <c r="K5">
        <f t="shared" si="9"/>
        <v>244.64282203050283</v>
      </c>
      <c r="L5" t="str">
        <f t="shared" si="1"/>
        <v/>
      </c>
      <c r="M5" t="str">
        <f t="shared" si="2"/>
        <v/>
      </c>
      <c r="N5" s="1" t="s">
        <v>14</v>
      </c>
      <c r="O5" s="5">
        <v>15.979594370502735</v>
      </c>
      <c r="Q5" s="1" t="s">
        <v>22</v>
      </c>
      <c r="R5">
        <f>LARGE(L2:L150,1)/LARGE(D2:D100,1)*100</f>
        <v>5.9576038630428991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78.782285612370686</v>
      </c>
      <c r="F6">
        <f t="shared" si="5"/>
        <v>64.259843627298324</v>
      </c>
      <c r="G6">
        <f t="shared" si="6"/>
        <v>77.899772875432106</v>
      </c>
      <c r="H6">
        <f t="shared" si="7"/>
        <v>65.729394009875804</v>
      </c>
      <c r="I6" t="str">
        <f t="shared" si="8"/>
        <v/>
      </c>
      <c r="J6">
        <f t="shared" si="0"/>
        <v>245.53044961742251</v>
      </c>
      <c r="K6">
        <f t="shared" si="9"/>
        <v>245.53044961742251</v>
      </c>
      <c r="L6" t="str">
        <f t="shared" si="1"/>
        <v/>
      </c>
      <c r="M6" t="str">
        <f t="shared" si="2"/>
        <v/>
      </c>
      <c r="N6" s="1" t="s">
        <v>15</v>
      </c>
      <c r="O6" s="5">
        <v>13.541888580160435</v>
      </c>
      <c r="Q6" s="1" t="s">
        <v>45</v>
      </c>
      <c r="R6">
        <f>AVEDEV(M2:M150)</f>
        <v>1.4612073154952367</v>
      </c>
      <c r="S6">
        <f>_xlfn.STDEV.P(M2:M150)</f>
        <v>1.8622234215297646</v>
      </c>
    </row>
    <row r="7" spans="1:25">
      <c r="A7">
        <f t="shared" si="3"/>
        <v>5</v>
      </c>
      <c r="B7" s="13">
        <f>Edwards!B7</f>
        <v>43180</v>
      </c>
      <c r="C7" s="3">
        <v>83.87</v>
      </c>
      <c r="D7" s="3"/>
      <c r="E7">
        <f t="shared" si="4"/>
        <v>157.87320169678253</v>
      </c>
      <c r="F7">
        <f t="shared" si="5"/>
        <v>128.77142590012878</v>
      </c>
      <c r="G7">
        <f t="shared" si="6"/>
        <v>156.22453218127947</v>
      </c>
      <c r="H7">
        <f t="shared" si="7"/>
        <v>131.81737828904909</v>
      </c>
      <c r="I7" t="str">
        <f t="shared" si="8"/>
        <v/>
      </c>
      <c r="J7">
        <f t="shared" si="0"/>
        <v>243.95404761107966</v>
      </c>
      <c r="K7">
        <f t="shared" si="9"/>
        <v>243.95404761107966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148.29631175170294</v>
      </c>
      <c r="F8">
        <f t="shared" si="5"/>
        <v>120.95990525785349</v>
      </c>
      <c r="G8">
        <f t="shared" si="6"/>
        <v>145.10379843200553</v>
      </c>
      <c r="H8">
        <f t="shared" si="7"/>
        <v>122.43405067070275</v>
      </c>
      <c r="I8" t="str">
        <f t="shared" si="8"/>
        <v/>
      </c>
      <c r="J8">
        <f t="shared" si="0"/>
        <v>245.52585458715077</v>
      </c>
      <c r="K8">
        <f t="shared" si="9"/>
        <v>245.52585458715077</v>
      </c>
      <c r="L8" t="str">
        <f t="shared" si="1"/>
        <v/>
      </c>
      <c r="M8" t="str">
        <f t="shared" si="2"/>
        <v/>
      </c>
      <c r="O8">
        <f>1.1*O3</f>
        <v>0.89722997296398321</v>
      </c>
    </row>
    <row r="9" spans="1:25">
      <c r="A9">
        <f t="shared" si="3"/>
        <v>7</v>
      </c>
      <c r="B9" s="13">
        <f>Edwards!B9</f>
        <v>43182</v>
      </c>
      <c r="C9" s="3">
        <f>18+83.58</f>
        <v>101.58</v>
      </c>
      <c r="D9" s="3">
        <v>243</v>
      </c>
      <c r="E9">
        <f t="shared" si="4"/>
        <v>240.88037424208687</v>
      </c>
      <c r="F9">
        <f t="shared" si="5"/>
        <v>196.47735606252886</v>
      </c>
      <c r="G9">
        <f t="shared" si="6"/>
        <v>236.35468631472173</v>
      </c>
      <c r="H9">
        <f t="shared" si="7"/>
        <v>199.42869830574932</v>
      </c>
      <c r="I9">
        <f t="shared" si="8"/>
        <v>246.90357772985124</v>
      </c>
      <c r="J9">
        <f t="shared" si="0"/>
        <v>244.04865775677956</v>
      </c>
      <c r="K9">
        <f t="shared" si="9"/>
        <v>246.90357772985124</v>
      </c>
      <c r="L9">
        <f t="shared" si="1"/>
        <v>3.9035777298512357</v>
      </c>
      <c r="M9">
        <f t="shared" si="2"/>
        <v>1.6064105884161466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226.26811067073837</v>
      </c>
      <c r="F10">
        <f t="shared" si="5"/>
        <v>184.55866438156193</v>
      </c>
      <c r="G10">
        <f t="shared" si="6"/>
        <v>219.52994374580689</v>
      </c>
      <c r="H10">
        <f t="shared" si="7"/>
        <v>185.23250629379928</v>
      </c>
      <c r="I10" t="str">
        <f t="shared" si="8"/>
        <v/>
      </c>
      <c r="J10">
        <f t="shared" si="0"/>
        <v>246.32615808776265</v>
      </c>
      <c r="K10">
        <f t="shared" si="9"/>
        <v>246.32615808776265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212.54225491634207</v>
      </c>
      <c r="F11">
        <f t="shared" si="5"/>
        <v>173.3629833020851</v>
      </c>
      <c r="G11">
        <f t="shared" si="6"/>
        <v>203.90285867598359</v>
      </c>
      <c r="H11">
        <f t="shared" si="7"/>
        <v>172.04686025317767</v>
      </c>
      <c r="I11" t="str">
        <f t="shared" si="8"/>
        <v/>
      </c>
      <c r="J11">
        <f t="shared" si="0"/>
        <v>248.31612304890746</v>
      </c>
      <c r="K11">
        <f t="shared" si="9"/>
        <v>248.31612304890746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80.75</v>
      </c>
      <c r="D12" s="3"/>
      <c r="E12">
        <f t="shared" si="4"/>
        <v>280.39903578772578</v>
      </c>
      <c r="F12">
        <f t="shared" si="5"/>
        <v>228.71129027177105</v>
      </c>
      <c r="G12">
        <f t="shared" si="6"/>
        <v>270.13817669620187</v>
      </c>
      <c r="H12">
        <f t="shared" si="7"/>
        <v>227.93415176662168</v>
      </c>
      <c r="I12" t="str">
        <f t="shared" si="8"/>
        <v/>
      </c>
      <c r="J12">
        <f t="shared" si="0"/>
        <v>247.7771385051494</v>
      </c>
      <c r="K12">
        <f t="shared" si="9"/>
        <v>247.7771385051494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263.3894947282933</v>
      </c>
      <c r="F13">
        <f t="shared" si="5"/>
        <v>214.83722657642161</v>
      </c>
      <c r="G13">
        <f t="shared" si="6"/>
        <v>250.9085800598244</v>
      </c>
      <c r="H13">
        <f t="shared" si="7"/>
        <v>211.70881904344941</v>
      </c>
      <c r="I13" t="str">
        <f t="shared" si="8"/>
        <v/>
      </c>
      <c r="J13">
        <f t="shared" si="0"/>
        <v>250.12840753297218</v>
      </c>
      <c r="K13">
        <f t="shared" si="9"/>
        <v>250.12840753297218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79.98</v>
      </c>
      <c r="D14" s="3"/>
      <c r="E14">
        <f t="shared" si="4"/>
        <v>327.39178491692388</v>
      </c>
      <c r="F14">
        <f t="shared" si="5"/>
        <v>267.04156575421985</v>
      </c>
      <c r="G14">
        <f t="shared" si="6"/>
        <v>313.02782877259443</v>
      </c>
      <c r="H14">
        <f t="shared" si="7"/>
        <v>264.1230999010877</v>
      </c>
      <c r="I14" t="str">
        <f t="shared" si="8"/>
        <v/>
      </c>
      <c r="J14">
        <f t="shared" si="0"/>
        <v>249.91846585313215</v>
      </c>
      <c r="K14">
        <f t="shared" si="9"/>
        <v>249.91846585313215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307.53157394144426</v>
      </c>
      <c r="F15">
        <f t="shared" si="5"/>
        <v>250.84231433913928</v>
      </c>
      <c r="G15">
        <f t="shared" si="6"/>
        <v>290.74516233545677</v>
      </c>
      <c r="H15">
        <f t="shared" si="7"/>
        <v>245.32168228746627</v>
      </c>
      <c r="I15" t="str">
        <f t="shared" si="8"/>
        <v/>
      </c>
      <c r="J15">
        <f t="shared" si="0"/>
        <v>252.52063205167303</v>
      </c>
      <c r="K15">
        <f t="shared" si="9"/>
        <v>252.52063205167303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20+79.55</f>
        <v>99.55</v>
      </c>
      <c r="D16" s="3">
        <v>253</v>
      </c>
      <c r="E16">
        <f t="shared" si="4"/>
        <v>388.42612129577628</v>
      </c>
      <c r="F16">
        <f t="shared" si="5"/>
        <v>316.82505300792201</v>
      </c>
      <c r="G16">
        <f t="shared" si="6"/>
        <v>369.59867187984645</v>
      </c>
      <c r="H16">
        <f t="shared" si="7"/>
        <v>311.85580949464963</v>
      </c>
      <c r="I16">
        <f t="shared" si="8"/>
        <v>254.76711005510427</v>
      </c>
      <c r="J16">
        <f t="shared" si="0"/>
        <v>251.96924351327232</v>
      </c>
      <c r="K16">
        <f t="shared" si="9"/>
        <v>254.76711005510427</v>
      </c>
      <c r="L16">
        <f t="shared" si="1"/>
        <v>1.7671100551042684</v>
      </c>
      <c r="M16">
        <f t="shared" si="2"/>
        <v>0.69846247237322856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364.86345090293531</v>
      </c>
      <c r="F17">
        <f t="shared" si="5"/>
        <v>297.6058401719875</v>
      </c>
      <c r="G17">
        <f t="shared" si="6"/>
        <v>343.2890496542434</v>
      </c>
      <c r="H17">
        <f t="shared" si="7"/>
        <v>289.65657242777189</v>
      </c>
      <c r="I17" t="str">
        <f t="shared" si="8"/>
        <v/>
      </c>
      <c r="J17">
        <f t="shared" si="0"/>
        <v>254.94926774421555</v>
      </c>
      <c r="K17">
        <f t="shared" si="9"/>
        <v>254.94926774421555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342.73013709968092</v>
      </c>
      <c r="F18">
        <f t="shared" si="5"/>
        <v>279.55250149444447</v>
      </c>
      <c r="G18">
        <f t="shared" si="6"/>
        <v>318.85225943351014</v>
      </c>
      <c r="H18">
        <f t="shared" si="7"/>
        <v>269.03757248121593</v>
      </c>
      <c r="I18" t="str">
        <f t="shared" si="8"/>
        <v/>
      </c>
      <c r="J18">
        <f t="shared" si="0"/>
        <v>257.51492901322848</v>
      </c>
      <c r="K18">
        <f t="shared" si="9"/>
        <v>257.51492901322848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75.400000000000006</v>
      </c>
      <c r="D19" s="3"/>
      <c r="E19">
        <f t="shared" si="4"/>
        <v>397.33947238528708</v>
      </c>
      <c r="F19">
        <f t="shared" si="5"/>
        <v>324.09534915070407</v>
      </c>
      <c r="G19">
        <f t="shared" si="6"/>
        <v>371.5549849849624</v>
      </c>
      <c r="H19">
        <f t="shared" si="7"/>
        <v>313.50648535860205</v>
      </c>
      <c r="I19" t="str">
        <f t="shared" si="8"/>
        <v/>
      </c>
      <c r="J19">
        <f t="shared" si="0"/>
        <v>257.58886379210207</v>
      </c>
      <c r="K19">
        <f t="shared" si="9"/>
        <v>257.58886379210207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373.23610109128845</v>
      </c>
      <c r="F20">
        <f t="shared" si="5"/>
        <v>304.43510626483567</v>
      </c>
      <c r="G20">
        <f t="shared" si="6"/>
        <v>345.10610398310666</v>
      </c>
      <c r="H20">
        <f t="shared" si="7"/>
        <v>291.18974608811351</v>
      </c>
      <c r="I20" t="str">
        <f t="shared" si="8"/>
        <v/>
      </c>
      <c r="J20">
        <f t="shared" si="0"/>
        <v>260.24536017672216</v>
      </c>
      <c r="K20">
        <f t="shared" si="9"/>
        <v>260.24536017672216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81.52</v>
      </c>
      <c r="D21" s="3"/>
      <c r="E21">
        <f t="shared" si="4"/>
        <v>432.11488633625305</v>
      </c>
      <c r="F21">
        <f t="shared" si="5"/>
        <v>352.46038889528268</v>
      </c>
      <c r="G21">
        <f t="shared" si="6"/>
        <v>402.05996802443383</v>
      </c>
      <c r="H21">
        <f t="shared" si="7"/>
        <v>339.2456367765692</v>
      </c>
      <c r="I21" t="str">
        <f t="shared" si="8"/>
        <v/>
      </c>
      <c r="J21">
        <f t="shared" si="0"/>
        <v>260.21475211871348</v>
      </c>
      <c r="K21">
        <f t="shared" si="9"/>
        <v>260.21475211871348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405.90197201263601</v>
      </c>
      <c r="F22">
        <f t="shared" si="5"/>
        <v>331.07946852265894</v>
      </c>
      <c r="G22">
        <f t="shared" si="6"/>
        <v>373.43961120074988</v>
      </c>
      <c r="H22">
        <f t="shared" si="7"/>
        <v>315.09667406553092</v>
      </c>
      <c r="I22" t="str">
        <f t="shared" si="8"/>
        <v/>
      </c>
      <c r="J22">
        <f t="shared" si="0"/>
        <v>262.98279445712808</v>
      </c>
      <c r="K22">
        <f t="shared" si="9"/>
        <v>262.98279445712808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21+79.37</f>
        <v>100.37</v>
      </c>
      <c r="D23" s="3">
        <v>266</v>
      </c>
      <c r="E23">
        <f t="shared" si="4"/>
        <v>481.64918313728367</v>
      </c>
      <c r="F23">
        <f t="shared" si="5"/>
        <v>392.86371233126329</v>
      </c>
      <c r="G23">
        <f t="shared" si="6"/>
        <v>447.22657440357801</v>
      </c>
      <c r="H23">
        <f t="shared" si="7"/>
        <v>377.35580779762006</v>
      </c>
      <c r="I23">
        <f t="shared" si="8"/>
        <v>265.32881728907938</v>
      </c>
      <c r="J23">
        <f t="shared" si="0"/>
        <v>262.50790453364323</v>
      </c>
      <c r="K23">
        <f t="shared" si="9"/>
        <v>265.32881728907938</v>
      </c>
      <c r="L23">
        <f t="shared" si="1"/>
        <v>-0.67118271092061832</v>
      </c>
      <c r="M23">
        <f t="shared" si="2"/>
        <v>0.25232432741376626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452.43142376161342</v>
      </c>
      <c r="F24">
        <f t="shared" si="5"/>
        <v>369.03184919062619</v>
      </c>
      <c r="G24">
        <f t="shared" si="6"/>
        <v>415.39106438412142</v>
      </c>
      <c r="H24">
        <f t="shared" si="7"/>
        <v>350.4939992924742</v>
      </c>
      <c r="I24" t="str">
        <f t="shared" si="8"/>
        <v/>
      </c>
      <c r="J24">
        <f t="shared" si="0"/>
        <v>265.53784989815199</v>
      </c>
      <c r="K24">
        <f t="shared" si="9"/>
        <v>265.53784989815199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424.98606947417363</v>
      </c>
      <c r="F25">
        <f t="shared" si="5"/>
        <v>346.64567238580207</v>
      </c>
      <c r="G25">
        <f t="shared" si="6"/>
        <v>385.82174281634735</v>
      </c>
      <c r="H25">
        <f t="shared" si="7"/>
        <v>325.54432978521049</v>
      </c>
      <c r="I25" t="str">
        <f t="shared" si="8"/>
        <v/>
      </c>
      <c r="J25">
        <f t="shared" si="0"/>
        <v>268.10134260059158</v>
      </c>
      <c r="K25">
        <f t="shared" si="9"/>
        <v>268.10134260059158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78.17</v>
      </c>
      <c r="D26" s="3"/>
      <c r="E26">
        <f t="shared" si="4"/>
        <v>477.37560279710453</v>
      </c>
      <c r="F26">
        <f t="shared" si="5"/>
        <v>389.37790835573753</v>
      </c>
      <c r="G26">
        <f t="shared" si="6"/>
        <v>436.52729266480077</v>
      </c>
      <c r="H26">
        <f t="shared" si="7"/>
        <v>368.32808821549338</v>
      </c>
      <c r="I26" t="str">
        <f t="shared" si="8"/>
        <v/>
      </c>
      <c r="J26">
        <f t="shared" si="0"/>
        <v>268.04982014024415</v>
      </c>
      <c r="K26">
        <f t="shared" si="9"/>
        <v>268.04982014024415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448.41708696720053</v>
      </c>
      <c r="F27">
        <f t="shared" si="5"/>
        <v>365.75750074197219</v>
      </c>
      <c r="G27">
        <f t="shared" si="6"/>
        <v>405.45340351156864</v>
      </c>
      <c r="H27">
        <f t="shared" si="7"/>
        <v>342.10891159686486</v>
      </c>
      <c r="I27" t="str">
        <f t="shared" si="8"/>
        <v/>
      </c>
      <c r="J27">
        <f t="shared" si="0"/>
        <v>270.64858914510734</v>
      </c>
      <c r="K27">
        <f t="shared" si="9"/>
        <v>270.64858914510734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68.88</v>
      </c>
      <c r="D28" s="3"/>
      <c r="E28">
        <f t="shared" si="4"/>
        <v>490.09525001689826</v>
      </c>
      <c r="F28">
        <f t="shared" si="5"/>
        <v>399.75286174767109</v>
      </c>
      <c r="G28">
        <f t="shared" si="6"/>
        <v>445.47148736284873</v>
      </c>
      <c r="H28">
        <f t="shared" si="7"/>
        <v>375.87492019854847</v>
      </c>
      <c r="I28" t="str">
        <f t="shared" si="8"/>
        <v/>
      </c>
      <c r="J28">
        <f t="shared" si="0"/>
        <v>270.87794154912262</v>
      </c>
      <c r="K28">
        <f t="shared" si="9"/>
        <v>270.87794154912262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460.36513609273277</v>
      </c>
      <c r="F29">
        <f t="shared" si="5"/>
        <v>375.50308964549367</v>
      </c>
      <c r="G29">
        <f t="shared" si="6"/>
        <v>413.76091198338906</v>
      </c>
      <c r="H29">
        <f t="shared" si="7"/>
        <v>349.11852763846542</v>
      </c>
      <c r="I29" t="str">
        <f t="shared" si="8"/>
        <v/>
      </c>
      <c r="J29">
        <f t="shared" si="0"/>
        <v>273.38456200702825</v>
      </c>
      <c r="K29">
        <f t="shared" si="9"/>
        <v>273.38456200702825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18+86.78</f>
        <v>104.78</v>
      </c>
      <c r="D30" s="3">
        <v>278</v>
      </c>
      <c r="E30">
        <f t="shared" si="4"/>
        <v>537.21850766228181</v>
      </c>
      <c r="F30">
        <f t="shared" si="5"/>
        <v>438.18958827780045</v>
      </c>
      <c r="G30">
        <f t="shared" si="6"/>
        <v>489.08763167089137</v>
      </c>
      <c r="H30">
        <f t="shared" si="7"/>
        <v>412.67685977543624</v>
      </c>
      <c r="I30">
        <f t="shared" si="8"/>
        <v>275.45758491876956</v>
      </c>
      <c r="J30">
        <f t="shared" si="0"/>
        <v>272.51272850236421</v>
      </c>
      <c r="K30">
        <f t="shared" si="9"/>
        <v>275.45758491876956</v>
      </c>
      <c r="L30">
        <f t="shared" si="1"/>
        <v>-2.5424150812304447</v>
      </c>
      <c r="M30">
        <f t="shared" si="2"/>
        <v>0.91453779900375709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504.62980692621238</v>
      </c>
      <c r="F31">
        <f t="shared" si="5"/>
        <v>411.60817093202326</v>
      </c>
      <c r="G31">
        <f t="shared" si="6"/>
        <v>454.27227165071457</v>
      </c>
      <c r="H31">
        <f t="shared" si="7"/>
        <v>383.30074695902027</v>
      </c>
      <c r="I31" t="str">
        <f t="shared" si="8"/>
        <v/>
      </c>
      <c r="J31">
        <f t="shared" si="0"/>
        <v>275.30742397300304</v>
      </c>
      <c r="K31">
        <f t="shared" si="9"/>
        <v>275.30742397300304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474.01799901962966</v>
      </c>
      <c r="F32">
        <f t="shared" si="5"/>
        <v>386.63923313165793</v>
      </c>
      <c r="G32">
        <f t="shared" si="6"/>
        <v>421.93521861448983</v>
      </c>
      <c r="H32">
        <f t="shared" si="7"/>
        <v>356.01575212938059</v>
      </c>
      <c r="I32" t="str">
        <f t="shared" si="8"/>
        <v/>
      </c>
      <c r="J32">
        <f t="shared" si="0"/>
        <v>277.62348100227729</v>
      </c>
      <c r="K32">
        <f t="shared" si="9"/>
        <v>277.62348100227729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80.73</v>
      </c>
      <c r="D33" s="3"/>
      <c r="E33">
        <f t="shared" si="4"/>
        <v>525.99316184772749</v>
      </c>
      <c r="F33">
        <f t="shared" si="5"/>
        <v>429.03348216716051</v>
      </c>
      <c r="G33">
        <f t="shared" si="6"/>
        <v>472.63005601781987</v>
      </c>
      <c r="H33">
        <f t="shared" si="7"/>
        <v>398.79047173322886</v>
      </c>
      <c r="I33" t="str">
        <f t="shared" si="8"/>
        <v/>
      </c>
      <c r="J33">
        <f t="shared" si="0"/>
        <v>277.24301043393166</v>
      </c>
      <c r="K33">
        <f t="shared" si="9"/>
        <v>277.24301043393166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494.08541202863461</v>
      </c>
      <c r="F34">
        <f t="shared" si="5"/>
        <v>403.00749170577302</v>
      </c>
      <c r="G34">
        <f t="shared" si="6"/>
        <v>438.98621697735689</v>
      </c>
      <c r="H34">
        <f t="shared" si="7"/>
        <v>370.40285170984805</v>
      </c>
      <c r="I34" t="str">
        <f t="shared" si="8"/>
        <v/>
      </c>
      <c r="J34">
        <f t="shared" si="0"/>
        <v>279.60463999592491</v>
      </c>
      <c r="K34">
        <f t="shared" si="9"/>
        <v>279.60463999592491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82.53</v>
      </c>
      <c r="D35" s="3"/>
      <c r="E35">
        <f t="shared" si="4"/>
        <v>546.64324725582139</v>
      </c>
      <c r="F35">
        <f t="shared" si="5"/>
        <v>445.87700541480416</v>
      </c>
      <c r="G35">
        <f t="shared" si="6"/>
        <v>490.26729102159607</v>
      </c>
      <c r="H35">
        <f t="shared" si="7"/>
        <v>413.67221947159214</v>
      </c>
      <c r="I35" t="str">
        <f t="shared" si="8"/>
        <v/>
      </c>
      <c r="J35">
        <f t="shared" si="0"/>
        <v>279.20478594321207</v>
      </c>
      <c r="K35">
        <f t="shared" si="9"/>
        <v>279.20478594321207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513.48282381521267</v>
      </c>
      <c r="F36">
        <f t="shared" si="5"/>
        <v>418.82925466290271</v>
      </c>
      <c r="G36">
        <f t="shared" si="6"/>
        <v>455.36795777793856</v>
      </c>
      <c r="H36">
        <f t="shared" si="7"/>
        <v>384.2252526733389</v>
      </c>
      <c r="I36" t="str">
        <f t="shared" si="8"/>
        <v/>
      </c>
      <c r="J36">
        <f t="shared" si="0"/>
        <v>281.60400198956381</v>
      </c>
      <c r="K36">
        <f t="shared" si="9"/>
        <v>281.60400198956381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21+87.2</f>
        <v>108.2</v>
      </c>
      <c r="D37" s="3">
        <v>292</v>
      </c>
      <c r="E37">
        <f t="shared" si="4"/>
        <v>590.53397499531059</v>
      </c>
      <c r="F37">
        <f t="shared" si="5"/>
        <v>481.67707492668728</v>
      </c>
      <c r="G37">
        <f t="shared" si="6"/>
        <v>531.1529090932487</v>
      </c>
      <c r="H37">
        <f t="shared" si="7"/>
        <v>448.17022633826554</v>
      </c>
      <c r="I37">
        <f t="shared" si="8"/>
        <v>283.54782457863985</v>
      </c>
      <c r="J37">
        <f t="shared" si="0"/>
        <v>280.50684858842175</v>
      </c>
      <c r="K37">
        <f t="shared" si="9"/>
        <v>283.54782457863985</v>
      </c>
      <c r="L37">
        <f t="shared" si="1"/>
        <v>-8.4521754213601525</v>
      </c>
      <c r="M37">
        <f t="shared" si="2"/>
        <v>2.8945806237534772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554.71105618086472</v>
      </c>
      <c r="F38">
        <f t="shared" si="5"/>
        <v>452.45762358179979</v>
      </c>
      <c r="G38">
        <f t="shared" si="6"/>
        <v>493.34316180385252</v>
      </c>
      <c r="H38">
        <f t="shared" si="7"/>
        <v>416.26754311770463</v>
      </c>
      <c r="I38" t="str">
        <f t="shared" si="8"/>
        <v/>
      </c>
      <c r="J38">
        <f t="shared" si="0"/>
        <v>283.19008046409516</v>
      </c>
      <c r="K38">
        <f t="shared" si="9"/>
        <v>283.19008046409516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521.06122404173937</v>
      </c>
      <c r="F39">
        <f t="shared" si="5"/>
        <v>425.01067996322706</v>
      </c>
      <c r="G39">
        <f t="shared" si="6"/>
        <v>458.22487485593973</v>
      </c>
      <c r="H39">
        <f t="shared" si="7"/>
        <v>386.63583002603235</v>
      </c>
      <c r="I39" t="str">
        <f t="shared" si="8"/>
        <v/>
      </c>
      <c r="J39">
        <f t="shared" si="0"/>
        <v>285.37484993719471</v>
      </c>
      <c r="K39">
        <f t="shared" si="9"/>
        <v>285.37484993719471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86.759999999999991</v>
      </c>
      <c r="D40" s="3"/>
      <c r="E40">
        <f t="shared" si="4"/>
        <v>576.21265498971957</v>
      </c>
      <c r="F40">
        <f t="shared" si="5"/>
        <v>469.99569532539186</v>
      </c>
      <c r="G40">
        <f t="shared" si="6"/>
        <v>512.36645853286041</v>
      </c>
      <c r="H40">
        <f t="shared" si="7"/>
        <v>432.31880642584304</v>
      </c>
      <c r="I40" t="str">
        <f t="shared" si="8"/>
        <v/>
      </c>
      <c r="J40">
        <f t="shared" si="0"/>
        <v>284.67688889954877</v>
      </c>
      <c r="K40">
        <f t="shared" si="9"/>
        <v>284.67688889954877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541.25849479983901</v>
      </c>
      <c r="F41">
        <f t="shared" si="5"/>
        <v>441.48485877798709</v>
      </c>
      <c r="G41">
        <f t="shared" si="6"/>
        <v>475.89401155000985</v>
      </c>
      <c r="H41">
        <f t="shared" si="7"/>
        <v>401.54449541374834</v>
      </c>
      <c r="I41" t="str">
        <f t="shared" si="8"/>
        <v/>
      </c>
      <c r="J41">
        <f t="shared" si="0"/>
        <v>286.94036336423869</v>
      </c>
      <c r="K41">
        <f t="shared" si="9"/>
        <v>286.94036336423869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86.759999999999991</v>
      </c>
      <c r="D42" s="3"/>
      <c r="E42">
        <f t="shared" si="4"/>
        <v>595.18472072782606</v>
      </c>
      <c r="F42">
        <f t="shared" si="5"/>
        <v>485.47051898836656</v>
      </c>
      <c r="G42">
        <f t="shared" si="6"/>
        <v>528.7778301242879</v>
      </c>
      <c r="H42">
        <f t="shared" si="7"/>
        <v>446.16620892469712</v>
      </c>
      <c r="I42" t="str">
        <f t="shared" si="8"/>
        <v/>
      </c>
      <c r="J42">
        <f t="shared" si="0"/>
        <v>286.3043100636695</v>
      </c>
      <c r="K42">
        <f t="shared" si="9"/>
        <v>286.3043100636695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559.07967879454725</v>
      </c>
      <c r="F43">
        <f t="shared" si="5"/>
        <v>456.02095008140367</v>
      </c>
      <c r="G43">
        <f t="shared" si="6"/>
        <v>491.13715116544472</v>
      </c>
      <c r="H43">
        <f t="shared" si="7"/>
        <v>414.40618027812678</v>
      </c>
      <c r="I43" t="str">
        <f t="shared" si="8"/>
        <v/>
      </c>
      <c r="J43">
        <f t="shared" si="0"/>
        <v>288.61476980327694</v>
      </c>
      <c r="K43">
        <f t="shared" si="9"/>
        <v>288.61476980327694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19+86.32</f>
        <v>105.32</v>
      </c>
      <c r="D44" s="3">
        <v>292</v>
      </c>
      <c r="E44">
        <f t="shared" si="4"/>
        <v>630.48483766381878</v>
      </c>
      <c r="F44">
        <f t="shared" si="5"/>
        <v>514.26353986482673</v>
      </c>
      <c r="G44">
        <f t="shared" si="6"/>
        <v>561.49589753755708</v>
      </c>
      <c r="H44">
        <f t="shared" si="7"/>
        <v>473.77269177911222</v>
      </c>
      <c r="I44">
        <f t="shared" si="8"/>
        <v>290.45088127693248</v>
      </c>
      <c r="J44">
        <f t="shared" si="0"/>
        <v>287.4908480857145</v>
      </c>
      <c r="K44">
        <f t="shared" si="9"/>
        <v>290.45088127693248</v>
      </c>
      <c r="L44">
        <f t="shared" si="1"/>
        <v>-1.5491187230675223</v>
      </c>
      <c r="M44">
        <f t="shared" si="2"/>
        <v>0.53052011063956239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592.23842321569259</v>
      </c>
      <c r="F45">
        <f t="shared" si="5"/>
        <v>483.06733131822534</v>
      </c>
      <c r="G45">
        <f t="shared" si="6"/>
        <v>521.52620589796823</v>
      </c>
      <c r="H45">
        <f t="shared" si="7"/>
        <v>440.04751501341292</v>
      </c>
      <c r="I45" t="str">
        <f t="shared" si="8"/>
        <v/>
      </c>
      <c r="J45">
        <f t="shared" si="0"/>
        <v>290.01981630481242</v>
      </c>
      <c r="K45">
        <f t="shared" si="9"/>
        <v>290.01981630481242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556.31210931678504</v>
      </c>
      <c r="F46">
        <f t="shared" si="5"/>
        <v>453.76354436530499</v>
      </c>
      <c r="G46">
        <f t="shared" si="6"/>
        <v>484.40172872347165</v>
      </c>
      <c r="H46">
        <f t="shared" si="7"/>
        <v>408.72304130133739</v>
      </c>
      <c r="I46" t="str">
        <f t="shared" si="8"/>
        <v/>
      </c>
      <c r="J46">
        <f t="shared" si="0"/>
        <v>292.04050306396766</v>
      </c>
      <c r="K46">
        <f t="shared" si="9"/>
        <v>292.04050306396766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68.58</v>
      </c>
      <c r="D47" s="3"/>
      <c r="E47">
        <f t="shared" si="4"/>
        <v>591.14515423650107</v>
      </c>
      <c r="F47">
        <f t="shared" si="5"/>
        <v>482.17559159400503</v>
      </c>
      <c r="G47">
        <f t="shared" si="6"/>
        <v>518.49993141796972</v>
      </c>
      <c r="H47">
        <f t="shared" si="7"/>
        <v>437.4940391772775</v>
      </c>
      <c r="I47" t="str">
        <f t="shared" si="8"/>
        <v/>
      </c>
      <c r="J47">
        <f t="shared" si="0"/>
        <v>291.68155241672753</v>
      </c>
      <c r="K47">
        <f t="shared" si="9"/>
        <v>291.68155241672753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555.28516012196189</v>
      </c>
      <c r="F48">
        <f t="shared" si="5"/>
        <v>452.92589927593536</v>
      </c>
      <c r="G48">
        <f t="shared" si="6"/>
        <v>481.59087746973847</v>
      </c>
      <c r="H48">
        <f t="shared" si="7"/>
        <v>406.3513328516193</v>
      </c>
      <c r="I48" t="str">
        <f t="shared" si="8"/>
        <v/>
      </c>
      <c r="J48">
        <f t="shared" si="0"/>
        <v>293.574566424316</v>
      </c>
      <c r="K48">
        <f t="shared" si="9"/>
        <v>293.574566424316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79.13</v>
      </c>
      <c r="D49" s="3"/>
      <c r="E49">
        <f t="shared" si="4"/>
        <v>600.73050174125899</v>
      </c>
      <c r="F49">
        <f t="shared" si="5"/>
        <v>489.99401075995439</v>
      </c>
      <c r="G49">
        <f t="shared" si="6"/>
        <v>526.4391686392355</v>
      </c>
      <c r="H49">
        <f t="shared" si="7"/>
        <v>444.19291944601611</v>
      </c>
      <c r="I49" t="str">
        <f t="shared" si="8"/>
        <v/>
      </c>
      <c r="J49">
        <f t="shared" si="0"/>
        <v>292.80109131393823</v>
      </c>
      <c r="K49">
        <f t="shared" si="9"/>
        <v>292.80109131393823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564.28904213953274</v>
      </c>
      <c r="F50">
        <f t="shared" si="5"/>
        <v>460.27003820247717</v>
      </c>
      <c r="G50">
        <f t="shared" si="6"/>
        <v>488.96496565789613</v>
      </c>
      <c r="H50">
        <f t="shared" si="7"/>
        <v>412.57335802694365</v>
      </c>
      <c r="I50" t="str">
        <f t="shared" si="8"/>
        <v/>
      </c>
      <c r="J50">
        <f t="shared" si="0"/>
        <v>294.69668017553352</v>
      </c>
      <c r="K50">
        <f t="shared" si="9"/>
        <v>294.69668017553352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18+74.18</f>
        <v>92.18</v>
      </c>
      <c r="D51" s="3">
        <v>296</v>
      </c>
      <c r="E51">
        <f t="shared" si="4"/>
        <v>622.23819107866643</v>
      </c>
      <c r="F51">
        <f t="shared" si="5"/>
        <v>507.53705032606331</v>
      </c>
      <c r="G51">
        <f t="shared" si="6"/>
        <v>546.33833753181784</v>
      </c>
      <c r="H51">
        <f t="shared" si="7"/>
        <v>460.98321631506013</v>
      </c>
      <c r="I51">
        <f t="shared" si="8"/>
        <v>296.14456568178235</v>
      </c>
      <c r="J51">
        <f t="shared" si="0"/>
        <v>293.55383401100318</v>
      </c>
      <c r="K51">
        <f t="shared" si="9"/>
        <v>296.14456568178235</v>
      </c>
      <c r="L51">
        <f t="shared" si="1"/>
        <v>0.14456568178235329</v>
      </c>
      <c r="M51">
        <f t="shared" si="2"/>
        <v>4.8839757358903141E-2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584.49203396309031</v>
      </c>
      <c r="F52">
        <f t="shared" si="5"/>
        <v>476.74888348215183</v>
      </c>
      <c r="G52">
        <f t="shared" si="6"/>
        <v>507.44762616990312</v>
      </c>
      <c r="H52">
        <f t="shared" si="7"/>
        <v>428.16844938988163</v>
      </c>
      <c r="I52" t="str">
        <f t="shared" si="8"/>
        <v/>
      </c>
      <c r="J52">
        <f t="shared" si="0"/>
        <v>295.58043409227014</v>
      </c>
      <c r="K52">
        <f t="shared" si="9"/>
        <v>295.58043409227014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549.0356308314731</v>
      </c>
      <c r="F53">
        <f t="shared" si="5"/>
        <v>447.82838564289642</v>
      </c>
      <c r="G53">
        <f t="shared" si="6"/>
        <v>471.3253228187985</v>
      </c>
      <c r="H53">
        <f t="shared" si="7"/>
        <v>397.68957863238018</v>
      </c>
      <c r="I53" t="str">
        <f t="shared" si="8"/>
        <v/>
      </c>
      <c r="J53">
        <f t="shared" si="0"/>
        <v>297.13880701051619</v>
      </c>
      <c r="K53">
        <f t="shared" si="9"/>
        <v>297.13880701051619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74.680000000000007</v>
      </c>
      <c r="D54" s="3"/>
      <c r="E54">
        <f t="shared" si="4"/>
        <v>590.41008083382894</v>
      </c>
      <c r="F54">
        <f t="shared" si="5"/>
        <v>481.57601896745405</v>
      </c>
      <c r="G54">
        <f t="shared" si="6"/>
        <v>512.45436029598341</v>
      </c>
      <c r="H54">
        <f t="shared" si="7"/>
        <v>432.3929751866649</v>
      </c>
      <c r="I54" t="str">
        <f t="shared" si="8"/>
        <v/>
      </c>
      <c r="J54">
        <f t="shared" si="0"/>
        <v>296.18304378078915</v>
      </c>
      <c r="K54">
        <f t="shared" si="9"/>
        <v>296.18304378078915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554.59467767585045</v>
      </c>
      <c r="F55">
        <f t="shared" si="5"/>
        <v>452.36269787006569</v>
      </c>
      <c r="G55">
        <f t="shared" si="6"/>
        <v>475.97565608777825</v>
      </c>
      <c r="H55">
        <f t="shared" si="7"/>
        <v>401.61338452335218</v>
      </c>
      <c r="I55" t="str">
        <f t="shared" si="8"/>
        <v/>
      </c>
      <c r="J55">
        <f t="shared" si="0"/>
        <v>297.74931334671345</v>
      </c>
      <c r="K55">
        <f t="shared" si="9"/>
        <v>297.74931334671345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75.180000000000007</v>
      </c>
      <c r="D56" s="3"/>
      <c r="E56">
        <f t="shared" si="4"/>
        <v>596.13190527911661</v>
      </c>
      <c r="F56">
        <f t="shared" si="5"/>
        <v>486.24310296049958</v>
      </c>
      <c r="G56">
        <f t="shared" si="6"/>
        <v>517.27366285289986</v>
      </c>
      <c r="H56">
        <f t="shared" si="7"/>
        <v>436.45935208256299</v>
      </c>
      <c r="I56" t="str">
        <f t="shared" si="8"/>
        <v/>
      </c>
      <c r="J56">
        <f t="shared" si="0"/>
        <v>296.78375087793654</v>
      </c>
      <c r="K56">
        <f t="shared" si="9"/>
        <v>296.78375087793654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559.96940532188</v>
      </c>
      <c r="F57">
        <f t="shared" si="5"/>
        <v>456.74666763418918</v>
      </c>
      <c r="G57">
        <f t="shared" si="6"/>
        <v>480.45189997238276</v>
      </c>
      <c r="H57">
        <f t="shared" si="7"/>
        <v>405.39029923202469</v>
      </c>
      <c r="I57" t="str">
        <f t="shared" si="8"/>
        <v/>
      </c>
      <c r="J57">
        <f t="shared" si="0"/>
        <v>298.35636840216449</v>
      </c>
      <c r="K57">
        <f t="shared" si="9"/>
        <v>298.35636840216449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18+70.28</f>
        <v>88.28</v>
      </c>
      <c r="D58" s="3">
        <v>296</v>
      </c>
      <c r="E58">
        <f t="shared" si="4"/>
        <v>614.28059168066909</v>
      </c>
      <c r="F58">
        <f t="shared" si="5"/>
        <v>501.04632605995118</v>
      </c>
      <c r="G58">
        <f t="shared" si="6"/>
        <v>534.53126845616362</v>
      </c>
      <c r="H58">
        <f t="shared" si="7"/>
        <v>451.02078039606846</v>
      </c>
      <c r="I58">
        <f t="shared" si="8"/>
        <v>299.50666729434914</v>
      </c>
      <c r="J58">
        <f t="shared" si="0"/>
        <v>297.02554566388272</v>
      </c>
      <c r="K58">
        <f t="shared" si="9"/>
        <v>299.50666729434914</v>
      </c>
      <c r="L58">
        <f t="shared" si="1"/>
        <v>3.5066672943491426</v>
      </c>
      <c r="M58">
        <f t="shared" si="2"/>
        <v>1.1846848967395751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577.01715774320405</v>
      </c>
      <c r="F59">
        <f t="shared" si="5"/>
        <v>470.65189894699034</v>
      </c>
      <c r="G59">
        <f t="shared" si="6"/>
        <v>496.4810350250599</v>
      </c>
      <c r="H59">
        <f t="shared" si="7"/>
        <v>418.91518248424796</v>
      </c>
      <c r="I59" t="str">
        <f t="shared" si="8"/>
        <v/>
      </c>
      <c r="J59">
        <f t="shared" si="0"/>
        <v>298.73671646274232</v>
      </c>
      <c r="K59">
        <f t="shared" si="9"/>
        <v>298.73671646274232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542.0141948797359</v>
      </c>
      <c r="F60">
        <f t="shared" si="5"/>
        <v>442.10125583458228</v>
      </c>
      <c r="G60">
        <f t="shared" si="6"/>
        <v>461.13938077276282</v>
      </c>
      <c r="H60">
        <f t="shared" si="7"/>
        <v>389.09499904129137</v>
      </c>
      <c r="I60" t="str">
        <f t="shared" si="8"/>
        <v/>
      </c>
      <c r="J60">
        <f t="shared" si="0"/>
        <v>300.0062567932909</v>
      </c>
      <c r="K60">
        <f t="shared" si="9"/>
        <v>300.0062567932909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509.13457859752589</v>
      </c>
      <c r="F61">
        <f t="shared" si="5"/>
        <v>415.28254926371557</v>
      </c>
      <c r="G61">
        <f t="shared" si="6"/>
        <v>428.3134973901947</v>
      </c>
      <c r="H61">
        <f t="shared" si="7"/>
        <v>361.39754444119558</v>
      </c>
      <c r="I61" t="str">
        <f t="shared" si="8"/>
        <v/>
      </c>
      <c r="J61">
        <f t="shared" si="0"/>
        <v>300.88500482251993</v>
      </c>
      <c r="K61">
        <f t="shared" si="9"/>
        <v>300.88500482251993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478.24950263746604</v>
      </c>
      <c r="F62">
        <f t="shared" si="5"/>
        <v>390.09071665586549</v>
      </c>
      <c r="G62">
        <f t="shared" si="6"/>
        <v>397.82430149252593</v>
      </c>
      <c r="H62">
        <f t="shared" si="7"/>
        <v>335.67171372013854</v>
      </c>
      <c r="I62" t="str">
        <f t="shared" si="8"/>
        <v/>
      </c>
      <c r="J62">
        <f t="shared" si="0"/>
        <v>301.41900293572689</v>
      </c>
      <c r="K62">
        <f t="shared" si="9"/>
        <v>301.41900293572689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449.23797437413947</v>
      </c>
      <c r="F63">
        <f t="shared" si="5"/>
        <v>366.42706872918518</v>
      </c>
      <c r="G63">
        <f t="shared" si="6"/>
        <v>369.50545762006914</v>
      </c>
      <c r="H63">
        <f t="shared" si="7"/>
        <v>311.77715821516466</v>
      </c>
      <c r="I63" t="str">
        <f t="shared" si="8"/>
        <v/>
      </c>
      <c r="J63">
        <f t="shared" si="0"/>
        <v>301.64991051402052</v>
      </c>
      <c r="K63">
        <f t="shared" si="9"/>
        <v>301.64991051402052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421.98634082587716</v>
      </c>
      <c r="F64">
        <f t="shared" si="5"/>
        <v>344.19890288215629</v>
      </c>
      <c r="G64">
        <f t="shared" si="6"/>
        <v>343.20247078616893</v>
      </c>
      <c r="H64">
        <f t="shared" si="7"/>
        <v>289.58351988445196</v>
      </c>
      <c r="I64" t="str">
        <f t="shared" si="8"/>
        <v/>
      </c>
      <c r="J64">
        <f t="shared" si="0"/>
        <v>301.61538299770433</v>
      </c>
      <c r="K64">
        <f t="shared" si="9"/>
        <v>301.61538299770433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18</v>
      </c>
      <c r="D65" s="3">
        <v>283</v>
      </c>
      <c r="E65">
        <f t="shared" si="4"/>
        <v>414.38784341794985</v>
      </c>
      <c r="F65">
        <f t="shared" si="5"/>
        <v>338.00108504226404</v>
      </c>
      <c r="G65">
        <f t="shared" si="6"/>
        <v>336.77184362143413</v>
      </c>
      <c r="H65">
        <f t="shared" si="7"/>
        <v>284.15755763784358</v>
      </c>
      <c r="I65">
        <f t="shared" si="8"/>
        <v>301.34941989817213</v>
      </c>
      <c r="J65">
        <f t="shared" si="0"/>
        <v>300.84352740442051</v>
      </c>
      <c r="K65">
        <f t="shared" si="9"/>
        <v>301.34941989817213</v>
      </c>
      <c r="L65">
        <f t="shared" si="1"/>
        <v>18.34941989817213</v>
      </c>
      <c r="M65">
        <f t="shared" si="2"/>
        <v>6.4838939569512828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389.25028537554869</v>
      </c>
      <c r="F66">
        <f t="shared" si="5"/>
        <v>317.49729365793297</v>
      </c>
      <c r="G66">
        <f t="shared" si="6"/>
        <v>312.79897614105471</v>
      </c>
      <c r="H66">
        <f t="shared" si="7"/>
        <v>263.93000120216436</v>
      </c>
      <c r="I66" t="str">
        <f t="shared" si="8"/>
        <v/>
      </c>
      <c r="J66">
        <f t="shared" si="0"/>
        <v>300.56729245576855</v>
      </c>
      <c r="K66">
        <f t="shared" si="9"/>
        <v>300.56729245576855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365.63761961551535</v>
      </c>
      <c r="F67">
        <f t="shared" si="5"/>
        <v>298.2373014202218</v>
      </c>
      <c r="G67">
        <f t="shared" si="6"/>
        <v>290.53260041797864</v>
      </c>
      <c r="H67">
        <f t="shared" si="7"/>
        <v>245.14232918398861</v>
      </c>
      <c r="I67" t="str">
        <f t="shared" si="8"/>
        <v/>
      </c>
      <c r="J67">
        <f t="shared" ref="J67:J130" si="10">$O$2+F67-H67</f>
        <v>300.09497223623316</v>
      </c>
      <c r="K67">
        <f t="shared" si="9"/>
        <v>300.09497223623316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343.45734325953117</v>
      </c>
      <c r="F68">
        <f t="shared" ref="F68:F131" si="15">E68*$O$3</f>
        <v>280.14565709730056</v>
      </c>
      <c r="G68">
        <f t="shared" ref="G68:G131" si="16">(G67*EXP(-1/$O$6)+C68)</f>
        <v>269.85124103337557</v>
      </c>
      <c r="H68">
        <f t="shared" ref="H68:H131" si="17">G68*$O$4</f>
        <v>227.69204442097444</v>
      </c>
      <c r="I68" t="str">
        <f t="shared" ref="I68:I131" si="18">IF(ISBLANK(D68),"",($O$2+((E67*EXP(-1/$O$5))*$O$3)-((G67*EXP(-1/$O$6))*$O$4)))</f>
        <v/>
      </c>
      <c r="J68">
        <f t="shared" si="10"/>
        <v>299.45361267632609</v>
      </c>
      <c r="K68">
        <f t="shared" ref="K68:K131" si="19">IF(I68="",J68,I68)</f>
        <v>299.45361267632609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322.62256483055228</v>
      </c>
      <c r="F69">
        <f t="shared" si="15"/>
        <v>263.15148647317028</v>
      </c>
      <c r="G69">
        <f t="shared" si="16"/>
        <v>250.64206971090309</v>
      </c>
      <c r="H69">
        <f t="shared" si="17"/>
        <v>211.48394593939082</v>
      </c>
      <c r="I69" t="str">
        <f t="shared" si="18"/>
        <v/>
      </c>
      <c r="J69">
        <f t="shared" si="10"/>
        <v>298.66754053377946</v>
      </c>
      <c r="K69">
        <f t="shared" si="19"/>
        <v>298.66754053377946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303.05166385449087</v>
      </c>
      <c r="F70">
        <f t="shared" si="15"/>
        <v>247.18821469714086</v>
      </c>
      <c r="G70">
        <f t="shared" si="16"/>
        <v>232.80028977593383</v>
      </c>
      <c r="H70">
        <f t="shared" si="17"/>
        <v>196.42960958004895</v>
      </c>
      <c r="I70" t="str">
        <f t="shared" si="18"/>
        <v/>
      </c>
      <c r="J70">
        <f t="shared" si="10"/>
        <v>297.75860511709197</v>
      </c>
      <c r="K70">
        <f t="shared" si="19"/>
        <v>297.75860511709197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284.66797111110827</v>
      </c>
      <c r="F71">
        <f t="shared" si="15"/>
        <v>232.19330547611963</v>
      </c>
      <c r="G71">
        <f t="shared" si="16"/>
        <v>216.22856443162067</v>
      </c>
      <c r="H71">
        <f t="shared" si="17"/>
        <v>182.44690559551231</v>
      </c>
      <c r="I71" t="str">
        <f t="shared" si="18"/>
        <v/>
      </c>
      <c r="J71">
        <f t="shared" si="10"/>
        <v>296.74639988060733</v>
      </c>
      <c r="K71">
        <f t="shared" si="19"/>
        <v>296.74639988060733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3">
        <v>308</v>
      </c>
      <c r="E72">
        <f t="shared" si="14"/>
        <v>285.39946828150016</v>
      </c>
      <c r="F72">
        <f t="shared" si="15"/>
        <v>232.78996110013233</v>
      </c>
      <c r="G72">
        <f t="shared" si="16"/>
        <v>218.83648573272907</v>
      </c>
      <c r="H72">
        <f t="shared" si="17"/>
        <v>184.64738809270023</v>
      </c>
      <c r="I72">
        <f t="shared" si="18"/>
        <v>295.64846550118375</v>
      </c>
      <c r="J72">
        <f t="shared" si="10"/>
        <v>295.14257300743213</v>
      </c>
      <c r="K72">
        <f t="shared" si="19"/>
        <v>295.64846550118375</v>
      </c>
      <c r="L72">
        <f t="shared" si="11"/>
        <v>-12.35153449881625</v>
      </c>
      <c r="M72">
        <f t="shared" si="12"/>
        <v>4.0102384736416399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268.08659143641199</v>
      </c>
      <c r="F73">
        <f t="shared" si="15"/>
        <v>218.66847744227121</v>
      </c>
      <c r="G73">
        <f t="shared" si="16"/>
        <v>203.25876398518344</v>
      </c>
      <c r="H73">
        <f t="shared" si="17"/>
        <v>171.50339328082885</v>
      </c>
      <c r="I73" t="str">
        <f t="shared" si="18"/>
        <v/>
      </c>
      <c r="J73">
        <f t="shared" si="10"/>
        <v>294.16508416144234</v>
      </c>
      <c r="K73">
        <f t="shared" si="19"/>
        <v>294.16508416144234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251.82394676750135</v>
      </c>
      <c r="F74">
        <f t="shared" si="15"/>
        <v>205.40362995444434</v>
      </c>
      <c r="G74">
        <f t="shared" si="16"/>
        <v>188.7899314342059</v>
      </c>
      <c r="H74">
        <f t="shared" si="17"/>
        <v>159.29504452059706</v>
      </c>
      <c r="I74" t="str">
        <f t="shared" si="18"/>
        <v/>
      </c>
      <c r="J74">
        <f t="shared" si="10"/>
        <v>293.10858543384728</v>
      </c>
      <c r="K74">
        <f t="shared" si="19"/>
        <v>293.10858543384728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236.54782518506883</v>
      </c>
      <c r="F75">
        <f t="shared" si="15"/>
        <v>192.94345345044394</v>
      </c>
      <c r="G75">
        <f t="shared" si="16"/>
        <v>175.35105258010063</v>
      </c>
      <c r="H75">
        <f t="shared" si="17"/>
        <v>147.95573850407007</v>
      </c>
      <c r="I75" t="str">
        <f t="shared" si="18"/>
        <v/>
      </c>
      <c r="J75">
        <f t="shared" si="10"/>
        <v>291.9877149463739</v>
      </c>
      <c r="K75">
        <f t="shared" si="19"/>
        <v>291.9877149463739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222.19838231447744</v>
      </c>
      <c r="F76">
        <f t="shared" si="15"/>
        <v>181.23913505150853</v>
      </c>
      <c r="G76">
        <f t="shared" si="16"/>
        <v>162.86881089135318</v>
      </c>
      <c r="H76">
        <f t="shared" si="17"/>
        <v>137.42361303307359</v>
      </c>
      <c r="I76" t="str">
        <f t="shared" si="18"/>
        <v/>
      </c>
      <c r="J76">
        <f t="shared" si="10"/>
        <v>290.81552201843493</v>
      </c>
      <c r="K76">
        <f t="shared" si="19"/>
        <v>290.81552201843493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208.71940405515556</v>
      </c>
      <c r="F77">
        <f t="shared" si="15"/>
        <v>170.24482296133263</v>
      </c>
      <c r="G77">
        <f t="shared" si="16"/>
        <v>151.27510882232164</v>
      </c>
      <c r="H77">
        <f t="shared" si="17"/>
        <v>127.64120952662101</v>
      </c>
      <c r="I77" t="str">
        <f t="shared" si="18"/>
        <v/>
      </c>
      <c r="J77">
        <f t="shared" si="10"/>
        <v>289.60361343471158</v>
      </c>
      <c r="K77">
        <f t="shared" si="19"/>
        <v>289.60361343471158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196.05808636123842</v>
      </c>
      <c r="F78">
        <f t="shared" si="15"/>
        <v>159.91744684114929</v>
      </c>
      <c r="G78">
        <f t="shared" si="16"/>
        <v>140.50669630338777</v>
      </c>
      <c r="H78">
        <f t="shared" si="17"/>
        <v>118.55515955251244</v>
      </c>
      <c r="I78" t="str">
        <f t="shared" si="18"/>
        <v/>
      </c>
      <c r="J78">
        <f t="shared" si="10"/>
        <v>288.36228728863682</v>
      </c>
      <c r="K78">
        <f t="shared" si="19"/>
        <v>288.36228728863682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17</v>
      </c>
      <c r="D79" s="3">
        <v>290</v>
      </c>
      <c r="E79">
        <f t="shared" si="14"/>
        <v>201.16482838113654</v>
      </c>
      <c r="F79">
        <f t="shared" si="15"/>
        <v>164.08283048155587</v>
      </c>
      <c r="G79">
        <f t="shared" si="16"/>
        <v>147.50482567677625</v>
      </c>
      <c r="H79">
        <f t="shared" si="17"/>
        <v>124.45996242852449</v>
      </c>
      <c r="I79">
        <f t="shared" si="18"/>
        <v>287.10065540824127</v>
      </c>
      <c r="J79">
        <f t="shared" si="10"/>
        <v>286.62286805303143</v>
      </c>
      <c r="K79">
        <f t="shared" si="19"/>
        <v>287.10065540824127</v>
      </c>
      <c r="L79">
        <f t="shared" si="11"/>
        <v>-2.8993445917587337</v>
      </c>
      <c r="M79">
        <f t="shared" si="12"/>
        <v>0.99977399715818394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188.96178567647826</v>
      </c>
      <c r="F80">
        <f t="shared" si="15"/>
        <v>154.12925259430233</v>
      </c>
      <c r="G80">
        <f t="shared" si="16"/>
        <v>137.00479811912575</v>
      </c>
      <c r="H80">
        <f t="shared" si="17"/>
        <v>115.6003672978046</v>
      </c>
      <c r="I80" t="str">
        <f t="shared" si="18"/>
        <v/>
      </c>
      <c r="J80">
        <f t="shared" si="10"/>
        <v>285.52888529649772</v>
      </c>
      <c r="K80">
        <f t="shared" si="19"/>
        <v>285.52888529649772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177.49900284950382</v>
      </c>
      <c r="F81">
        <f t="shared" si="15"/>
        <v>144.77947775254026</v>
      </c>
      <c r="G81">
        <f t="shared" si="16"/>
        <v>127.2522076585707</v>
      </c>
      <c r="H81">
        <f t="shared" si="17"/>
        <v>107.37143623244913</v>
      </c>
      <c r="I81" t="str">
        <f t="shared" si="18"/>
        <v/>
      </c>
      <c r="J81">
        <f t="shared" si="10"/>
        <v>284.40804152009116</v>
      </c>
      <c r="K81">
        <f t="shared" si="19"/>
        <v>284.40804152009116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166.73157432217252</v>
      </c>
      <c r="F82">
        <f t="shared" si="15"/>
        <v>135.99687811029563</v>
      </c>
      <c r="G82">
        <f t="shared" si="16"/>
        <v>118.19384850959794</v>
      </c>
      <c r="H82">
        <f t="shared" si="17"/>
        <v>99.728275853305448</v>
      </c>
      <c r="I82" t="str">
        <f t="shared" si="18"/>
        <v/>
      </c>
      <c r="J82">
        <f t="shared" si="10"/>
        <v>283.26860225699016</v>
      </c>
      <c r="K82">
        <f t="shared" si="19"/>
        <v>283.26860225699016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156.61731857457499</v>
      </c>
      <c r="F83">
        <f t="shared" si="15"/>
        <v>127.7470477366886</v>
      </c>
      <c r="G83">
        <f t="shared" si="16"/>
        <v>109.78030230321819</v>
      </c>
      <c r="H83">
        <f t="shared" si="17"/>
        <v>92.629188484928278</v>
      </c>
      <c r="I83" t="str">
        <f t="shared" si="18"/>
        <v/>
      </c>
      <c r="J83">
        <f t="shared" si="10"/>
        <v>282.11785925176036</v>
      </c>
      <c r="K83">
        <f t="shared" si="19"/>
        <v>282.11785925176036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147.11661289836431</v>
      </c>
      <c r="F84">
        <f t="shared" si="15"/>
        <v>119.99766783032017</v>
      </c>
      <c r="G84">
        <f t="shared" si="16"/>
        <v>101.96566848237717</v>
      </c>
      <c r="H84">
        <f t="shared" si="17"/>
        <v>86.035444671652613</v>
      </c>
      <c r="I84" t="str">
        <f t="shared" si="18"/>
        <v/>
      </c>
      <c r="J84">
        <f t="shared" si="10"/>
        <v>280.96222315866754</v>
      </c>
      <c r="K84">
        <f t="shared" si="19"/>
        <v>280.96222315866754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138.19223817435929</v>
      </c>
      <c r="F85">
        <f t="shared" si="15"/>
        <v>112.71838011001155</v>
      </c>
      <c r="G85">
        <f t="shared" si="16"/>
        <v>94.707313888980408</v>
      </c>
      <c r="H85">
        <f t="shared" si="17"/>
        <v>79.911071886950552</v>
      </c>
      <c r="I85" t="str">
        <f t="shared" si="18"/>
        <v/>
      </c>
      <c r="J85">
        <f t="shared" si="10"/>
        <v>279.807308223061</v>
      </c>
      <c r="K85">
        <f t="shared" si="19"/>
        <v>279.807308223061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129.80923306623498</v>
      </c>
      <c r="F86">
        <f t="shared" si="15"/>
        <v>105.88066788590309</v>
      </c>
      <c r="G86">
        <f t="shared" si="16"/>
        <v>87.965640176390011</v>
      </c>
      <c r="H86">
        <f t="shared" si="17"/>
        <v>74.222658283364439</v>
      </c>
      <c r="I86" t="str">
        <f t="shared" si="18"/>
        <v/>
      </c>
      <c r="J86">
        <f t="shared" si="10"/>
        <v>278.65800960253864</v>
      </c>
      <c r="K86">
        <f t="shared" si="19"/>
        <v>278.65800960253864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121.93475705910238</v>
      </c>
      <c r="F87">
        <f t="shared" si="15"/>
        <v>99.457744345007526</v>
      </c>
      <c r="G87">
        <f t="shared" si="16"/>
        <v>81.703867778499671</v>
      </c>
      <c r="H87">
        <f t="shared" si="17"/>
        <v>68.939170412363183</v>
      </c>
      <c r="I87" t="str">
        <f t="shared" si="18"/>
        <v/>
      </c>
      <c r="J87">
        <f t="shared" si="10"/>
        <v>277.51857393264436</v>
      </c>
      <c r="K87">
        <f t="shared" si="19"/>
        <v>277.51857393264436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114.53796180642942</v>
      </c>
      <c r="F88">
        <f t="shared" si="15"/>
        <v>93.424447613574912</v>
      </c>
      <c r="G88">
        <f t="shared" si="16"/>
        <v>75.887835256819599</v>
      </c>
      <c r="H88">
        <f t="shared" si="17"/>
        <v>64.031783919682852</v>
      </c>
      <c r="I88" t="str">
        <f t="shared" si="18"/>
        <v/>
      </c>
      <c r="J88">
        <f t="shared" si="10"/>
        <v>276.39266369389202</v>
      </c>
      <c r="K88">
        <f t="shared" si="19"/>
        <v>276.39266369389202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107.58987028130353</v>
      </c>
      <c r="F89">
        <f t="shared" si="15"/>
        <v>87.757142185174928</v>
      </c>
      <c r="G89">
        <f t="shared" si="16"/>
        <v>70.485812930898476</v>
      </c>
      <c r="H89">
        <f t="shared" si="17"/>
        <v>59.473726292500764</v>
      </c>
      <c r="I89" t="str">
        <f t="shared" si="18"/>
        <v/>
      </c>
      <c r="J89">
        <f t="shared" si="10"/>
        <v>275.28341589267416</v>
      </c>
      <c r="K89">
        <f t="shared" si="19"/>
        <v>275.28341589267416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101.06326325860937</v>
      </c>
      <c r="F90">
        <f t="shared" si="15"/>
        <v>82.433626328339997</v>
      </c>
      <c r="G90">
        <f t="shared" si="16"/>
        <v>65.468329775333089</v>
      </c>
      <c r="H90">
        <f t="shared" si="17"/>
        <v>55.2401308005416</v>
      </c>
      <c r="I90" t="str">
        <f t="shared" si="18"/>
        <v/>
      </c>
      <c r="J90">
        <f t="shared" si="10"/>
        <v>274.1934955277984</v>
      </c>
      <c r="K90">
        <f t="shared" si="19"/>
        <v>274.1934955277984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94.932572683414463</v>
      </c>
      <c r="F91">
        <f t="shared" si="15"/>
        <v>77.433045111037572</v>
      </c>
      <c r="G91">
        <f t="shared" si="16"/>
        <v>60.808012638992928</v>
      </c>
      <c r="H91">
        <f t="shared" si="17"/>
        <v>51.307900834283444</v>
      </c>
      <c r="I91" t="str">
        <f t="shared" si="18"/>
        <v/>
      </c>
      <c r="J91">
        <f t="shared" si="10"/>
        <v>273.12514427675416</v>
      </c>
      <c r="K91">
        <f t="shared" si="19"/>
        <v>273.12514427675416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89.173781507832331</v>
      </c>
      <c r="F92">
        <f t="shared" si="15"/>
        <v>72.735808701244125</v>
      </c>
      <c r="G92">
        <f t="shared" si="16"/>
        <v>56.479436909311481</v>
      </c>
      <c r="H92">
        <f t="shared" si="17"/>
        <v>47.655583900153495</v>
      </c>
      <c r="I92" t="str">
        <f t="shared" si="18"/>
        <v/>
      </c>
      <c r="J92">
        <f t="shared" si="10"/>
        <v>272.08022480109065</v>
      </c>
      <c r="K92">
        <f t="shared" si="19"/>
        <v>272.08022480109065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83.764329603972641</v>
      </c>
      <c r="F93">
        <f t="shared" si="15"/>
        <v>68.323515623562315</v>
      </c>
      <c r="G93">
        <f t="shared" si="16"/>
        <v>52.458987806935276</v>
      </c>
      <c r="H93">
        <f t="shared" si="17"/>
        <v>44.263254585287427</v>
      </c>
      <c r="I93" t="str">
        <f t="shared" si="18"/>
        <v/>
      </c>
      <c r="J93">
        <f t="shared" si="10"/>
        <v>271.06026103827492</v>
      </c>
      <c r="K93">
        <f t="shared" si="19"/>
        <v>271.06026103827492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78.683025384391669</v>
      </c>
      <c r="F94">
        <f t="shared" si="15"/>
        <v>64.178880671238304</v>
      </c>
      <c r="G94">
        <f t="shared" si="16"/>
        <v>48.724731554015982</v>
      </c>
      <c r="H94">
        <f t="shared" si="17"/>
        <v>41.112405853360194</v>
      </c>
      <c r="I94" t="str">
        <f t="shared" si="18"/>
        <v/>
      </c>
      <c r="J94">
        <f t="shared" si="10"/>
        <v>270.06647481787809</v>
      </c>
      <c r="K94">
        <f t="shared" si="19"/>
        <v>270.06647481787809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73.909962783814919</v>
      </c>
      <c r="F95">
        <f t="shared" si="15"/>
        <v>60.285667191173872</v>
      </c>
      <c r="G95">
        <f t="shared" si="16"/>
        <v>45.256295713297305</v>
      </c>
      <c r="H95">
        <f t="shared" si="17"/>
        <v>38.185848078446938</v>
      </c>
      <c r="I95" t="str">
        <f t="shared" si="18"/>
        <v/>
      </c>
      <c r="J95">
        <f t="shared" si="10"/>
        <v>269.09981911272689</v>
      </c>
      <c r="K95">
        <f t="shared" si="19"/>
        <v>269.09981911272689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69.426443276907051</v>
      </c>
      <c r="F96">
        <f t="shared" si="15"/>
        <v>56.62862347665893</v>
      </c>
      <c r="G96">
        <f t="shared" si="16"/>
        <v>42.034758045180062</v>
      </c>
      <c r="H96">
        <f t="shared" si="17"/>
        <v>35.467615266087655</v>
      </c>
      <c r="I96" t="str">
        <f t="shared" si="18"/>
        <v/>
      </c>
      <c r="J96">
        <f t="shared" si="10"/>
        <v>268.16100821057131</v>
      </c>
      <c r="K96">
        <f t="shared" si="19"/>
        <v>268.16100821057131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65.21490262659286</v>
      </c>
      <c r="F97">
        <f t="shared" si="15"/>
        <v>53.193423018642456</v>
      </c>
      <c r="G97">
        <f t="shared" si="16"/>
        <v>39.042543276419096</v>
      </c>
      <c r="H97">
        <f t="shared" si="17"/>
        <v>32.942877949939636</v>
      </c>
      <c r="I97" t="str">
        <f t="shared" si="18"/>
        <v/>
      </c>
      <c r="J97">
        <f t="shared" si="10"/>
        <v>267.25054506870282</v>
      </c>
      <c r="K97">
        <f t="shared" si="19"/>
        <v>267.25054506870282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61.258842075964964</v>
      </c>
      <c r="F98">
        <f t="shared" si="15"/>
        <v>49.966608381475417</v>
      </c>
      <c r="G98">
        <f t="shared" si="16"/>
        <v>36.263327217268113</v>
      </c>
      <c r="H98">
        <f t="shared" si="17"/>
        <v>30.597862288820533</v>
      </c>
      <c r="I98" t="str">
        <f t="shared" si="18"/>
        <v/>
      </c>
      <c r="J98">
        <f t="shared" si="10"/>
        <v>266.36874609265487</v>
      </c>
      <c r="K98">
        <f t="shared" si="19"/>
        <v>266.36874609265487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57.542763714221799</v>
      </c>
      <c r="F99">
        <f t="shared" si="15"/>
        <v>46.93553848325827</v>
      </c>
      <c r="G99">
        <f t="shared" si="16"/>
        <v>33.681947703978317</v>
      </c>
      <c r="H99">
        <f t="shared" si="17"/>
        <v>28.419774922771776</v>
      </c>
      <c r="I99" t="str">
        <f t="shared" si="18"/>
        <v/>
      </c>
      <c r="J99">
        <f t="shared" si="10"/>
        <v>265.5157635604865</v>
      </c>
      <c r="K99">
        <f t="shared" si="19"/>
        <v>265.5157635604865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54.052109763431282</v>
      </c>
      <c r="F100">
        <f t="shared" si="15"/>
        <v>44.088339074263359</v>
      </c>
      <c r="G100">
        <f t="shared" si="16"/>
        <v>31.28432188079281</v>
      </c>
      <c r="H100">
        <f t="shared" si="17"/>
        <v>26.396733178190324</v>
      </c>
      <c r="I100" t="str">
        <f t="shared" si="18"/>
        <v/>
      </c>
      <c r="J100">
        <f t="shared" si="10"/>
        <v>264.69160589607299</v>
      </c>
      <c r="K100">
        <f t="shared" si="19"/>
        <v>264.69160589607299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50.773205548275349</v>
      </c>
      <c r="F101">
        <f t="shared" si="15"/>
        <v>41.413856219430777</v>
      </c>
      <c r="G101">
        <f t="shared" si="16"/>
        <v>29.057369370164192</v>
      </c>
      <c r="H101">
        <f t="shared" si="17"/>
        <v>24.517700241259202</v>
      </c>
      <c r="I101" t="str">
        <f t="shared" si="18"/>
        <v/>
      </c>
      <c r="J101">
        <f t="shared" si="10"/>
        <v>263.89615597817158</v>
      </c>
      <c r="K101">
        <f t="shared" si="19"/>
        <v>263.89615597817158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47.693205925358683</v>
      </c>
      <c r="F102">
        <f t="shared" si="15"/>
        <v>38.901612602704773</v>
      </c>
      <c r="G102">
        <f t="shared" si="16"/>
        <v>26.98894091204636</v>
      </c>
      <c r="H102">
        <f t="shared" si="17"/>
        <v>22.77242494601191</v>
      </c>
      <c r="I102" t="str">
        <f t="shared" si="18"/>
        <v/>
      </c>
      <c r="J102">
        <f t="shared" si="10"/>
        <v>263.12918765669281</v>
      </c>
      <c r="K102">
        <f t="shared" si="19"/>
        <v>263.12918765669281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44.800044962217925</v>
      </c>
      <c r="F103">
        <f t="shared" si="15"/>
        <v>36.541766482032742</v>
      </c>
      <c r="G103">
        <f t="shared" si="16"/>
        <v>25.067752082948239</v>
      </c>
      <c r="H103">
        <f t="shared" si="17"/>
        <v>21.151385848541217</v>
      </c>
      <c r="I103" t="str">
        <f t="shared" si="18"/>
        <v/>
      </c>
      <c r="J103">
        <f t="shared" si="10"/>
        <v>262.39038063349153</v>
      </c>
      <c r="K103">
        <f t="shared" si="19"/>
        <v>262.39038063349153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42.082388668898304</v>
      </c>
      <c r="F104">
        <f t="shared" si="15"/>
        <v>34.325073134232234</v>
      </c>
      <c r="G104">
        <f t="shared" si="16"/>
        <v>23.283321733150206</v>
      </c>
      <c r="H104">
        <f t="shared" si="17"/>
        <v>19.645739282246208</v>
      </c>
      <c r="I104" t="str">
        <f t="shared" si="18"/>
        <v/>
      </c>
      <c r="J104">
        <f t="shared" si="10"/>
        <v>261.67933385198603</v>
      </c>
      <c r="K104">
        <f t="shared" si="19"/>
        <v>261.67933385198603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39.529590596923072</v>
      </c>
      <c r="F105">
        <f t="shared" si="15"/>
        <v>32.242848638686006</v>
      </c>
      <c r="G105">
        <f t="shared" si="16"/>
        <v>21.625914806224078</v>
      </c>
      <c r="H105">
        <f t="shared" si="17"/>
        <v>18.247271110730111</v>
      </c>
      <c r="I105" t="str">
        <f t="shared" si="18"/>
        <v/>
      </c>
      <c r="J105">
        <f t="shared" si="10"/>
        <v>260.9955775279559</v>
      </c>
      <c r="K105">
        <f t="shared" si="19"/>
        <v>260.9955775279559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37.131650131714274</v>
      </c>
      <c r="F106">
        <f t="shared" si="15"/>
        <v>30.286935857987345</v>
      </c>
      <c r="G106">
        <f t="shared" si="16"/>
        <v>20.08648922890545</v>
      </c>
      <c r="H106">
        <f t="shared" si="17"/>
        <v>16.948351915134246</v>
      </c>
      <c r="I106" t="str">
        <f t="shared" si="18"/>
        <v/>
      </c>
      <c r="J106">
        <f t="shared" si="10"/>
        <v>260.33858394285312</v>
      </c>
      <c r="K106">
        <f t="shared" si="19"/>
        <v>260.33858394285312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34.879173315074944</v>
      </c>
      <c r="F107">
        <f t="shared" si="15"/>
        <v>28.44967248226434</v>
      </c>
      <c r="G107">
        <f t="shared" si="16"/>
        <v>18.656646581573245</v>
      </c>
      <c r="H107">
        <f t="shared" si="17"/>
        <v>15.741895371430223</v>
      </c>
      <c r="I107" t="str">
        <f t="shared" si="18"/>
        <v/>
      </c>
      <c r="J107">
        <f t="shared" si="10"/>
        <v>259.70777711083412</v>
      </c>
      <c r="K107">
        <f t="shared" si="19"/>
        <v>259.70777711083412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32.763336044254352</v>
      </c>
      <c r="F108">
        <f t="shared" si="15"/>
        <v>26.723861011996568</v>
      </c>
      <c r="G108">
        <f t="shared" si="16"/>
        <v>17.328586280216555</v>
      </c>
      <c r="H108">
        <f t="shared" si="17"/>
        <v>14.621319590595329</v>
      </c>
      <c r="I108" t="str">
        <f t="shared" si="18"/>
        <v/>
      </c>
      <c r="J108">
        <f t="shared" si="10"/>
        <v>259.10254142140127</v>
      </c>
      <c r="K108">
        <f t="shared" si="19"/>
        <v>259.10254142140127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30.775849503428226</v>
      </c>
      <c r="F109">
        <f t="shared" si="15"/>
        <v>25.102740561731384</v>
      </c>
      <c r="G109">
        <f t="shared" si="16"/>
        <v>16.095063019926059</v>
      </c>
      <c r="H109">
        <f t="shared" si="17"/>
        <v>13.580511210760486</v>
      </c>
      <c r="I109" t="str">
        <f t="shared" si="18"/>
        <v/>
      </c>
      <c r="J109">
        <f t="shared" si="10"/>
        <v>258.52222935097086</v>
      </c>
      <c r="K109">
        <f t="shared" si="19"/>
        <v>258.52222935097086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28.908927692171442</v>
      </c>
      <c r="F110">
        <f t="shared" si="15"/>
        <v>23.57996037424066</v>
      </c>
      <c r="G110">
        <f t="shared" si="16"/>
        <v>14.949347247740628</v>
      </c>
      <c r="H110">
        <f t="shared" si="17"/>
        <v>12.613792045433426</v>
      </c>
      <c r="I110" t="str">
        <f t="shared" si="18"/>
        <v/>
      </c>
      <c r="J110">
        <f t="shared" si="10"/>
        <v>257.96616832880727</v>
      </c>
      <c r="K110">
        <f t="shared" si="19"/>
        <v>257.96616832880727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27.155256923715545</v>
      </c>
      <c r="F111">
        <f t="shared" si="15"/>
        <v>22.149554941359376</v>
      </c>
      <c r="G111">
        <f t="shared" si="16"/>
        <v>13.885188449206641</v>
      </c>
      <c r="H111">
        <f t="shared" si="17"/>
        <v>11.715888105844714</v>
      </c>
      <c r="I111" t="str">
        <f t="shared" si="18"/>
        <v/>
      </c>
      <c r="J111">
        <f t="shared" si="10"/>
        <v>257.43366683551466</v>
      </c>
      <c r="K111">
        <f t="shared" si="19"/>
        <v>257.43366683551466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25.507967173500234</v>
      </c>
      <c r="F112">
        <f t="shared" si="15"/>
        <v>20.805920634041623</v>
      </c>
      <c r="G112">
        <f t="shared" si="16"/>
        <v>12.896781048357823</v>
      </c>
      <c r="H112">
        <f t="shared" si="17"/>
        <v>10.881900828416354</v>
      </c>
      <c r="I112" t="str">
        <f t="shared" si="18"/>
        <v/>
      </c>
      <c r="J112">
        <f t="shared" si="10"/>
        <v>256.92401980562528</v>
      </c>
      <c r="K112">
        <f t="shared" si="19"/>
        <v>256.92401980562528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23.960605165776453</v>
      </c>
      <c r="F113">
        <f t="shared" si="15"/>
        <v>19.543793750082074</v>
      </c>
      <c r="G113">
        <f t="shared" si="16"/>
        <v>11.978732735081097</v>
      </c>
      <c r="H113">
        <f t="shared" si="17"/>
        <v>10.10728035038286</v>
      </c>
      <c r="I113" t="str">
        <f t="shared" si="18"/>
        <v/>
      </c>
      <c r="J113">
        <f t="shared" si="10"/>
        <v>256.43651339969921</v>
      </c>
      <c r="K113">
        <f t="shared" si="19"/>
        <v>256.43651339969921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22.50710909282753</v>
      </c>
      <c r="F114">
        <f t="shared" si="15"/>
        <v>18.358229893504603</v>
      </c>
      <c r="G114">
        <f t="shared" si="16"/>
        <v>11.12603504707668</v>
      </c>
      <c r="H114">
        <f t="shared" si="17"/>
        <v>9.3878006877684825</v>
      </c>
      <c r="I114" t="str">
        <f t="shared" si="18"/>
        <v/>
      </c>
      <c r="J114">
        <f t="shared" si="10"/>
        <v>255.97042920573611</v>
      </c>
      <c r="K114">
        <f t="shared" si="19"/>
        <v>255.97042920573611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21.141784867770642</v>
      </c>
      <c r="F115">
        <f t="shared" si="15"/>
        <v>17.244584604836547</v>
      </c>
      <c r="G115">
        <f t="shared" si="16"/>
        <v>10.334036045920723</v>
      </c>
      <c r="H115">
        <f t="shared" si="17"/>
        <v>8.719536680302733</v>
      </c>
      <c r="I115" t="str">
        <f t="shared" si="18"/>
        <v/>
      </c>
      <c r="J115">
        <f t="shared" si="10"/>
        <v>255.52504792453379</v>
      </c>
      <c r="K115">
        <f t="shared" si="19"/>
        <v>255.52504792453379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19.859283817908707</v>
      </c>
      <c r="F116">
        <f t="shared" si="15"/>
        <v>16.198495166387545</v>
      </c>
      <c r="G116">
        <f t="shared" si="16"/>
        <v>9.5984149381632626</v>
      </c>
      <c r="H116">
        <f t="shared" si="17"/>
        <v>8.0988425774959136</v>
      </c>
      <c r="I116" t="str">
        <f t="shared" si="18"/>
        <v/>
      </c>
      <c r="J116">
        <f t="shared" si="10"/>
        <v>255.09965258889164</v>
      </c>
      <c r="K116">
        <f t="shared" si="19"/>
        <v>255.09965258889164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18.654581731246157</v>
      </c>
      <c r="F117">
        <f t="shared" si="15"/>
        <v>15.215863511254913</v>
      </c>
      <c r="G117">
        <f t="shared" si="16"/>
        <v>8.915158503005518</v>
      </c>
      <c r="H117">
        <f t="shared" si="17"/>
        <v>7.5223321490498476</v>
      </c>
      <c r="I117" t="str">
        <f t="shared" si="18"/>
        <v/>
      </c>
      <c r="J117">
        <f t="shared" si="10"/>
        <v>254.69353136220505</v>
      </c>
      <c r="K117">
        <f t="shared" si="19"/>
        <v>254.69353136220505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17.52295917408307</v>
      </c>
      <c r="F118">
        <f t="shared" si="15"/>
        <v>14.292840169101394</v>
      </c>
      <c r="G118">
        <f t="shared" si="16"/>
        <v>8.2805391979564469</v>
      </c>
      <c r="H118">
        <f t="shared" si="17"/>
        <v>6.9868602110950784</v>
      </c>
      <c r="I118" t="str">
        <f t="shared" si="18"/>
        <v/>
      </c>
      <c r="J118">
        <f t="shared" si="10"/>
        <v>254.3059799580063</v>
      </c>
      <c r="K118">
        <f t="shared" si="19"/>
        <v>254.3059799580063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16.459983002581655</v>
      </c>
      <c r="F119">
        <f t="shared" si="15"/>
        <v>13.425809185812691</v>
      </c>
      <c r="G119">
        <f t="shared" si="16"/>
        <v>7.6910948230227731</v>
      </c>
      <c r="H119">
        <f t="shared" si="17"/>
        <v>6.4895054674698969</v>
      </c>
      <c r="I119" t="str">
        <f t="shared" si="18"/>
        <v/>
      </c>
      <c r="J119">
        <f t="shared" si="10"/>
        <v>253.9363037183428</v>
      </c>
      <c r="K119">
        <f t="shared" si="19"/>
        <v>253.9363037183428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15.461488995876413</v>
      </c>
      <c r="F120">
        <f t="shared" si="15"/>
        <v>12.61137395795738</v>
      </c>
      <c r="G120">
        <f t="shared" si="16"/>
        <v>7.1436096324893974</v>
      </c>
      <c r="H120">
        <f t="shared" si="17"/>
        <v>6.0275545724309039</v>
      </c>
      <c r="I120" t="str">
        <f t="shared" si="18"/>
        <v/>
      </c>
      <c r="J120">
        <f t="shared" si="10"/>
        <v>253.58381938552645</v>
      </c>
      <c r="K120">
        <f t="shared" si="19"/>
        <v>253.58381938552645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14.523565542693001</v>
      </c>
      <c r="F121">
        <f t="shared" si="15"/>
        <v>11.846343926555527</v>
      </c>
      <c r="G121">
        <f t="shared" si="16"/>
        <v>6.6350967912444627</v>
      </c>
      <c r="H121">
        <f t="shared" si="17"/>
        <v>5.5984873278483329</v>
      </c>
      <c r="I121" t="str">
        <f t="shared" si="18"/>
        <v/>
      </c>
      <c r="J121">
        <f t="shared" si="10"/>
        <v>253.24785659870716</v>
      </c>
      <c r="K121">
        <f t="shared" si="19"/>
        <v>253.24785659870716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13.642538317567968</v>
      </c>
      <c r="F122">
        <f t="shared" si="15"/>
        <v>11.127722078028739</v>
      </c>
      <c r="G122">
        <f t="shared" si="16"/>
        <v>6.1627820799386193</v>
      </c>
      <c r="H122">
        <f t="shared" si="17"/>
        <v>5.1999629341286511</v>
      </c>
      <c r="I122" t="str">
        <f t="shared" si="18"/>
        <v/>
      </c>
      <c r="J122">
        <f t="shared" si="10"/>
        <v>252.92775914390009</v>
      </c>
      <c r="K122">
        <f t="shared" si="19"/>
        <v>252.92775914390009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12.814955886638257</v>
      </c>
      <c r="F123">
        <f t="shared" si="15"/>
        <v>10.452693203366437</v>
      </c>
      <c r="G123">
        <f t="shared" si="16"/>
        <v>5.7240887600810959</v>
      </c>
      <c r="H123">
        <f t="shared" si="17"/>
        <v>4.8298072198555788</v>
      </c>
      <c r="I123" t="str">
        <f t="shared" si="18"/>
        <v/>
      </c>
      <c r="J123">
        <f t="shared" si="10"/>
        <v>252.62288598351086</v>
      </c>
      <c r="K123">
        <f t="shared" si="19"/>
        <v>252.62288598351086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12.03757618661102</v>
      </c>
      <c r="F124">
        <f t="shared" si="15"/>
        <v>9.8186128695135384</v>
      </c>
      <c r="G124">
        <f t="shared" si="16"/>
        <v>5.3166235165032925</v>
      </c>
      <c r="H124">
        <f t="shared" si="17"/>
        <v>4.4860007804801691</v>
      </c>
      <c r="I124" t="str">
        <f t="shared" si="18"/>
        <v/>
      </c>
      <c r="J124">
        <f t="shared" si="10"/>
        <v>252.33261208903335</v>
      </c>
      <c r="K124">
        <f t="shared" si="19"/>
        <v>252.33261208903335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11.307353823944931</v>
      </c>
      <c r="F125">
        <f t="shared" si="15"/>
        <v>9.2229970597748192</v>
      </c>
      <c r="G125">
        <f t="shared" si="16"/>
        <v>4.9381634004982429</v>
      </c>
      <c r="H125">
        <f t="shared" si="17"/>
        <v>4.1666679613499022</v>
      </c>
      <c r="I125" t="str">
        <f t="shared" si="18"/>
        <v/>
      </c>
      <c r="J125">
        <f t="shared" si="10"/>
        <v>252.0563290984249</v>
      </c>
      <c r="K125">
        <f t="shared" si="19"/>
        <v>252.0563290984249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10.621428144487437</v>
      </c>
      <c r="F126">
        <f t="shared" si="15"/>
        <v>8.6635124426521397</v>
      </c>
      <c r="G126">
        <f t="shared" si="16"/>
        <v>4.5866437024035367</v>
      </c>
      <c r="H126">
        <f t="shared" si="17"/>
        <v>3.8700666249731386</v>
      </c>
      <c r="I126" t="str">
        <f t="shared" si="18"/>
        <v/>
      </c>
      <c r="J126">
        <f t="shared" si="10"/>
        <v>251.79344581767901</v>
      </c>
      <c r="K126">
        <f t="shared" si="19"/>
        <v>251.79344581767901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9.9771120268305911</v>
      </c>
      <c r="F127">
        <f t="shared" si="15"/>
        <v>8.1379672309925848</v>
      </c>
      <c r="G127">
        <f t="shared" si="16"/>
        <v>4.2601466874659177</v>
      </c>
      <c r="H127">
        <f t="shared" si="17"/>
        <v>3.5945786466936638</v>
      </c>
      <c r="I127" t="str">
        <f t="shared" si="18"/>
        <v/>
      </c>
      <c r="J127">
        <f t="shared" si="10"/>
        <v>251.54338858429892</v>
      </c>
      <c r="K127">
        <f t="shared" si="19"/>
        <v>251.54338858429892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9.3718813554833211</v>
      </c>
      <c r="F128">
        <f t="shared" si="15"/>
        <v>7.6443025956381438</v>
      </c>
      <c r="G128">
        <f t="shared" si="16"/>
        <v>3.9568911335354651</v>
      </c>
      <c r="H128">
        <f t="shared" si="17"/>
        <v>3.3387010869239839</v>
      </c>
      <c r="I128" t="str">
        <f t="shared" si="18"/>
        <v/>
      </c>
      <c r="J128">
        <f t="shared" si="10"/>
        <v>251.30560150871418</v>
      </c>
      <c r="K128">
        <f t="shared" si="19"/>
        <v>251.30560150871418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8.8033651326211846</v>
      </c>
      <c r="F129">
        <f t="shared" si="15"/>
        <v>7.1805845999397979</v>
      </c>
      <c r="G129">
        <f t="shared" si="16"/>
        <v>3.6752226135116706</v>
      </c>
      <c r="H129">
        <f t="shared" si="17"/>
        <v>3.1010379917769959</v>
      </c>
      <c r="I129" t="str">
        <f t="shared" si="18"/>
        <v/>
      </c>
      <c r="J129">
        <f t="shared" si="10"/>
        <v>251.07954660816281</v>
      </c>
      <c r="K129">
        <f t="shared" si="19"/>
        <v>251.07954660816281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8.2693361896762578</v>
      </c>
      <c r="F130">
        <f t="shared" si="15"/>
        <v>6.7449966235393788</v>
      </c>
      <c r="G130">
        <f t="shared" si="16"/>
        <v>3.4136044695267813</v>
      </c>
      <c r="H130">
        <f t="shared" si="17"/>
        <v>2.8802927773639455</v>
      </c>
      <c r="I130" t="str">
        <f t="shared" si="18"/>
        <v/>
      </c>
      <c r="J130">
        <f t="shared" si="10"/>
        <v>250.86470384617544</v>
      </c>
      <c r="K130">
        <f t="shared" si="19"/>
        <v>250.86470384617544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7.7677024623797308</v>
      </c>
      <c r="F131">
        <f t="shared" si="15"/>
        <v>6.3358322457393008</v>
      </c>
      <c r="G131">
        <f t="shared" si="16"/>
        <v>3.1706094296255651</v>
      </c>
      <c r="H131">
        <f t="shared" si="17"/>
        <v>2.6752611562107891</v>
      </c>
      <c r="I131" t="str">
        <f t="shared" si="18"/>
        <v/>
      </c>
      <c r="J131">
        <f t="shared" ref="J131:J150" si="20">$O$2+F131-H131</f>
        <v>250.66057108952853</v>
      </c>
      <c r="K131">
        <f t="shared" si="19"/>
        <v>250.66057108952853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7.2964987950770839</v>
      </c>
      <c r="F132">
        <f t="shared" ref="F132:F150" si="25">E132*$O$3</f>
        <v>5.95148856058068</v>
      </c>
      <c r="G132">
        <f t="shared" ref="G132:G150" si="26">(G131*EXP(-1/$O$6)+C132)</f>
        <v>2.9449118212058525</v>
      </c>
      <c r="H132">
        <f t="shared" ref="H132:H150" si="27">G132*$O$4</f>
        <v>2.4848245672026508</v>
      </c>
      <c r="I132" t="str">
        <f t="shared" ref="I132:I150" si="28">IF(ISBLANK(D132),"",($O$2+((E131*EXP(-1/$O$5))*$O$3)-((G131*EXP(-1/$O$6))*$O$4)))</f>
        <v/>
      </c>
      <c r="J132">
        <f t="shared" si="20"/>
        <v>250.46666399337803</v>
      </c>
      <c r="K132">
        <f t="shared" ref="K132:K150" si="29">IF(I132="",J132,I132)</f>
        <v>250.46666399337803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6.8538792422091497</v>
      </c>
      <c r="F133">
        <f t="shared" si="25"/>
        <v>5.5904598974415638</v>
      </c>
      <c r="G133">
        <f t="shared" si="26"/>
        <v>2.7352803387398477</v>
      </c>
      <c r="H133">
        <f t="shared" si="27"/>
        <v>2.3079440732130725</v>
      </c>
      <c r="I133" t="str">
        <f t="shared" si="28"/>
        <v/>
      </c>
      <c r="J133">
        <f t="shared" si="20"/>
        <v>250.28251582422851</v>
      </c>
      <c r="K133">
        <f t="shared" si="29"/>
        <v>250.28251582422851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6.4381098368000478</v>
      </c>
      <c r="F134">
        <f t="shared" si="25"/>
        <v>5.2513319225556918</v>
      </c>
      <c r="G134">
        <f t="shared" si="26"/>
        <v>2.5405713263201277</v>
      </c>
      <c r="H134">
        <f t="shared" si="27"/>
        <v>2.1436546931262428</v>
      </c>
      <c r="I134" t="str">
        <f t="shared" si="28"/>
        <v/>
      </c>
      <c r="J134">
        <f t="shared" si="20"/>
        <v>250.10767722942944</v>
      </c>
      <c r="K134">
        <f t="shared" si="29"/>
        <v>250.10767722942944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6.0475617976224463</v>
      </c>
      <c r="F135">
        <f t="shared" si="25"/>
        <v>4.9327760983443678</v>
      </c>
      <c r="G135">
        <f t="shared" si="26"/>
        <v>2.3597225383828935</v>
      </c>
      <c r="H135">
        <f t="shared" si="27"/>
        <v>1.9910601373302543</v>
      </c>
      <c r="I135" t="str">
        <f t="shared" si="28"/>
        <v/>
      </c>
      <c r="J135">
        <f t="shared" si="20"/>
        <v>249.9417159610141</v>
      </c>
      <c r="K135">
        <f t="shared" si="29"/>
        <v>249.9417159610141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5.6807051484291575</v>
      </c>
      <c r="F136">
        <f t="shared" si="25"/>
        <v>4.6335444788558666</v>
      </c>
      <c r="G136">
        <f t="shared" si="26"/>
        <v>2.1917473445697571</v>
      </c>
      <c r="H136">
        <f t="shared" si="27"/>
        <v>1.8493279179605757</v>
      </c>
      <c r="I136" t="str">
        <f t="shared" si="28"/>
        <v/>
      </c>
      <c r="J136">
        <f t="shared" si="20"/>
        <v>249.78421656089529</v>
      </c>
      <c r="K136">
        <f t="shared" si="29"/>
        <v>249.78421656089529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5.336102724254328</v>
      </c>
      <c r="F137">
        <f t="shared" si="25"/>
        <v>4.3524648209234069</v>
      </c>
      <c r="G137">
        <f t="shared" si="26"/>
        <v>2.0357293471123823</v>
      </c>
      <c r="H137">
        <f t="shared" si="27"/>
        <v>1.7176848072174147</v>
      </c>
      <c r="I137" t="str">
        <f t="shared" si="28"/>
        <v/>
      </c>
      <c r="J137">
        <f t="shared" si="20"/>
        <v>249.63478001370601</v>
      </c>
      <c r="K137">
        <f t="shared" si="29"/>
        <v>249.63478001370601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5.012404541303848</v>
      </c>
      <c r="F138">
        <f t="shared" si="25"/>
        <v>4.0884359918896349</v>
      </c>
      <c r="G138">
        <f t="shared" si="26"/>
        <v>1.8908173813748215</v>
      </c>
      <c r="H138">
        <f t="shared" si="27"/>
        <v>1.5954126189795756</v>
      </c>
      <c r="I138" t="str">
        <f t="shared" si="28"/>
        <v/>
      </c>
      <c r="J138">
        <f t="shared" si="20"/>
        <v>249.49302337291007</v>
      </c>
      <c r="K138">
        <f t="shared" si="29"/>
        <v>249.49302337291007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4.708342508378963</v>
      </c>
      <c r="F139">
        <f t="shared" si="25"/>
        <v>3.8404236559072995</v>
      </c>
      <c r="G139">
        <f t="shared" si="26"/>
        <v>1.7562208722787396</v>
      </c>
      <c r="H139">
        <f t="shared" si="27"/>
        <v>1.4818442907011713</v>
      </c>
      <c r="I139" t="str">
        <f t="shared" si="28"/>
        <v/>
      </c>
      <c r="J139">
        <f t="shared" si="20"/>
        <v>249.35857936520614</v>
      </c>
      <c r="K139">
        <f t="shared" si="29"/>
        <v>249.35857936520614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4.4227254591150267</v>
      </c>
      <c r="F140">
        <f t="shared" si="25"/>
        <v>3.6074562219171775</v>
      </c>
      <c r="G140">
        <f t="shared" si="26"/>
        <v>1.631205521278253</v>
      </c>
      <c r="H140">
        <f t="shared" si="27"/>
        <v>1.376360244215775</v>
      </c>
      <c r="I140" t="str">
        <f t="shared" si="28"/>
        <v/>
      </c>
      <c r="J140">
        <f t="shared" si="20"/>
        <v>249.23109597770139</v>
      </c>
      <c r="K140">
        <f t="shared" si="29"/>
        <v>249.23109597770139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4.154434485574142</v>
      </c>
      <c r="F141">
        <f t="shared" si="25"/>
        <v>3.3886210374293877</v>
      </c>
      <c r="G141">
        <f t="shared" si="26"/>
        <v>1.5150893003544383</v>
      </c>
      <c r="H141">
        <f t="shared" si="27"/>
        <v>1.2783850055941712</v>
      </c>
      <c r="I141" t="str">
        <f t="shared" si="28"/>
        <v/>
      </c>
      <c r="J141">
        <f t="shared" si="20"/>
        <v>249.1102360318352</v>
      </c>
      <c r="K141">
        <f t="shared" si="29"/>
        <v>249.1102360318352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3.9024185549109851</v>
      </c>
      <c r="F142">
        <f t="shared" si="25"/>
        <v>3.1830608131972085</v>
      </c>
      <c r="G142">
        <f t="shared" si="26"/>
        <v>1.4072387311745329</v>
      </c>
      <c r="H142">
        <f t="shared" si="27"/>
        <v>1.1873840656151655</v>
      </c>
      <c r="I142" t="str">
        <f t="shared" si="28"/>
        <v/>
      </c>
      <c r="J142">
        <f t="shared" si="20"/>
        <v>248.99567674758205</v>
      </c>
      <c r="K142">
        <f t="shared" si="29"/>
        <v>248.99567674758205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3.6656903919400512</v>
      </c>
      <c r="F143">
        <f t="shared" si="25"/>
        <v>2.9899702647770043</v>
      </c>
      <c r="G143">
        <f t="shared" si="26"/>
        <v>1.3070654291165777</v>
      </c>
      <c r="H143">
        <f t="shared" si="27"/>
        <v>1.1028609637215758</v>
      </c>
      <c r="I143" t="str">
        <f t="shared" si="28"/>
        <v/>
      </c>
      <c r="J143">
        <f t="shared" si="20"/>
        <v>248.88710930105543</v>
      </c>
      <c r="K143">
        <f t="shared" si="29"/>
        <v>248.88710930105543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3.4433226114742359</v>
      </c>
      <c r="F144">
        <f t="shared" si="25"/>
        <v>2.8085929578175461</v>
      </c>
      <c r="G144">
        <f t="shared" si="26"/>
        <v>1.2140228933052415</v>
      </c>
      <c r="H144">
        <f t="shared" si="27"/>
        <v>1.0243545795527713</v>
      </c>
      <c r="I144" t="str">
        <f t="shared" si="28"/>
        <v/>
      </c>
      <c r="J144">
        <f t="shared" si="20"/>
        <v>248.78423837826477</v>
      </c>
      <c r="K144">
        <f t="shared" si="29"/>
        <v>248.78423837826477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3.2344440852831449</v>
      </c>
      <c r="F145">
        <f t="shared" si="25"/>
        <v>2.6382183447201011</v>
      </c>
      <c r="G145">
        <f t="shared" si="26"/>
        <v>1.1276035251466945</v>
      </c>
      <c r="H145">
        <f t="shared" si="27"/>
        <v>0.95143661727756812</v>
      </c>
      <c r="I145" t="str">
        <f t="shared" si="28"/>
        <v/>
      </c>
      <c r="J145">
        <f t="shared" si="20"/>
        <v>248.68678172744251</v>
      </c>
      <c r="K145">
        <f t="shared" si="29"/>
        <v>248.68678172744251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3.0382365294386524</v>
      </c>
      <c r="F146">
        <f t="shared" si="25"/>
        <v>2.4781789810603891</v>
      </c>
      <c r="G146">
        <f t="shared" si="26"/>
        <v>1.0473358590969846</v>
      </c>
      <c r="H146">
        <f t="shared" si="27"/>
        <v>0.88370926900312363</v>
      </c>
      <c r="I146" t="str">
        <f t="shared" si="28"/>
        <v/>
      </c>
      <c r="J146">
        <f t="shared" si="20"/>
        <v>248.59446971205725</v>
      </c>
      <c r="K146">
        <f t="shared" si="29"/>
        <v>248.59446971205725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2.8539312986785954</v>
      </c>
      <c r="F147">
        <f t="shared" si="25"/>
        <v>2.3278479108676922</v>
      </c>
      <c r="G147">
        <f t="shared" si="26"/>
        <v>0.97278199055622583</v>
      </c>
      <c r="H147">
        <f t="shared" si="27"/>
        <v>0.82080304451242947</v>
      </c>
      <c r="I147" t="str">
        <f t="shared" si="28"/>
        <v/>
      </c>
      <c r="J147">
        <f t="shared" si="20"/>
        <v>248.50704486635527</v>
      </c>
      <c r="K147">
        <f t="shared" si="29"/>
        <v>248.50704486635527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2.6808063752304885</v>
      </c>
      <c r="F148">
        <f t="shared" si="25"/>
        <v>2.1866362105179316</v>
      </c>
      <c r="G148">
        <f t="shared" si="26"/>
        <v>0.90353518685633405</v>
      </c>
      <c r="H148">
        <f t="shared" si="27"/>
        <v>0.76237475549041911</v>
      </c>
      <c r="I148" t="str">
        <f t="shared" si="28"/>
        <v/>
      </c>
      <c r="J148">
        <f t="shared" si="20"/>
        <v>248.42426145502751</v>
      </c>
      <c r="K148">
        <f t="shared" si="29"/>
        <v>248.42426145502751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2.5181835402989452</v>
      </c>
      <c r="F149">
        <f t="shared" si="25"/>
        <v>2.053990681618882</v>
      </c>
      <c r="G149">
        <f t="shared" si="26"/>
        <v>0.83921766830892486</v>
      </c>
      <c r="H149">
        <f t="shared" si="27"/>
        <v>0.70810564324152536</v>
      </c>
      <c r="I149" t="str">
        <f t="shared" si="28"/>
        <v/>
      </c>
      <c r="J149">
        <f t="shared" si="20"/>
        <v>248.34588503837733</v>
      </c>
      <c r="K149">
        <f t="shared" si="29"/>
        <v>248.34588503837733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2.3654257171360706</v>
      </c>
      <c r="F150">
        <f t="shared" si="25"/>
        <v>1.9293916838493701</v>
      </c>
      <c r="G150">
        <f t="shared" si="26"/>
        <v>0.77947854720776155</v>
      </c>
      <c r="H150">
        <f t="shared" si="27"/>
        <v>0.65769963968435174</v>
      </c>
      <c r="I150" t="str">
        <f t="shared" si="28"/>
        <v/>
      </c>
      <c r="J150">
        <f t="shared" si="20"/>
        <v>248.27169204416501</v>
      </c>
      <c r="K150">
        <f t="shared" si="29"/>
        <v>248.27169204416501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
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862.12123769106086</v>
      </c>
      <c r="S2">
        <f>SQRT(R2/11)</f>
        <v>8.8529462876442793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0.6685272535764788</v>
      </c>
      <c r="Q3" t="s">
        <v>20</v>
      </c>
      <c r="R3">
        <f>RSQ(D2:D100,I2:I100)</f>
        <v>0.82616295045174881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0.72673472638111514</v>
      </c>
      <c r="Q4" t="s">
        <v>21</v>
      </c>
      <c r="R4">
        <f>1-((1-$R$3)*($Y$3-1))/(Y3-Y4-1)</f>
        <v>0.65232590090349762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315</v>
      </c>
      <c r="D5" s="3"/>
      <c r="E5">
        <f t="shared" si="4"/>
        <v>315</v>
      </c>
      <c r="F5">
        <f t="shared" si="5"/>
        <v>210.58608487659083</v>
      </c>
      <c r="G5">
        <f t="shared" si="6"/>
        <v>315</v>
      </c>
      <c r="H5">
        <f t="shared" si="7"/>
        <v>228.92143881005126</v>
      </c>
      <c r="I5" t="str">
        <f t="shared" si="8"/>
        <v/>
      </c>
      <c r="J5">
        <f t="shared" si="0"/>
        <v>228.66464606653955</v>
      </c>
      <c r="K5">
        <f t="shared" si="9"/>
        <v>228.66464606653955</v>
      </c>
      <c r="L5" t="str">
        <f t="shared" si="1"/>
        <v/>
      </c>
      <c r="M5" t="str">
        <f t="shared" si="2"/>
        <v/>
      </c>
      <c r="N5" s="1" t="s">
        <v>14</v>
      </c>
      <c r="O5" s="5">
        <v>9.9461812844249682</v>
      </c>
      <c r="Q5" s="1" t="s">
        <v>22</v>
      </c>
      <c r="R5">
        <f>LARGE(L2:L150,1)/LARGE(D2:D100,1)*100</f>
        <v>7.8951074240610968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284.8696022331423</v>
      </c>
      <c r="F6">
        <f t="shared" si="5"/>
        <v>190.44309280834656</v>
      </c>
      <c r="G6">
        <f t="shared" si="6"/>
        <v>280.53599912130744</v>
      </c>
      <c r="H6">
        <f t="shared" si="7"/>
        <v>203.87525256147612</v>
      </c>
      <c r="I6" t="str">
        <f t="shared" si="8"/>
        <v/>
      </c>
      <c r="J6">
        <f t="shared" si="0"/>
        <v>233.56784024687047</v>
      </c>
      <c r="K6">
        <f t="shared" si="9"/>
        <v>233.56784024687047</v>
      </c>
      <c r="L6" t="str">
        <f t="shared" si="1"/>
        <v/>
      </c>
      <c r="M6" t="str">
        <f t="shared" si="2"/>
        <v/>
      </c>
      <c r="N6" s="1" t="s">
        <v>15</v>
      </c>
      <c r="O6" s="5">
        <v>8.6303181898719128</v>
      </c>
      <c r="Q6" s="1" t="s">
        <v>45</v>
      </c>
      <c r="R6">
        <f>AVERAGE(M2:M150)</f>
        <v>2.1527613362213205</v>
      </c>
      <c r="S6">
        <f>_xlfn.STDEV.P(M2:M150)</f>
        <v>2.2983826349316954</v>
      </c>
    </row>
    <row r="7" spans="1:25">
      <c r="A7">
        <f t="shared" si="3"/>
        <v>5</v>
      </c>
      <c r="B7" s="13">
        <f>Edwards!B7</f>
        <v>43180</v>
      </c>
      <c r="C7" s="3">
        <v>315</v>
      </c>
      <c r="D7" s="3"/>
      <c r="E7">
        <f t="shared" si="4"/>
        <v>572.62123897291656</v>
      </c>
      <c r="F7">
        <f t="shared" si="5"/>
        <v>382.81290423012445</v>
      </c>
      <c r="G7">
        <f t="shared" si="6"/>
        <v>564.84268826346101</v>
      </c>
      <c r="H7">
        <f t="shared" si="7"/>
        <v>410.49079650351985</v>
      </c>
      <c r="I7" t="str">
        <f t="shared" si="8"/>
        <v/>
      </c>
      <c r="J7">
        <f t="shared" si="0"/>
        <v>219.3221077266046</v>
      </c>
      <c r="K7">
        <f t="shared" si="9"/>
        <v>219.3221077266046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517.84883992528205</v>
      </c>
      <c r="F8">
        <f t="shared" si="5"/>
        <v>346.19606272301439</v>
      </c>
      <c r="G8">
        <f t="shared" si="6"/>
        <v>503.04351713763572</v>
      </c>
      <c r="H8">
        <f t="shared" si="7"/>
        <v>365.57919278481347</v>
      </c>
      <c r="I8" t="str">
        <f t="shared" si="8"/>
        <v/>
      </c>
      <c r="J8">
        <f t="shared" si="0"/>
        <v>227.61686993820092</v>
      </c>
      <c r="K8">
        <f t="shared" si="9"/>
        <v>227.61686993820092</v>
      </c>
      <c r="L8" t="str">
        <f t="shared" si="1"/>
        <v/>
      </c>
      <c r="M8" t="str">
        <f t="shared" si="2"/>
        <v/>
      </c>
      <c r="O8">
        <f>1.1*O3</f>
        <v>0.73537997893412677</v>
      </c>
    </row>
    <row r="9" spans="1:25">
      <c r="A9">
        <f t="shared" si="3"/>
        <v>7</v>
      </c>
      <c r="B9" s="13">
        <f>Edwards!B9</f>
        <v>43182</v>
      </c>
      <c r="C9" s="3">
        <f>39+270</f>
        <v>309</v>
      </c>
      <c r="D9" s="3">
        <v>243</v>
      </c>
      <c r="E9">
        <f t="shared" si="4"/>
        <v>777.31553348066427</v>
      </c>
      <c r="F9">
        <f t="shared" si="5"/>
        <v>519.65661876016395</v>
      </c>
      <c r="G9">
        <f t="shared" si="6"/>
        <v>757.005764068899</v>
      </c>
      <c r="H9">
        <f t="shared" si="7"/>
        <v>550.1423768195383</v>
      </c>
      <c r="I9">
        <f t="shared" si="8"/>
        <v>234.50035103725821</v>
      </c>
      <c r="J9">
        <f t="shared" si="0"/>
        <v>216.51424194062565</v>
      </c>
      <c r="K9">
        <f t="shared" si="9"/>
        <v>234.50035103725821</v>
      </c>
      <c r="L9">
        <f t="shared" si="1"/>
        <v>-8.4996489627417873</v>
      </c>
      <c r="M9">
        <f t="shared" si="2"/>
        <v>3.4977979270542336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702.96370422945915</v>
      </c>
      <c r="F10">
        <f t="shared" si="5"/>
        <v>469.95039455246848</v>
      </c>
      <c r="G10">
        <f t="shared" si="6"/>
        <v>674.18212178938836</v>
      </c>
      <c r="H10">
        <f t="shared" si="7"/>
        <v>489.9515598096508</v>
      </c>
      <c r="I10" t="str">
        <f t="shared" si="8"/>
        <v/>
      </c>
      <c r="J10">
        <f t="shared" si="0"/>
        <v>226.99883474281762</v>
      </c>
      <c r="K10">
        <f t="shared" si="9"/>
        <v>226.99883474281762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635.72378034343592</v>
      </c>
      <c r="F11">
        <f t="shared" si="5"/>
        <v>424.99867290625389</v>
      </c>
      <c r="G11">
        <f t="shared" si="6"/>
        <v>600.42017500288591</v>
      </c>
      <c r="H11">
        <f t="shared" si="7"/>
        <v>436.34619159442354</v>
      </c>
      <c r="I11" t="str">
        <f t="shared" si="8"/>
        <v/>
      </c>
      <c r="J11">
        <f t="shared" si="0"/>
        <v>235.65248131183034</v>
      </c>
      <c r="K11">
        <f t="shared" si="9"/>
        <v>235.65248131183034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270</v>
      </c>
      <c r="D12" s="3"/>
      <c r="E12">
        <f t="shared" si="4"/>
        <v>844.91549344947339</v>
      </c>
      <c r="F12">
        <f t="shared" si="5"/>
        <v>564.84903433999182</v>
      </c>
      <c r="G12">
        <f t="shared" si="6"/>
        <v>804.72848789531702</v>
      </c>
      <c r="H12">
        <f t="shared" si="7"/>
        <v>584.82413746169175</v>
      </c>
      <c r="I12" t="str">
        <f t="shared" si="8"/>
        <v/>
      </c>
      <c r="J12">
        <f t="shared" si="0"/>
        <v>227.02489687830007</v>
      </c>
      <c r="K12">
        <f t="shared" si="9"/>
        <v>227.02489687830007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764.09758901450994</v>
      </c>
      <c r="F13">
        <f t="shared" si="5"/>
        <v>510.82006264827936</v>
      </c>
      <c r="G13">
        <f t="shared" si="6"/>
        <v>716.683524993942</v>
      </c>
      <c r="H13">
        <f t="shared" si="7"/>
        <v>520.83880543832549</v>
      </c>
      <c r="I13" t="str">
        <f t="shared" si="8"/>
        <v/>
      </c>
      <c r="J13">
        <f t="shared" si="0"/>
        <v>236.98125720995392</v>
      </c>
      <c r="K13">
        <f t="shared" si="9"/>
        <v>236.98125720995392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270</v>
      </c>
      <c r="D14" s="3"/>
      <c r="E14">
        <f t="shared" si="4"/>
        <v>961.0100833329094</v>
      </c>
      <c r="F14">
        <f t="shared" si="5"/>
        <v>642.46143166985291</v>
      </c>
      <c r="G14">
        <f t="shared" si="6"/>
        <v>908.27151980303506</v>
      </c>
      <c r="H14">
        <f t="shared" si="7"/>
        <v>660.07245442381827</v>
      </c>
      <c r="I14" t="str">
        <f t="shared" si="8"/>
        <v/>
      </c>
      <c r="J14">
        <f t="shared" si="0"/>
        <v>229.38897724603464</v>
      </c>
      <c r="K14">
        <f t="shared" si="9"/>
        <v>229.38897724603464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869.08749263836455</v>
      </c>
      <c r="F15">
        <f t="shared" si="5"/>
        <v>581.00867457119409</v>
      </c>
      <c r="G15">
        <f t="shared" si="6"/>
        <v>808.89796279800896</v>
      </c>
      <c r="H15">
        <f t="shared" si="7"/>
        <v>587.85423966425253</v>
      </c>
      <c r="I15" t="str">
        <f t="shared" si="8"/>
        <v/>
      </c>
      <c r="J15">
        <f t="shared" si="0"/>
        <v>240.15443490694156</v>
      </c>
      <c r="K15">
        <f t="shared" si="9"/>
        <v>240.15443490694156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43+360</f>
        <v>403</v>
      </c>
      <c r="D16" s="3">
        <v>253</v>
      </c>
      <c r="E16">
        <f t="shared" si="4"/>
        <v>1188.9574867736187</v>
      </c>
      <c r="F16">
        <f t="shared" si="5"/>
        <v>794.85048325195999</v>
      </c>
      <c r="G16">
        <f t="shared" si="6"/>
        <v>1123.3968196213641</v>
      </c>
      <c r="H16">
        <f t="shared" si="7"/>
        <v>816.41148032494698</v>
      </c>
      <c r="I16">
        <f t="shared" si="8"/>
        <v>248.89661446728144</v>
      </c>
      <c r="J16">
        <f t="shared" si="0"/>
        <v>225.43900292701301</v>
      </c>
      <c r="K16">
        <f t="shared" si="9"/>
        <v>248.89661446728144</v>
      </c>
      <c r="L16">
        <f t="shared" si="1"/>
        <v>-4.103385532718562</v>
      </c>
      <c r="M16">
        <f t="shared" si="2"/>
        <v>1.6218915149085225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1075.2312581883089</v>
      </c>
      <c r="F17">
        <f t="shared" si="5"/>
        <v>718.82139999621188</v>
      </c>
      <c r="G17">
        <f t="shared" si="6"/>
        <v>1000.4865054037416</v>
      </c>
      <c r="H17">
        <f t="shared" si="7"/>
        <v>727.08828675258621</v>
      </c>
      <c r="I17" t="str">
        <f t="shared" si="8"/>
        <v/>
      </c>
      <c r="J17">
        <f t="shared" si="0"/>
        <v>238.73311324362567</v>
      </c>
      <c r="K17">
        <f t="shared" si="9"/>
        <v>238.73311324362567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972.38317723411001</v>
      </c>
      <c r="F18">
        <f t="shared" si="5"/>
        <v>650.06465490028995</v>
      </c>
      <c r="G18">
        <f t="shared" si="6"/>
        <v>891.02375047880639</v>
      </c>
      <c r="H18">
        <f t="shared" si="7"/>
        <v>647.53790150329041</v>
      </c>
      <c r="I18" t="str">
        <f t="shared" si="8"/>
        <v/>
      </c>
      <c r="J18">
        <f t="shared" si="0"/>
        <v>249.52675339699954</v>
      </c>
      <c r="K18">
        <f t="shared" si="9"/>
        <v>249.52675339699954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270</v>
      </c>
      <c r="D19" s="3"/>
      <c r="E19">
        <f t="shared" si="4"/>
        <v>1149.3727267202539</v>
      </c>
      <c r="F19">
        <f t="shared" si="5"/>
        <v>768.38699233000011</v>
      </c>
      <c r="G19">
        <f t="shared" si="6"/>
        <v>1063.5372637504333</v>
      </c>
      <c r="H19">
        <f t="shared" si="7"/>
        <v>772.90946236779109</v>
      </c>
      <c r="I19" t="str">
        <f t="shared" si="8"/>
        <v/>
      </c>
      <c r="J19">
        <f t="shared" si="0"/>
        <v>242.47752996220902</v>
      </c>
      <c r="K19">
        <f t="shared" si="9"/>
        <v>242.47752996220902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1039.4328618362567</v>
      </c>
      <c r="F20">
        <f t="shared" si="5"/>
        <v>694.88919640053223</v>
      </c>
      <c r="G20">
        <f t="shared" si="6"/>
        <v>947.1761552030772</v>
      </c>
      <c r="H20">
        <f t="shared" si="7"/>
        <v>688.34580398622495</v>
      </c>
      <c r="I20" t="str">
        <f t="shared" si="8"/>
        <v/>
      </c>
      <c r="J20">
        <f t="shared" si="0"/>
        <v>253.54339241430728</v>
      </c>
      <c r="K20">
        <f t="shared" si="9"/>
        <v>253.54339241430728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225</v>
      </c>
      <c r="D21" s="3"/>
      <c r="E21">
        <f t="shared" si="4"/>
        <v>1165.0089711090513</v>
      </c>
      <c r="F21">
        <f t="shared" si="5"/>
        <v>778.8402478474934</v>
      </c>
      <c r="G21">
        <f t="shared" si="6"/>
        <v>1068.546060456425</v>
      </c>
      <c r="H21">
        <f t="shared" si="7"/>
        <v>776.5495288714186</v>
      </c>
      <c r="I21" t="str">
        <f t="shared" si="8"/>
        <v/>
      </c>
      <c r="J21">
        <f t="shared" si="0"/>
        <v>249.2907189760748</v>
      </c>
      <c r="K21">
        <f t="shared" si="9"/>
        <v>249.2907189760748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1053.5734672948502</v>
      </c>
      <c r="F22">
        <f t="shared" si="5"/>
        <v>704.34257653167424</v>
      </c>
      <c r="G22">
        <f t="shared" si="6"/>
        <v>951.63694183263556</v>
      </c>
      <c r="H22">
        <f t="shared" si="7"/>
        <v>691.58761253690159</v>
      </c>
      <c r="I22" t="str">
        <f t="shared" si="8"/>
        <v/>
      </c>
      <c r="J22">
        <f t="shared" si="0"/>
        <v>259.75496399477265</v>
      </c>
      <c r="K22">
        <f t="shared" si="9"/>
        <v>259.75496399477265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42+270</f>
        <v>312</v>
      </c>
      <c r="D23" s="3">
        <v>266</v>
      </c>
      <c r="E23">
        <f t="shared" si="4"/>
        <v>1264.7969985767509</v>
      </c>
      <c r="F23">
        <f t="shared" si="5"/>
        <v>845.55126379028877</v>
      </c>
      <c r="G23">
        <f t="shared" si="6"/>
        <v>1159.518794532584</v>
      </c>
      <c r="H23">
        <f t="shared" si="7"/>
        <v>842.66257387839789</v>
      </c>
      <c r="I23">
        <f t="shared" si="8"/>
        <v>268.04942142693744</v>
      </c>
      <c r="J23">
        <f t="shared" si="0"/>
        <v>249.88868991189099</v>
      </c>
      <c r="K23">
        <f t="shared" si="9"/>
        <v>268.04942142693744</v>
      </c>
      <c r="L23">
        <f t="shared" si="1"/>
        <v>2.0494214269374424</v>
      </c>
      <c r="M23">
        <f t="shared" si="2"/>
        <v>0.77045918305918892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1143.8165647308929</v>
      </c>
      <c r="F24">
        <f t="shared" si="5"/>
        <v>764.6725466148265</v>
      </c>
      <c r="G24">
        <f t="shared" si="6"/>
        <v>1032.6563921401032</v>
      </c>
      <c r="H24">
        <f t="shared" si="7"/>
        <v>750.46726058764739</v>
      </c>
      <c r="I24" t="str">
        <f t="shared" si="8"/>
        <v/>
      </c>
      <c r="J24">
        <f t="shared" si="0"/>
        <v>261.20528602717911</v>
      </c>
      <c r="K24">
        <f t="shared" si="9"/>
        <v>261.20528602717911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1034.4081581668847</v>
      </c>
      <c r="F25">
        <f t="shared" si="5"/>
        <v>691.53004505641138</v>
      </c>
      <c r="G25">
        <f t="shared" si="6"/>
        <v>919.67394513659849</v>
      </c>
      <c r="H25">
        <f t="shared" si="7"/>
        <v>668.35899287868665</v>
      </c>
      <c r="I25" t="str">
        <f t="shared" si="8"/>
        <v/>
      </c>
      <c r="J25">
        <f t="shared" si="0"/>
        <v>270.17105217772473</v>
      </c>
      <c r="K25">
        <f t="shared" si="9"/>
        <v>270.17105217772473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270</v>
      </c>
      <c r="D26" s="3"/>
      <c r="E26">
        <f t="shared" si="4"/>
        <v>1205.4648906784691</v>
      </c>
      <c r="F26">
        <f t="shared" si="5"/>
        <v>805.88613264814728</v>
      </c>
      <c r="G26">
        <f t="shared" si="6"/>
        <v>1089.0528541737467</v>
      </c>
      <c r="H26">
        <f t="shared" si="7"/>
        <v>791.45252799253035</v>
      </c>
      <c r="I26" t="str">
        <f t="shared" si="8"/>
        <v/>
      </c>
      <c r="J26">
        <f t="shared" si="0"/>
        <v>261.43360465561705</v>
      </c>
      <c r="K26">
        <f t="shared" si="9"/>
        <v>261.43360465561705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1090.1596949637901</v>
      </c>
      <c r="F27">
        <f t="shared" si="5"/>
        <v>728.80146683391445</v>
      </c>
      <c r="G27">
        <f t="shared" si="6"/>
        <v>969.90009695728122</v>
      </c>
      <c r="H27">
        <f t="shared" si="7"/>
        <v>704.86008157926676</v>
      </c>
      <c r="I27" t="str">
        <f t="shared" si="8"/>
        <v/>
      </c>
      <c r="J27">
        <f t="shared" si="0"/>
        <v>270.94138525464768</v>
      </c>
      <c r="K27">
        <f t="shared" si="9"/>
        <v>270.94138525464768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270</v>
      </c>
      <c r="D28" s="3"/>
      <c r="E28">
        <f t="shared" si="4"/>
        <v>1255.8836783331385</v>
      </c>
      <c r="F28">
        <f t="shared" si="5"/>
        <v>839.59246628757899</v>
      </c>
      <c r="G28">
        <f t="shared" si="6"/>
        <v>1133.7837865008378</v>
      </c>
      <c r="H28">
        <f t="shared" si="7"/>
        <v>823.96004985803097</v>
      </c>
      <c r="I28" t="str">
        <f t="shared" si="8"/>
        <v/>
      </c>
      <c r="J28">
        <f t="shared" si="0"/>
        <v>262.63241642954813</v>
      </c>
      <c r="K28">
        <f t="shared" si="9"/>
        <v>262.63241642954813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1135.755821897958</v>
      </c>
      <c r="F29">
        <f t="shared" si="5"/>
        <v>759.28372034693825</v>
      </c>
      <c r="G29">
        <f t="shared" si="6"/>
        <v>1009.7370391541323</v>
      </c>
      <c r="H29">
        <f t="shared" si="7"/>
        <v>733.81097086655564</v>
      </c>
      <c r="I29" t="str">
        <f t="shared" si="8"/>
        <v/>
      </c>
      <c r="J29">
        <f t="shared" si="0"/>
        <v>272.47274948038262</v>
      </c>
      <c r="K29">
        <f t="shared" si="9"/>
        <v>272.47274948038262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42+180</f>
        <v>222</v>
      </c>
      <c r="D30" s="3">
        <v>278</v>
      </c>
      <c r="E30">
        <f t="shared" si="4"/>
        <v>1249.1184419620536</v>
      </c>
      <c r="F30">
        <f t="shared" si="5"/>
        <v>835.06972139662184</v>
      </c>
      <c r="G30">
        <f t="shared" si="6"/>
        <v>1121.2621877107786</v>
      </c>
      <c r="H30">
        <f t="shared" si="7"/>
        <v>814.86016918748317</v>
      </c>
      <c r="I30">
        <f t="shared" si="8"/>
        <v>280.13161117176799</v>
      </c>
      <c r="J30">
        <f t="shared" si="0"/>
        <v>267.20955220913868</v>
      </c>
      <c r="K30">
        <f t="shared" si="9"/>
        <v>280.13161117176799</v>
      </c>
      <c r="L30">
        <f t="shared" si="1"/>
        <v>2.131611171767986</v>
      </c>
      <c r="M30">
        <f t="shared" si="2"/>
        <v>0.76676660854963519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1129.6376942978179</v>
      </c>
      <c r="F31">
        <f t="shared" si="5"/>
        <v>755.19358530538614</v>
      </c>
      <c r="G31">
        <f t="shared" si="6"/>
        <v>998.58542255995633</v>
      </c>
      <c r="H31">
        <f t="shared" si="7"/>
        <v>725.70670383228014</v>
      </c>
      <c r="I31" t="str">
        <f t="shared" si="8"/>
        <v/>
      </c>
      <c r="J31">
        <f t="shared" si="0"/>
        <v>276.486881473106</v>
      </c>
      <c r="K31">
        <f t="shared" si="9"/>
        <v>276.486881473106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1021.5855258482012</v>
      </c>
      <c r="F32">
        <f t="shared" si="5"/>
        <v>682.95776588878084</v>
      </c>
      <c r="G32">
        <f t="shared" si="6"/>
        <v>889.33066420898524</v>
      </c>
      <c r="H32">
        <f t="shared" si="7"/>
        <v>646.30747691625231</v>
      </c>
      <c r="I32" t="str">
        <f t="shared" si="8"/>
        <v/>
      </c>
      <c r="J32">
        <f t="shared" si="0"/>
        <v>283.65028897252853</v>
      </c>
      <c r="K32">
        <f t="shared" si="9"/>
        <v>283.65028897252853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180</v>
      </c>
      <c r="D33" s="3"/>
      <c r="E33">
        <f t="shared" si="4"/>
        <v>1103.8687695095637</v>
      </c>
      <c r="F33">
        <f t="shared" si="5"/>
        <v>737.96635678907569</v>
      </c>
      <c r="G33">
        <f t="shared" si="6"/>
        <v>972.02941724788468</v>
      </c>
      <c r="H33">
        <f t="shared" si="7"/>
        <v>706.40753257803624</v>
      </c>
      <c r="I33" t="str">
        <f t="shared" si="8"/>
        <v/>
      </c>
      <c r="J33">
        <f t="shared" si="0"/>
        <v>278.55882421103945</v>
      </c>
      <c r="K33">
        <f t="shared" si="9"/>
        <v>278.55882421103945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998.28145170723053</v>
      </c>
      <c r="F34">
        <f t="shared" si="5"/>
        <v>667.37835720617511</v>
      </c>
      <c r="G34">
        <f t="shared" si="6"/>
        <v>865.6801388664685</v>
      </c>
      <c r="H34">
        <f t="shared" si="7"/>
        <v>629.1198188526887</v>
      </c>
      <c r="I34" t="str">
        <f t="shared" si="8"/>
        <v/>
      </c>
      <c r="J34">
        <f t="shared" si="0"/>
        <v>285.25853835348641</v>
      </c>
      <c r="K34">
        <f t="shared" si="9"/>
        <v>285.25853835348641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270</v>
      </c>
      <c r="D35" s="3"/>
      <c r="E35">
        <f t="shared" si="4"/>
        <v>1172.7937779827384</v>
      </c>
      <c r="F35">
        <f t="shared" si="5"/>
        <v>784.04460340638275</v>
      </c>
      <c r="G35">
        <f t="shared" si="6"/>
        <v>1040.9664846869109</v>
      </c>
      <c r="H35">
        <f t="shared" si="7"/>
        <v>756.50649342085353</v>
      </c>
      <c r="I35" t="str">
        <f t="shared" si="8"/>
        <v/>
      </c>
      <c r="J35">
        <f t="shared" si="0"/>
        <v>274.53810998552922</v>
      </c>
      <c r="K35">
        <f t="shared" si="9"/>
        <v>274.53810998552922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1060.613641382371</v>
      </c>
      <c r="F36">
        <f t="shared" si="5"/>
        <v>709.04912477910489</v>
      </c>
      <c r="G36">
        <f t="shared" si="6"/>
        <v>927.07483439186592</v>
      </c>
      <c r="H36">
        <f t="shared" si="7"/>
        <v>673.73747610659029</v>
      </c>
      <c r="I36" t="str">
        <f t="shared" si="8"/>
        <v/>
      </c>
      <c r="J36">
        <f t="shared" si="0"/>
        <v>282.31164867251459</v>
      </c>
      <c r="K36">
        <f t="shared" si="9"/>
        <v>282.31164867251459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46+315</f>
        <v>361</v>
      </c>
      <c r="D37" s="3">
        <v>292</v>
      </c>
      <c r="E37">
        <f t="shared" si="4"/>
        <v>1320.163765535367</v>
      </c>
      <c r="F37">
        <f t="shared" si="5"/>
        <v>882.56545644454138</v>
      </c>
      <c r="G37">
        <f t="shared" si="6"/>
        <v>1186.6440156391834</v>
      </c>
      <c r="H37">
        <f t="shared" si="7"/>
        <v>862.37541401732972</v>
      </c>
      <c r="I37">
        <f t="shared" si="8"/>
        <v>288.20294010968553</v>
      </c>
      <c r="J37">
        <f t="shared" si="0"/>
        <v>267.19004242721155</v>
      </c>
      <c r="K37">
        <f t="shared" si="9"/>
        <v>288.20294010968553</v>
      </c>
      <c r="L37">
        <f t="shared" si="1"/>
        <v>-3.7970598903144719</v>
      </c>
      <c r="M37">
        <f t="shared" si="2"/>
        <v>1.3003629761350932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1193.887386573547</v>
      </c>
      <c r="F38">
        <f t="shared" si="5"/>
        <v>798.14625562561321</v>
      </c>
      <c r="G38">
        <f t="shared" si="6"/>
        <v>1056.8138556465356</v>
      </c>
      <c r="H38">
        <f t="shared" si="7"/>
        <v>768.02332821905634</v>
      </c>
      <c r="I38" t="str">
        <f t="shared" si="8"/>
        <v/>
      </c>
      <c r="J38">
        <f t="shared" si="0"/>
        <v>277.12292740655698</v>
      </c>
      <c r="K38">
        <f t="shared" si="9"/>
        <v>277.12292740655698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1079.6896029345146</v>
      </c>
      <c r="F39">
        <f t="shared" si="5"/>
        <v>721.80192496488996</v>
      </c>
      <c r="G39">
        <f t="shared" si="6"/>
        <v>941.18835199695889</v>
      </c>
      <c r="H39">
        <f t="shared" si="7"/>
        <v>683.99425946160261</v>
      </c>
      <c r="I39" t="str">
        <f t="shared" si="8"/>
        <v/>
      </c>
      <c r="J39">
        <f t="shared" si="0"/>
        <v>284.80766550328735</v>
      </c>
      <c r="K39">
        <f t="shared" si="9"/>
        <v>284.80766550328735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225</v>
      </c>
      <c r="D40" s="3"/>
      <c r="E40">
        <f t="shared" si="4"/>
        <v>1201.4150721371889</v>
      </c>
      <c r="F40">
        <f t="shared" si="5"/>
        <v>803.17871858126205</v>
      </c>
      <c r="G40">
        <f t="shared" si="6"/>
        <v>1063.2133799644562</v>
      </c>
      <c r="H40">
        <f t="shared" si="7"/>
        <v>772.67408477320964</v>
      </c>
      <c r="I40" t="str">
        <f t="shared" si="8"/>
        <v/>
      </c>
      <c r="J40">
        <f t="shared" si="0"/>
        <v>277.5046338080524</v>
      </c>
      <c r="K40">
        <f t="shared" si="9"/>
        <v>277.5046338080524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1086.497249894041</v>
      </c>
      <c r="F41">
        <f t="shared" si="5"/>
        <v>726.35302249006043</v>
      </c>
      <c r="G41">
        <f t="shared" si="6"/>
        <v>946.88770738879691</v>
      </c>
      <c r="H41">
        <f t="shared" si="7"/>
        <v>688.13617894283868</v>
      </c>
      <c r="I41" t="str">
        <f t="shared" si="8"/>
        <v/>
      </c>
      <c r="J41">
        <f t="shared" si="0"/>
        <v>285.21684354722174</v>
      </c>
      <c r="K41">
        <f t="shared" si="9"/>
        <v>285.21684354722174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180</v>
      </c>
      <c r="D42" s="3"/>
      <c r="E42">
        <f t="shared" si="4"/>
        <v>1162.5715536657729</v>
      </c>
      <c r="F42">
        <f t="shared" si="5"/>
        <v>777.21076785831906</v>
      </c>
      <c r="G42">
        <f t="shared" si="6"/>
        <v>1023.2891715809535</v>
      </c>
      <c r="H42">
        <f t="shared" si="7"/>
        <v>743.6597761176422</v>
      </c>
      <c r="I42" t="str">
        <f t="shared" si="8"/>
        <v/>
      </c>
      <c r="J42">
        <f t="shared" si="0"/>
        <v>280.55099174067686</v>
      </c>
      <c r="K42">
        <f t="shared" si="9"/>
        <v>280.55099174067686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1051.3691938423331</v>
      </c>
      <c r="F43">
        <f t="shared" si="5"/>
        <v>702.86895965433143</v>
      </c>
      <c r="G43">
        <f t="shared" si="6"/>
        <v>911.33158774437402</v>
      </c>
      <c r="H43">
        <f t="shared" si="7"/>
        <v>662.29631206187491</v>
      </c>
      <c r="I43" t="str">
        <f t="shared" si="8"/>
        <v/>
      </c>
      <c r="J43">
        <f t="shared" si="0"/>
        <v>287.57264759245652</v>
      </c>
      <c r="K43">
        <f t="shared" si="9"/>
        <v>287.57264759245652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46+360</f>
        <v>406</v>
      </c>
      <c r="D44" s="3">
        <v>292</v>
      </c>
      <c r="E44">
        <f t="shared" si="4"/>
        <v>1356.8035684128408</v>
      </c>
      <c r="F44">
        <f t="shared" si="5"/>
        <v>907.06016323380254</v>
      </c>
      <c r="G44">
        <f t="shared" si="6"/>
        <v>1217.6232301545251</v>
      </c>
      <c r="H44">
        <f t="shared" si="7"/>
        <v>884.88908500163836</v>
      </c>
      <c r="I44">
        <f t="shared" si="8"/>
        <v>292.80331219084655</v>
      </c>
      <c r="J44">
        <f t="shared" si="0"/>
        <v>269.17107823216418</v>
      </c>
      <c r="K44">
        <f t="shared" si="9"/>
        <v>292.80331219084655</v>
      </c>
      <c r="L44">
        <f t="shared" si="1"/>
        <v>0.80331219084655459</v>
      </c>
      <c r="M44">
        <f t="shared" si="2"/>
        <v>0.27510691467347759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1227.0225169596001</v>
      </c>
      <c r="F45">
        <f t="shared" si="5"/>
        <v>820.29799333949984</v>
      </c>
      <c r="G45">
        <f t="shared" si="6"/>
        <v>1084.4036489673442</v>
      </c>
      <c r="H45">
        <f t="shared" si="7"/>
        <v>788.07378911896569</v>
      </c>
      <c r="I45" t="str">
        <f t="shared" si="8"/>
        <v/>
      </c>
      <c r="J45">
        <f t="shared" si="0"/>
        <v>279.22420422053426</v>
      </c>
      <c r="K45">
        <f t="shared" si="9"/>
        <v>279.22420422053426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1109.6552899599694</v>
      </c>
      <c r="F46">
        <f t="shared" si="5"/>
        <v>741.83480341354959</v>
      </c>
      <c r="G46">
        <f t="shared" si="6"/>
        <v>965.75955909157301</v>
      </c>
      <c r="H46">
        <f t="shared" si="7"/>
        <v>701.85100892636069</v>
      </c>
      <c r="I46" t="str">
        <f t="shared" si="8"/>
        <v/>
      </c>
      <c r="J46">
        <f t="shared" si="0"/>
        <v>286.9837944871889</v>
      </c>
      <c r="K46">
        <f t="shared" si="9"/>
        <v>286.9837944871889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270</v>
      </c>
      <c r="D47" s="3"/>
      <c r="E47">
        <f t="shared" si="4"/>
        <v>1273.5144795771384</v>
      </c>
      <c r="F47">
        <f t="shared" si="5"/>
        <v>851.3791374215831</v>
      </c>
      <c r="G47">
        <f t="shared" si="6"/>
        <v>1130.096262922882</v>
      </c>
      <c r="H47">
        <f t="shared" si="7"/>
        <v>821.28019841958144</v>
      </c>
      <c r="I47" t="str">
        <f t="shared" si="8"/>
        <v/>
      </c>
      <c r="J47">
        <f t="shared" si="0"/>
        <v>277.09893900200154</v>
      </c>
      <c r="K47">
        <f t="shared" si="9"/>
        <v>277.09893900200154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1151.7002007469416</v>
      </c>
      <c r="F48">
        <f t="shared" si="5"/>
        <v>769.94297214883215</v>
      </c>
      <c r="G48">
        <f t="shared" si="6"/>
        <v>1006.4529657851634</v>
      </c>
      <c r="H48">
        <f t="shared" si="7"/>
        <v>731.42432070534255</v>
      </c>
      <c r="I48" t="str">
        <f t="shared" si="8"/>
        <v/>
      </c>
      <c r="J48">
        <f t="shared" si="0"/>
        <v>285.5186514434896</v>
      </c>
      <c r="K48">
        <f t="shared" si="9"/>
        <v>285.5186514434896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225</v>
      </c>
      <c r="D49" s="3"/>
      <c r="E49">
        <f t="shared" si="4"/>
        <v>1266.5377081860679</v>
      </c>
      <c r="F49">
        <f t="shared" si="5"/>
        <v>846.71497560467969</v>
      </c>
      <c r="G49">
        <f t="shared" si="6"/>
        <v>1121.3374232544252</v>
      </c>
      <c r="H49">
        <f t="shared" si="7"/>
        <v>814.91484546970935</v>
      </c>
      <c r="I49" t="str">
        <f t="shared" si="8"/>
        <v/>
      </c>
      <c r="J49">
        <f t="shared" si="0"/>
        <v>278.80013013497035</v>
      </c>
      <c r="K49">
        <f t="shared" si="9"/>
        <v>278.80013013497035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1145.3907718864787</v>
      </c>
      <c r="F50">
        <f t="shared" si="5"/>
        <v>765.72494700111065</v>
      </c>
      <c r="G50">
        <f t="shared" si="6"/>
        <v>998.6524266183892</v>
      </c>
      <c r="H50">
        <f t="shared" si="7"/>
        <v>725.75539800835179</v>
      </c>
      <c r="I50" t="str">
        <f t="shared" si="8"/>
        <v/>
      </c>
      <c r="J50">
        <f t="shared" si="0"/>
        <v>286.96954899275886</v>
      </c>
      <c r="K50">
        <f t="shared" si="9"/>
        <v>286.96954899275886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41+360</f>
        <v>401</v>
      </c>
      <c r="D51" s="3">
        <v>296</v>
      </c>
      <c r="E51">
        <f t="shared" si="4"/>
        <v>1436.8317891708348</v>
      </c>
      <c r="F51">
        <f t="shared" si="5"/>
        <v>960.56120986575638</v>
      </c>
      <c r="G51">
        <f t="shared" si="6"/>
        <v>1290.3903373851049</v>
      </c>
      <c r="H51">
        <f t="shared" si="7"/>
        <v>937.77146876439906</v>
      </c>
      <c r="I51">
        <f t="shared" si="8"/>
        <v>293.13093769601664</v>
      </c>
      <c r="J51">
        <f t="shared" si="0"/>
        <v>269.78974110135732</v>
      </c>
      <c r="K51">
        <f t="shared" si="9"/>
        <v>293.13093769601664</v>
      </c>
      <c r="L51">
        <f t="shared" si="1"/>
        <v>-2.8690623039833554</v>
      </c>
      <c r="M51">
        <f t="shared" si="2"/>
        <v>0.96927780539978226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1299.3958738318408</v>
      </c>
      <c r="F52">
        <f t="shared" si="5"/>
        <v>868.68155484140937</v>
      </c>
      <c r="G52">
        <f t="shared" si="6"/>
        <v>1149.2093414438459</v>
      </c>
      <c r="H52">
        <f t="shared" si="7"/>
        <v>835.17033630881485</v>
      </c>
      <c r="I52" t="str">
        <f t="shared" si="8"/>
        <v/>
      </c>
      <c r="J52">
        <f t="shared" si="0"/>
        <v>280.5112185325944</v>
      </c>
      <c r="K52">
        <f t="shared" si="9"/>
        <v>280.5112185325944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1175.1059864186122</v>
      </c>
      <c r="F53">
        <f t="shared" si="5"/>
        <v>785.59037776171385</v>
      </c>
      <c r="G53">
        <f t="shared" si="6"/>
        <v>1023.4748914332987</v>
      </c>
      <c r="H53">
        <f t="shared" si="7"/>
        <v>743.7947451837199</v>
      </c>
      <c r="I53" t="str">
        <f t="shared" si="8"/>
        <v/>
      </c>
      <c r="J53">
        <f t="shared" si="0"/>
        <v>288.79563257799396</v>
      </c>
      <c r="K53">
        <f t="shared" si="9"/>
        <v>288.79563257799396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225</v>
      </c>
      <c r="D54" s="3"/>
      <c r="E54">
        <f t="shared" si="4"/>
        <v>1287.7046823265218</v>
      </c>
      <c r="F54">
        <f t="shared" si="5"/>
        <v>860.86567469332169</v>
      </c>
      <c r="G54">
        <f t="shared" si="6"/>
        <v>1136.4969880755941</v>
      </c>
      <c r="H54">
        <f t="shared" si="7"/>
        <v>825.93182766207838</v>
      </c>
      <c r="I54" t="str">
        <f t="shared" si="8"/>
        <v/>
      </c>
      <c r="J54">
        <f t="shared" si="0"/>
        <v>281.9338470312432</v>
      </c>
      <c r="K54">
        <f t="shared" si="9"/>
        <v>281.9338470312432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1164.5330814225749</v>
      </c>
      <c r="F55">
        <f t="shared" si="5"/>
        <v>778.52210262238793</v>
      </c>
      <c r="G55">
        <f t="shared" si="6"/>
        <v>1012.1533906290268</v>
      </c>
      <c r="H55">
        <f t="shared" si="7"/>
        <v>735.56701739450375</v>
      </c>
      <c r="I55" t="str">
        <f t="shared" si="8"/>
        <v/>
      </c>
      <c r="J55">
        <f t="shared" si="0"/>
        <v>289.9550852278843</v>
      </c>
      <c r="K55">
        <f t="shared" si="9"/>
        <v>289.9550852278843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225</v>
      </c>
      <c r="D56" s="3"/>
      <c r="E56">
        <f t="shared" si="4"/>
        <v>1278.143097435506</v>
      </c>
      <c r="F56">
        <f t="shared" si="5"/>
        <v>854.47349460629255</v>
      </c>
      <c r="G56">
        <f t="shared" si="6"/>
        <v>1126.414167314708</v>
      </c>
      <c r="H56">
        <f t="shared" si="7"/>
        <v>818.60429167526604</v>
      </c>
      <c r="I56" t="str">
        <f t="shared" si="8"/>
        <v/>
      </c>
      <c r="J56">
        <f t="shared" si="0"/>
        <v>282.86920293102662</v>
      </c>
      <c r="K56">
        <f t="shared" si="9"/>
        <v>282.86920293102662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1155.886081788854</v>
      </c>
      <c r="F57">
        <f t="shared" si="5"/>
        <v>772.74134770557964</v>
      </c>
      <c r="G57">
        <f t="shared" si="6"/>
        <v>1003.1737265143721</v>
      </c>
      <c r="H57">
        <f t="shared" si="7"/>
        <v>729.04118365114584</v>
      </c>
      <c r="I57" t="str">
        <f t="shared" si="8"/>
        <v/>
      </c>
      <c r="J57">
        <f t="shared" si="0"/>
        <v>290.7001640544338</v>
      </c>
      <c r="K57">
        <f t="shared" si="9"/>
        <v>290.7001640544338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41+360</f>
        <v>401</v>
      </c>
      <c r="D58" s="3">
        <v>296</v>
      </c>
      <c r="E58">
        <f t="shared" si="4"/>
        <v>1446.3232010984641</v>
      </c>
      <c r="F58">
        <f t="shared" si="5"/>
        <v>966.90647741429746</v>
      </c>
      <c r="G58">
        <f t="shared" si="6"/>
        <v>1294.4169639998559</v>
      </c>
      <c r="H58">
        <f t="shared" si="7"/>
        <v>940.69775815550895</v>
      </c>
      <c r="I58">
        <f t="shared" si="8"/>
        <v>296.5499158534476</v>
      </c>
      <c r="J58">
        <f t="shared" si="0"/>
        <v>273.20871925878862</v>
      </c>
      <c r="K58">
        <f t="shared" si="9"/>
        <v>296.5499158534476</v>
      </c>
      <c r="L58">
        <f t="shared" si="1"/>
        <v>0.54991585344760097</v>
      </c>
      <c r="M58">
        <f t="shared" si="2"/>
        <v>0.18578238292148683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1307.9794126904271</v>
      </c>
      <c r="F59">
        <f t="shared" si="5"/>
        <v>874.41988450050701</v>
      </c>
      <c r="G59">
        <f t="shared" si="6"/>
        <v>1152.7954167468858</v>
      </c>
      <c r="H59">
        <f t="shared" si="7"/>
        <v>837.77646176295173</v>
      </c>
      <c r="I59" t="str">
        <f t="shared" si="8"/>
        <v/>
      </c>
      <c r="J59">
        <f t="shared" si="0"/>
        <v>283.6434227375554</v>
      </c>
      <c r="K59">
        <f t="shared" si="9"/>
        <v>283.6434227375554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1182.8684921341621</v>
      </c>
      <c r="F60">
        <f t="shared" si="5"/>
        <v>790.77982438860215</v>
      </c>
      <c r="G60">
        <f t="shared" si="6"/>
        <v>1026.6686159350845</v>
      </c>
      <c r="H60">
        <f t="shared" si="7"/>
        <v>746.11573568566178</v>
      </c>
      <c r="I60" t="str">
        <f t="shared" si="8"/>
        <v/>
      </c>
      <c r="J60">
        <f t="shared" si="0"/>
        <v>291.66408870294049</v>
      </c>
      <c r="K60">
        <f t="shared" si="9"/>
        <v>291.66408870294049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1069.7246884075414</v>
      </c>
      <c r="F61">
        <f t="shared" si="5"/>
        <v>715.14010802404823</v>
      </c>
      <c r="G61">
        <f t="shared" si="6"/>
        <v>914.34128869155177</v>
      </c>
      <c r="H61">
        <f t="shared" si="7"/>
        <v>664.48356625621113</v>
      </c>
      <c r="I61" t="str">
        <f t="shared" si="8"/>
        <v/>
      </c>
      <c r="J61">
        <f t="shared" si="0"/>
        <v>297.6565417678371</v>
      </c>
      <c r="K61">
        <f t="shared" si="9"/>
        <v>297.6565417678371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967.40332217659807</v>
      </c>
      <c r="F62">
        <f t="shared" si="5"/>
        <v>646.73548607548264</v>
      </c>
      <c r="G62">
        <f t="shared" si="6"/>
        <v>814.30364114586757</v>
      </c>
      <c r="H62">
        <f t="shared" si="7"/>
        <v>591.78273383928786</v>
      </c>
      <c r="I62" t="str">
        <f t="shared" si="8"/>
        <v/>
      </c>
      <c r="J62">
        <f t="shared" si="0"/>
        <v>301.95275223619478</v>
      </c>
      <c r="K62">
        <f t="shared" si="9"/>
        <v>301.95275223619478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874.86920503958061</v>
      </c>
      <c r="F63">
        <f t="shared" si="5"/>
        <v>584.87390688374808</v>
      </c>
      <c r="G63">
        <f t="shared" si="6"/>
        <v>725.21106526023675</v>
      </c>
      <c r="H63">
        <f t="shared" si="7"/>
        <v>527.03606508045516</v>
      </c>
      <c r="I63" t="str">
        <f t="shared" si="8"/>
        <v/>
      </c>
      <c r="J63">
        <f t="shared" si="0"/>
        <v>304.83784180329292</v>
      </c>
      <c r="K63">
        <f t="shared" si="9"/>
        <v>304.83784180329292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791.18616649412934</v>
      </c>
      <c r="F64">
        <f t="shared" si="5"/>
        <v>528.92951495402292</v>
      </c>
      <c r="G64">
        <f t="shared" si="6"/>
        <v>645.86606592574037</v>
      </c>
      <c r="H64">
        <f t="shared" si="7"/>
        <v>469.3732986993902</v>
      </c>
      <c r="I64" t="str">
        <f t="shared" si="8"/>
        <v/>
      </c>
      <c r="J64">
        <f t="shared" si="0"/>
        <v>306.55621625463272</v>
      </c>
      <c r="K64">
        <f t="shared" si="9"/>
        <v>306.55621625463272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41</v>
      </c>
      <c r="D65" s="3">
        <v>283</v>
      </c>
      <c r="E65">
        <f t="shared" si="4"/>
        <v>756.5075826715788</v>
      </c>
      <c r="F65">
        <f t="shared" si="5"/>
        <v>505.74593655321155</v>
      </c>
      <c r="G65">
        <f t="shared" si="6"/>
        <v>616.20216540643116</v>
      </c>
      <c r="H65">
        <f t="shared" si="7"/>
        <v>447.81551207209338</v>
      </c>
      <c r="I65">
        <f t="shared" si="8"/>
        <v>307.31693086610818</v>
      </c>
      <c r="J65">
        <f t="shared" si="0"/>
        <v>304.93042448111817</v>
      </c>
      <c r="K65">
        <f t="shared" si="9"/>
        <v>307.31693086610818</v>
      </c>
      <c r="L65">
        <f t="shared" si="1"/>
        <v>24.31693086610818</v>
      </c>
      <c r="M65">
        <f t="shared" si="2"/>
        <v>8.5925550763633147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684.14607670478938</v>
      </c>
      <c r="F66">
        <f t="shared" si="5"/>
        <v>457.37029770457582</v>
      </c>
      <c r="G66">
        <f t="shared" si="6"/>
        <v>548.78377820002015</v>
      </c>
      <c r="H66">
        <f t="shared" si="7"/>
        <v>398.82022889258621</v>
      </c>
      <c r="I66" t="str">
        <f t="shared" si="8"/>
        <v/>
      </c>
      <c r="J66">
        <f t="shared" si="0"/>
        <v>305.5500688119896</v>
      </c>
      <c r="K66">
        <f t="shared" si="9"/>
        <v>305.5500688119896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618.70609758812134</v>
      </c>
      <c r="F67">
        <f t="shared" si="5"/>
        <v>413.62188819160764</v>
      </c>
      <c r="G67">
        <f t="shared" si="6"/>
        <v>488.74160482193219</v>
      </c>
      <c r="H67">
        <f t="shared" si="7"/>
        <v>355.18549645133396</v>
      </c>
      <c r="I67" t="str">
        <f t="shared" si="8"/>
        <v/>
      </c>
      <c r="J67">
        <f t="shared" ref="J67:J130" si="10">$O$2+F67-H67</f>
        <v>305.43639174027373</v>
      </c>
      <c r="K67">
        <f t="shared" si="9"/>
        <v>305.43639174027373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559.52558704491378</v>
      </c>
      <c r="F68">
        <f t="shared" ref="F68:F131" si="15">E68*$O$3</f>
        <v>374.05810401290324</v>
      </c>
      <c r="G68">
        <f t="shared" ref="G68:G131" si="16">(G67*EXP(-1/$O$6)+C68)</f>
        <v>435.26861720911734</v>
      </c>
      <c r="H68">
        <f t="shared" ref="H68:H131" si="17">G68*$O$4</f>
        <v>316.32481942975426</v>
      </c>
      <c r="I68" t="str">
        <f t="shared" ref="I68:I131" si="18">IF(ISBLANK(D68),"",($O$2+((E67*EXP(-1/$O$5))*$O$3)-((G67*EXP(-1/$O$6))*$O$4)))</f>
        <v/>
      </c>
      <c r="J68">
        <f t="shared" si="10"/>
        <v>304.73328458314893</v>
      </c>
      <c r="K68">
        <f t="shared" ref="K68:K131" si="19">IF(I68="",J68,I68)</f>
        <v>304.73328458314893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506.00581403412707</v>
      </c>
      <c r="F69">
        <f t="shared" si="15"/>
        <v>338.27867714996546</v>
      </c>
      <c r="G69">
        <f t="shared" si="16"/>
        <v>387.64608385685608</v>
      </c>
      <c r="H69">
        <f t="shared" si="17"/>
        <v>281.71587068442312</v>
      </c>
      <c r="I69" t="str">
        <f t="shared" si="18"/>
        <v/>
      </c>
      <c r="J69">
        <f t="shared" si="10"/>
        <v>303.56280646554234</v>
      </c>
      <c r="K69">
        <f t="shared" si="19"/>
        <v>303.56280646554234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457.60531737002901</v>
      </c>
      <c r="F70">
        <f t="shared" si="15"/>
        <v>305.92162604337847</v>
      </c>
      <c r="G70">
        <f t="shared" si="16"/>
        <v>345.2339093341119</v>
      </c>
      <c r="H70">
        <f t="shared" si="17"/>
        <v>250.89347063740851</v>
      </c>
      <c r="I70" t="str">
        <f t="shared" si="18"/>
        <v/>
      </c>
      <c r="J70">
        <f t="shared" si="10"/>
        <v>302.02815540596987</v>
      </c>
      <c r="K70">
        <f t="shared" si="19"/>
        <v>302.02815540596987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413.83442774276511</v>
      </c>
      <c r="F71">
        <f t="shared" si="15"/>
        <v>276.65959341426452</v>
      </c>
      <c r="G71">
        <f t="shared" si="16"/>
        <v>307.46203074793635</v>
      </c>
      <c r="H71">
        <f t="shared" si="17"/>
        <v>223.44333478818353</v>
      </c>
      <c r="I71" t="str">
        <f t="shared" si="18"/>
        <v/>
      </c>
      <c r="J71">
        <f t="shared" si="10"/>
        <v>300.21625862608096</v>
      </c>
      <c r="K71">
        <f t="shared" si="19"/>
        <v>300.21625862608096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45</v>
      </c>
      <c r="D72" s="3">
        <v>308</v>
      </c>
      <c r="E72">
        <f t="shared" si="14"/>
        <v>419.25031371892561</v>
      </c>
      <c r="F72">
        <f t="shared" si="15"/>
        <v>280.28026079159048</v>
      </c>
      <c r="G72">
        <f t="shared" si="16"/>
        <v>318.82275551663008</v>
      </c>
      <c r="H72">
        <f t="shared" si="17"/>
        <v>231.69956799445134</v>
      </c>
      <c r="I72">
        <f t="shared" si="18"/>
        <v>298.20002907334776</v>
      </c>
      <c r="J72">
        <f t="shared" si="10"/>
        <v>295.58069279713919</v>
      </c>
      <c r="K72">
        <f t="shared" si="19"/>
        <v>298.20002907334776</v>
      </c>
      <c r="L72">
        <f t="shared" si="11"/>
        <v>-9.7999709266522359</v>
      </c>
      <c r="M72">
        <f t="shared" si="12"/>
        <v>3.1818087424195571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379.14815906422365</v>
      </c>
      <c r="F73">
        <f t="shared" si="15"/>
        <v>253.47087747778335</v>
      </c>
      <c r="G73">
        <f t="shared" si="16"/>
        <v>283.94050876655922</v>
      </c>
      <c r="H73">
        <f t="shared" si="17"/>
        <v>206.34942794698003</v>
      </c>
      <c r="I73" t="str">
        <f t="shared" si="18"/>
        <v/>
      </c>
      <c r="J73">
        <f t="shared" si="10"/>
        <v>294.12144953080332</v>
      </c>
      <c r="K73">
        <f t="shared" si="19"/>
        <v>294.12144953080332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342.88185796842396</v>
      </c>
      <c r="F74">
        <f t="shared" si="15"/>
        <v>229.22586680883074</v>
      </c>
      <c r="G74">
        <f t="shared" si="16"/>
        <v>252.87471212012397</v>
      </c>
      <c r="H74">
        <f t="shared" si="17"/>
        <v>183.77283472132154</v>
      </c>
      <c r="I74" t="str">
        <f t="shared" si="18"/>
        <v/>
      </c>
      <c r="J74">
        <f t="shared" si="10"/>
        <v>292.4530320875092</v>
      </c>
      <c r="K74">
        <f t="shared" si="19"/>
        <v>292.4530320875092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310.08450315055785</v>
      </c>
      <c r="F75">
        <f t="shared" si="15"/>
        <v>207.29994126786943</v>
      </c>
      <c r="G75">
        <f t="shared" si="16"/>
        <v>225.20780957819676</v>
      </c>
      <c r="H75">
        <f t="shared" si="17"/>
        <v>163.6663358727011</v>
      </c>
      <c r="I75" t="str">
        <f t="shared" si="18"/>
        <v/>
      </c>
      <c r="J75">
        <f t="shared" si="10"/>
        <v>290.63360539516833</v>
      </c>
      <c r="K75">
        <f t="shared" si="19"/>
        <v>290.63360539516833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280.42428276559036</v>
      </c>
      <c r="F76">
        <f t="shared" si="15"/>
        <v>187.47127559343403</v>
      </c>
      <c r="G76">
        <f t="shared" si="16"/>
        <v>200.56792974584312</v>
      </c>
      <c r="H76">
        <f t="shared" si="17"/>
        <v>145.75967954467203</v>
      </c>
      <c r="I76" t="str">
        <f t="shared" si="18"/>
        <v/>
      </c>
      <c r="J76">
        <f t="shared" si="10"/>
        <v>288.71159604876198</v>
      </c>
      <c r="K76">
        <f t="shared" si="19"/>
        <v>288.71159604876198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253.60112345380301</v>
      </c>
      <c r="F77">
        <f t="shared" si="15"/>
        <v>169.53926256648046</v>
      </c>
      <c r="G77">
        <f t="shared" si="16"/>
        <v>178.62388750140414</v>
      </c>
      <c r="H77">
        <f t="shared" si="17"/>
        <v>129.81218200846402</v>
      </c>
      <c r="I77" t="str">
        <f t="shared" si="18"/>
        <v/>
      </c>
      <c r="J77">
        <f t="shared" si="10"/>
        <v>286.7270805580165</v>
      </c>
      <c r="K77">
        <f t="shared" si="19"/>
        <v>286.7270805580165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229.34365448940596</v>
      </c>
      <c r="F78">
        <f t="shared" si="15"/>
        <v>153.32248346099544</v>
      </c>
      <c r="G78">
        <f t="shared" si="16"/>
        <v>159.0807325305982</v>
      </c>
      <c r="H78">
        <f t="shared" si="17"/>
        <v>115.60949262813165</v>
      </c>
      <c r="I78" t="str">
        <f t="shared" si="18"/>
        <v/>
      </c>
      <c r="J78">
        <f t="shared" si="10"/>
        <v>284.7129908328638</v>
      </c>
      <c r="K78">
        <f t="shared" si="19"/>
        <v>284.7129908328638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41</v>
      </c>
      <c r="D79" s="3">
        <v>290</v>
      </c>
      <c r="E79">
        <f t="shared" si="14"/>
        <v>248.4064623145787</v>
      </c>
      <c r="F79">
        <f t="shared" si="15"/>
        <v>166.06649002181439</v>
      </c>
      <c r="G79">
        <f t="shared" si="16"/>
        <v>182.67578489339951</v>
      </c>
      <c r="H79">
        <f t="shared" si="17"/>
        <v>132.75683655096014</v>
      </c>
      <c r="I79">
        <f t="shared" si="18"/>
        <v>282.69615985584431</v>
      </c>
      <c r="J79">
        <f t="shared" si="10"/>
        <v>280.30965347085424</v>
      </c>
      <c r="K79">
        <f t="shared" si="19"/>
        <v>282.69615985584431</v>
      </c>
      <c r="L79">
        <f t="shared" si="11"/>
        <v>-7.3038401441556857</v>
      </c>
      <c r="M79">
        <f t="shared" si="12"/>
        <v>2.5185655669502363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224.64587337046376</v>
      </c>
      <c r="F80">
        <f t="shared" si="15"/>
        <v>150.18188875164557</v>
      </c>
      <c r="G80">
        <f t="shared" si="16"/>
        <v>162.68931374710755</v>
      </c>
      <c r="H80">
        <f t="shared" si="17"/>
        <v>118.2319739111356</v>
      </c>
      <c r="I80" t="str">
        <f t="shared" si="18"/>
        <v/>
      </c>
      <c r="J80">
        <f t="shared" si="10"/>
        <v>278.94991484051002</v>
      </c>
      <c r="K80">
        <f t="shared" si="19"/>
        <v>278.94991484051002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203.15803362019321</v>
      </c>
      <c r="F81">
        <f t="shared" si="15"/>
        <v>135.81668225810571</v>
      </c>
      <c r="G81">
        <f t="shared" si="16"/>
        <v>144.88955294731645</v>
      </c>
      <c r="H81">
        <f t="shared" si="17"/>
        <v>105.29626961665011</v>
      </c>
      <c r="I81" t="str">
        <f t="shared" si="18"/>
        <v/>
      </c>
      <c r="J81">
        <f t="shared" si="10"/>
        <v>277.52041264145566</v>
      </c>
      <c r="K81">
        <f t="shared" si="19"/>
        <v>277.52041264145566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183.72554992968821</v>
      </c>
      <c r="F82">
        <f t="shared" si="15"/>
        <v>122.82553730632269</v>
      </c>
      <c r="G82">
        <f t="shared" si="16"/>
        <v>129.03725555020634</v>
      </c>
      <c r="H82">
        <f t="shared" si="17"/>
        <v>93.775854605249236</v>
      </c>
      <c r="I82" t="str">
        <f t="shared" si="18"/>
        <v/>
      </c>
      <c r="J82">
        <f t="shared" si="10"/>
        <v>276.04968270107349</v>
      </c>
      <c r="K82">
        <f t="shared" si="19"/>
        <v>276.04968270107349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166.15182326519241</v>
      </c>
      <c r="F83">
        <f t="shared" si="15"/>
        <v>111.07702208420358</v>
      </c>
      <c r="G83">
        <f t="shared" si="16"/>
        <v>114.91935050682099</v>
      </c>
      <c r="H83">
        <f t="shared" si="17"/>
        <v>83.515882746470012</v>
      </c>
      <c r="I83" t="str">
        <f t="shared" si="18"/>
        <v/>
      </c>
      <c r="J83">
        <f t="shared" si="10"/>
        <v>274.56113933773355</v>
      </c>
      <c r="K83">
        <f t="shared" si="19"/>
        <v>274.56113933773355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150.25905969481497</v>
      </c>
      <c r="F84">
        <f t="shared" si="15"/>
        <v>100.45227650275883</v>
      </c>
      <c r="G84">
        <f t="shared" si="16"/>
        <v>102.34607877080241</v>
      </c>
      <c r="H84">
        <f t="shared" si="17"/>
        <v>74.37844955167914</v>
      </c>
      <c r="I84" t="str">
        <f t="shared" si="18"/>
        <v/>
      </c>
      <c r="J84">
        <f t="shared" si="10"/>
        <v>273.0738269510797</v>
      </c>
      <c r="K84">
        <f t="shared" si="19"/>
        <v>273.0738269510797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135.88647164186642</v>
      </c>
      <c r="F85">
        <f t="shared" si="15"/>
        <v>90.843809684935025</v>
      </c>
      <c r="G85">
        <f t="shared" si="16"/>
        <v>91.148442743222503</v>
      </c>
      <c r="H85">
        <f t="shared" si="17"/>
        <v>66.240738597060542</v>
      </c>
      <c r="I85" t="str">
        <f t="shared" si="18"/>
        <v/>
      </c>
      <c r="J85">
        <f t="shared" si="10"/>
        <v>271.60307108787447</v>
      </c>
      <c r="K85">
        <f t="shared" si="19"/>
        <v>271.60307108787447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122.88865119201161</v>
      </c>
      <c r="F86">
        <f t="shared" si="15"/>
        <v>82.154412477113397</v>
      </c>
      <c r="G86">
        <f t="shared" si="16"/>
        <v>81.175934772448286</v>
      </c>
      <c r="H86">
        <f t="shared" si="17"/>
        <v>58.993370745586454</v>
      </c>
      <c r="I86" t="str">
        <f t="shared" si="18"/>
        <v/>
      </c>
      <c r="J86">
        <f t="shared" si="10"/>
        <v>270.16104173152695</v>
      </c>
      <c r="K86">
        <f t="shared" si="19"/>
        <v>270.16104173152695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111.13409899693877</v>
      </c>
      <c r="F87">
        <f t="shared" si="15"/>
        <v>74.296173981119992</v>
      </c>
      <c r="G87">
        <f t="shared" si="16"/>
        <v>72.294514177761471</v>
      </c>
      <c r="H87">
        <f t="shared" si="17"/>
        <v>52.538933979831128</v>
      </c>
      <c r="I87" t="str">
        <f t="shared" si="18"/>
        <v/>
      </c>
      <c r="J87">
        <f t="shared" si="10"/>
        <v>268.75724000128884</v>
      </c>
      <c r="K87">
        <f t="shared" si="19"/>
        <v>268.75724000128884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100.5038938914178</v>
      </c>
      <c r="F88">
        <f t="shared" si="15"/>
        <v>67.189592156971386</v>
      </c>
      <c r="G88">
        <f t="shared" si="16"/>
        <v>64.384805605866163</v>
      </c>
      <c r="H88">
        <f t="shared" si="17"/>
        <v>46.790674085080433</v>
      </c>
      <c r="I88" t="str">
        <f t="shared" si="18"/>
        <v/>
      </c>
      <c r="J88">
        <f t="shared" si="10"/>
        <v>267.39891807189099</v>
      </c>
      <c r="K88">
        <f t="shared" si="19"/>
        <v>267.39891807189099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90.890489764222636</v>
      </c>
      <c r="F89">
        <f t="shared" si="15"/>
        <v>60.762769498296819</v>
      </c>
      <c r="G89">
        <f t="shared" si="16"/>
        <v>57.340494504358162</v>
      </c>
      <c r="H89">
        <f t="shared" si="17"/>
        <v>41.671328584182568</v>
      </c>
      <c r="I89" t="str">
        <f t="shared" si="18"/>
        <v/>
      </c>
      <c r="J89">
        <f t="shared" si="10"/>
        <v>266.09144091411429</v>
      </c>
      <c r="K89">
        <f t="shared" si="19"/>
        <v>266.09144091411429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82.196627510824101</v>
      </c>
      <c r="F90">
        <f t="shared" si="15"/>
        <v>54.950685643060076</v>
      </c>
      <c r="G90">
        <f t="shared" si="16"/>
        <v>51.066898145682401</v>
      </c>
      <c r="H90">
        <f t="shared" si="17"/>
        <v>37.112088251034777</v>
      </c>
      <c r="I90" t="str">
        <f t="shared" si="18"/>
        <v/>
      </c>
      <c r="J90">
        <f t="shared" si="10"/>
        <v>264.83859739202529</v>
      </c>
      <c r="K90">
        <f t="shared" si="19"/>
        <v>264.83859739202529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74.334351060045151</v>
      </c>
      <c r="F91">
        <f t="shared" si="15"/>
        <v>49.6945395605618</v>
      </c>
      <c r="G91">
        <f t="shared" si="16"/>
        <v>45.479692994682715</v>
      </c>
      <c r="H91">
        <f t="shared" si="17"/>
        <v>33.051672244387859</v>
      </c>
      <c r="I91" t="str">
        <f t="shared" si="18"/>
        <v/>
      </c>
      <c r="J91">
        <f t="shared" si="10"/>
        <v>263.64286731617392</v>
      </c>
      <c r="K91">
        <f t="shared" si="19"/>
        <v>263.64286731617392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67.224117519789914</v>
      </c>
      <c r="F92">
        <f t="shared" si="15"/>
        <v>44.941154659607605</v>
      </c>
      <c r="G92">
        <f t="shared" si="16"/>
        <v>40.503781314265531</v>
      </c>
      <c r="H92">
        <f t="shared" si="17"/>
        <v>29.435504430823286</v>
      </c>
      <c r="I92" t="str">
        <f t="shared" si="18"/>
        <v/>
      </c>
      <c r="J92">
        <f t="shared" si="10"/>
        <v>262.5056502287843</v>
      </c>
      <c r="K92">
        <f t="shared" si="19"/>
        <v>262.5056502287843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60.793992439163695</v>
      </c>
      <c r="F93">
        <f t="shared" si="15"/>
        <v>40.642440799303323</v>
      </c>
      <c r="G93">
        <f t="shared" si="16"/>
        <v>36.072281775201347</v>
      </c>
      <c r="H93">
        <f t="shared" si="17"/>
        <v>26.214979825843436</v>
      </c>
      <c r="I93" t="str">
        <f t="shared" si="18"/>
        <v/>
      </c>
      <c r="J93">
        <f t="shared" si="10"/>
        <v>261.42746097345986</v>
      </c>
      <c r="K93">
        <f t="shared" si="19"/>
        <v>261.42746097345986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54.978922045426103</v>
      </c>
      <c r="F94">
        <f t="shared" si="15"/>
        <v>36.754907759624039</v>
      </c>
      <c r="G94">
        <f t="shared" si="16"/>
        <v>32.125630502829971</v>
      </c>
      <c r="H94">
        <f t="shared" si="17"/>
        <v>23.346811293294945</v>
      </c>
      <c r="I94" t="str">
        <f t="shared" si="18"/>
        <v/>
      </c>
      <c r="J94">
        <f t="shared" si="10"/>
        <v>260.40809646632908</v>
      </c>
      <c r="K94">
        <f t="shared" si="19"/>
        <v>260.40809646632908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49.720075092976103</v>
      </c>
      <c r="F95">
        <f t="shared" si="15"/>
        <v>33.239225249523599</v>
      </c>
      <c r="G95">
        <f t="shared" si="16"/>
        <v>28.610780477820182</v>
      </c>
      <c r="H95">
        <f t="shared" si="17"/>
        <v>20.7924477220988</v>
      </c>
      <c r="I95" t="str">
        <f t="shared" si="18"/>
        <v/>
      </c>
      <c r="J95">
        <f t="shared" si="10"/>
        <v>259.44677752742479</v>
      </c>
      <c r="K95">
        <f t="shared" si="19"/>
        <v>259.44677752742479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44.964247665835131</v>
      </c>
      <c r="F96">
        <f t="shared" si="15"/>
        <v>30.059825001173358</v>
      </c>
      <c r="G96">
        <f t="shared" si="16"/>
        <v>25.480488530113281</v>
      </c>
      <c r="H96">
        <f t="shared" si="17"/>
        <v>18.517555859989017</v>
      </c>
      <c r="I96" t="str">
        <f t="shared" si="18"/>
        <v/>
      </c>
      <c r="J96">
        <f t="shared" si="10"/>
        <v>258.54226914118431</v>
      </c>
      <c r="K96">
        <f t="shared" si="19"/>
        <v>258.54226914118431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40.663324911996668</v>
      </c>
      <c r="F97">
        <f t="shared" si="15"/>
        <v>27.184540924705143</v>
      </c>
      <c r="G97">
        <f t="shared" si="16"/>
        <v>22.692680342521729</v>
      </c>
      <c r="H97">
        <f t="shared" si="17"/>
        <v>16.491558839576641</v>
      </c>
      <c r="I97" t="str">
        <f t="shared" si="18"/>
        <v/>
      </c>
      <c r="J97">
        <f t="shared" si="10"/>
        <v>257.69298208512851</v>
      </c>
      <c r="K97">
        <f t="shared" si="19"/>
        <v>257.69298208512851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36.773794263992116</v>
      </c>
      <c r="F98">
        <f t="shared" si="15"/>
        <v>24.584283682893119</v>
      </c>
      <c r="G98">
        <f t="shared" si="16"/>
        <v>20.209884928983453</v>
      </c>
      <c r="H98">
        <f t="shared" si="17"/>
        <v>14.687225194058612</v>
      </c>
      <c r="I98" t="str">
        <f t="shared" si="18"/>
        <v/>
      </c>
      <c r="J98">
        <f t="shared" si="10"/>
        <v>256.89705848883449</v>
      </c>
      <c r="K98">
        <f t="shared" si="19"/>
        <v>256.89705848883449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33.256305220910612</v>
      </c>
      <c r="F99">
        <f t="shared" si="15"/>
        <v>22.232746393436486</v>
      </c>
      <c r="G99">
        <f t="shared" si="16"/>
        <v>17.998730986282624</v>
      </c>
      <c r="H99">
        <f t="shared" si="17"/>
        <v>13.080302838523401</v>
      </c>
      <c r="I99" t="str">
        <f t="shared" si="18"/>
        <v/>
      </c>
      <c r="J99">
        <f t="shared" si="10"/>
        <v>256.15244355491313</v>
      </c>
      <c r="K99">
        <f t="shared" si="19"/>
        <v>256.15244355491313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30.075271238173901</v>
      </c>
      <c r="F100">
        <f t="shared" si="15"/>
        <v>20.106138481424061</v>
      </c>
      <c r="G100">
        <f t="shared" si="16"/>
        <v>16.029498349690257</v>
      </c>
      <c r="H100">
        <f t="shared" si="17"/>
        <v>11.649193097188686</v>
      </c>
      <c r="I100" t="str">
        <f t="shared" si="18"/>
        <v/>
      </c>
      <c r="J100">
        <f t="shared" si="10"/>
        <v>255.45694538423538</v>
      </c>
      <c r="K100">
        <f t="shared" si="19"/>
        <v>255.45694538423538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27.198509697372902</v>
      </c>
      <c r="F101">
        <f t="shared" si="15"/>
        <v>18.182944989357932</v>
      </c>
      <c r="G101">
        <f t="shared" si="16"/>
        <v>14.275718523630811</v>
      </c>
      <c r="H101">
        <f t="shared" si="17"/>
        <v>10.374660395164655</v>
      </c>
      <c r="I101" t="str">
        <f t="shared" si="18"/>
        <v/>
      </c>
      <c r="J101">
        <f t="shared" si="10"/>
        <v>254.80828459419325</v>
      </c>
      <c r="K101">
        <f t="shared" si="19"/>
        <v>254.80828459419325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24.596916313729782</v>
      </c>
      <c r="F102">
        <f t="shared" si="15"/>
        <v>16.443708909668256</v>
      </c>
      <c r="G102">
        <f t="shared" si="16"/>
        <v>12.713818918099447</v>
      </c>
      <c r="H102">
        <f t="shared" si="17"/>
        <v>9.2395737127040469</v>
      </c>
      <c r="I102" t="str">
        <f t="shared" si="18"/>
        <v/>
      </c>
      <c r="J102">
        <f t="shared" si="10"/>
        <v>254.20413519696422</v>
      </c>
      <c r="K102">
        <f t="shared" si="19"/>
        <v>254.20413519696422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22.244170687155847</v>
      </c>
      <c r="F103">
        <f t="shared" si="15"/>
        <v>14.870834337570713</v>
      </c>
      <c r="G103">
        <f t="shared" si="16"/>
        <v>11.322806009004472</v>
      </c>
      <c r="H103">
        <f t="shared" si="17"/>
        <v>8.2286763268203114</v>
      </c>
      <c r="I103" t="str">
        <f t="shared" si="18"/>
        <v/>
      </c>
      <c r="J103">
        <f t="shared" si="10"/>
        <v>253.64215801075042</v>
      </c>
      <c r="K103">
        <f t="shared" si="19"/>
        <v>253.64215801075042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20.116470017956221</v>
      </c>
      <c r="F104">
        <f t="shared" si="15"/>
        <v>13.448408452757851</v>
      </c>
      <c r="G104">
        <f t="shared" si="16"/>
        <v>10.083983163786709</v>
      </c>
      <c r="H104">
        <f t="shared" si="17"/>
        <v>7.3283807453663057</v>
      </c>
      <c r="I104" t="str">
        <f t="shared" si="18"/>
        <v/>
      </c>
      <c r="J104">
        <f t="shared" si="10"/>
        <v>253.12002770739156</v>
      </c>
      <c r="K104">
        <f t="shared" si="19"/>
        <v>253.12002770739156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18.19228829317499</v>
      </c>
      <c r="F105">
        <f t="shared" si="15"/>
        <v>12.162040528907802</v>
      </c>
      <c r="G105">
        <f t="shared" si="16"/>
        <v>8.9806993396042767</v>
      </c>
      <c r="H105">
        <f t="shared" si="17"/>
        <v>6.5265860772783757</v>
      </c>
      <c r="I105" t="str">
        <f t="shared" si="18"/>
        <v/>
      </c>
      <c r="J105">
        <f t="shared" si="10"/>
        <v>252.63545445162944</v>
      </c>
      <c r="K105">
        <f t="shared" si="19"/>
        <v>252.63545445162944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16.452158507261618</v>
      </c>
      <c r="F106">
        <f t="shared" si="15"/>
        <v>10.99871634226451</v>
      </c>
      <c r="G106">
        <f t="shared" si="16"/>
        <v>7.9981252763300059</v>
      </c>
      <c r="H106">
        <f t="shared" si="17"/>
        <v>5.8125153842555681</v>
      </c>
      <c r="I106" t="str">
        <f t="shared" si="18"/>
        <v/>
      </c>
      <c r="J106">
        <f t="shared" si="10"/>
        <v>252.18620095800895</v>
      </c>
      <c r="K106">
        <f t="shared" si="19"/>
        <v>252.18620095800895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14.878475713778492</v>
      </c>
      <c r="F107">
        <f t="shared" si="15"/>
        <v>9.9466665063366762</v>
      </c>
      <c r="G107">
        <f t="shared" si="16"/>
        <v>7.1230541761670523</v>
      </c>
      <c r="H107">
        <f t="shared" si="17"/>
        <v>5.1765708277146221</v>
      </c>
      <c r="I107" t="str">
        <f t="shared" si="18"/>
        <v/>
      </c>
      <c r="J107">
        <f t="shared" si="10"/>
        <v>251.77009567862206</v>
      </c>
      <c r="K107">
        <f t="shared" si="19"/>
        <v>251.77009567862206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13.455318915617609</v>
      </c>
      <c r="F108">
        <f t="shared" si="15"/>
        <v>8.9952474006534846</v>
      </c>
      <c r="G108">
        <f t="shared" si="16"/>
        <v>6.3437241908134148</v>
      </c>
      <c r="H108">
        <f t="shared" si="17"/>
        <v>4.6102046640480481</v>
      </c>
      <c r="I108" t="str">
        <f t="shared" si="18"/>
        <v/>
      </c>
      <c r="J108">
        <f t="shared" si="10"/>
        <v>251.38504273660544</v>
      </c>
      <c r="K108">
        <f t="shared" si="19"/>
        <v>251.38504273660544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12.168289991784329</v>
      </c>
      <c r="F109">
        <f t="shared" si="15"/>
        <v>8.1348334889297309</v>
      </c>
      <c r="G109">
        <f t="shared" si="16"/>
        <v>5.6496603302217432</v>
      </c>
      <c r="H109">
        <f t="shared" si="17"/>
        <v>4.1058043542299387</v>
      </c>
      <c r="I109" t="str">
        <f t="shared" si="18"/>
        <v/>
      </c>
      <c r="J109">
        <f t="shared" si="10"/>
        <v>251.02902913469978</v>
      </c>
      <c r="K109">
        <f t="shared" si="19"/>
        <v>251.02902913469978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11.004368031165486</v>
      </c>
      <c r="F110">
        <f t="shared" si="15"/>
        <v>7.3567199372198653</v>
      </c>
      <c r="G110">
        <f t="shared" si="16"/>
        <v>5.0315336680468974</v>
      </c>
      <c r="H110">
        <f t="shared" si="17"/>
        <v>3.6565902435254305</v>
      </c>
      <c r="I110" t="str">
        <f t="shared" si="18"/>
        <v/>
      </c>
      <c r="J110">
        <f t="shared" si="10"/>
        <v>250.70012969369444</v>
      </c>
      <c r="K110">
        <f t="shared" si="19"/>
        <v>250.70012969369444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9.9517775995721234</v>
      </c>
      <c r="F111">
        <f t="shared" si="15"/>
        <v>6.6530345468458743</v>
      </c>
      <c r="G111">
        <f t="shared" si="16"/>
        <v>4.4810359513588356</v>
      </c>
      <c r="H111">
        <f t="shared" si="17"/>
        <v>3.2565244360147032</v>
      </c>
      <c r="I111" t="str">
        <f t="shared" si="18"/>
        <v/>
      </c>
      <c r="J111">
        <f t="shared" si="10"/>
        <v>250.39651011083117</v>
      </c>
      <c r="K111">
        <f t="shared" si="19"/>
        <v>250.39651011083117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8.9998696073104956</v>
      </c>
      <c r="F112">
        <f t="shared" si="15"/>
        <v>6.0166581111217079</v>
      </c>
      <c r="G112">
        <f t="shared" si="16"/>
        <v>3.9907679292474585</v>
      </c>
      <c r="H112">
        <f t="shared" si="17"/>
        <v>2.9002296391121813</v>
      </c>
      <c r="I112" t="str">
        <f t="shared" si="18"/>
        <v/>
      </c>
      <c r="J112">
        <f t="shared" si="10"/>
        <v>250.11642847200952</v>
      </c>
      <c r="K112">
        <f t="shared" si="19"/>
        <v>250.11642847200952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8.1390135720148802</v>
      </c>
      <c r="F113">
        <f t="shared" si="15"/>
        <v>5.4411523901207941</v>
      </c>
      <c r="G113">
        <f t="shared" si="16"/>
        <v>3.5541398993419269</v>
      </c>
      <c r="H113">
        <f t="shared" si="17"/>
        <v>2.5829168872684591</v>
      </c>
      <c r="I113" t="str">
        <f t="shared" si="18"/>
        <v/>
      </c>
      <c r="J113">
        <f t="shared" si="10"/>
        <v>249.85823550285235</v>
      </c>
      <c r="K113">
        <f t="shared" si="19"/>
        <v>249.85823550285235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7.3605001867619855</v>
      </c>
      <c r="F114">
        <f t="shared" si="15"/>
        <v>4.9206949748051496</v>
      </c>
      <c r="G114">
        <f t="shared" si="16"/>
        <v>3.1652831354882243</v>
      </c>
      <c r="H114">
        <f t="shared" si="17"/>
        <v>2.3003211733877929</v>
      </c>
      <c r="I114" t="str">
        <f t="shared" si="18"/>
        <v/>
      </c>
      <c r="J114">
        <f t="shared" si="10"/>
        <v>249.62037380141734</v>
      </c>
      <c r="K114">
        <f t="shared" si="19"/>
        <v>249.62037380141734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6.6564532077455754</v>
      </c>
      <c r="F115">
        <f t="shared" si="15"/>
        <v>4.4500203815344923</v>
      </c>
      <c r="G115">
        <f t="shared" si="16"/>
        <v>2.8189710060825837</v>
      </c>
      <c r="H115">
        <f t="shared" si="17"/>
        <v>2.0486441227817234</v>
      </c>
      <c r="I115" t="str">
        <f t="shared" si="18"/>
        <v/>
      </c>
      <c r="J115">
        <f t="shared" si="10"/>
        <v>249.40137625875278</v>
      </c>
      <c r="K115">
        <f t="shared" si="19"/>
        <v>249.40137625875278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6.0197497700762099</v>
      </c>
      <c r="F116">
        <f t="shared" si="15"/>
        <v>4.0243667810066883</v>
      </c>
      <c r="G116">
        <f t="shared" si="16"/>
        <v>2.510548722810714</v>
      </c>
      <c r="H116">
        <f t="shared" si="17"/>
        <v>1.8245029391383023</v>
      </c>
      <c r="I116" t="str">
        <f t="shared" si="18"/>
        <v/>
      </c>
      <c r="J116">
        <f t="shared" si="10"/>
        <v>249.19986384186836</v>
      </c>
      <c r="K116">
        <f t="shared" si="19"/>
        <v>249.19986384186836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5.4439483255386021</v>
      </c>
      <c r="F117">
        <f t="shared" si="15"/>
        <v>3.639427822684592</v>
      </c>
      <c r="G117">
        <f t="shared" si="16"/>
        <v>2.2358707755442095</v>
      </c>
      <c r="H117">
        <f t="shared" si="17"/>
        <v>1.6248849362886528</v>
      </c>
      <c r="I117" t="str">
        <f t="shared" si="18"/>
        <v/>
      </c>
      <c r="J117">
        <f t="shared" si="10"/>
        <v>249.01454288639593</v>
      </c>
      <c r="K117">
        <f t="shared" si="19"/>
        <v>249.01454288639593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4.9232234732506752</v>
      </c>
      <c r="F118">
        <f t="shared" si="15"/>
        <v>3.291309067315527</v>
      </c>
      <c r="G118">
        <f t="shared" si="16"/>
        <v>1.991245212455325</v>
      </c>
      <c r="H118">
        <f t="shared" si="17"/>
        <v>1.447107044631426</v>
      </c>
      <c r="I118" t="str">
        <f t="shared" si="18"/>
        <v/>
      </c>
      <c r="J118">
        <f t="shared" si="10"/>
        <v>248.8442020226841</v>
      </c>
      <c r="K118">
        <f t="shared" si="19"/>
        <v>248.8442020226841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4.4523070239040923</v>
      </c>
      <c r="F119">
        <f t="shared" si="15"/>
        <v>2.9764885867698689</v>
      </c>
      <c r="G119">
        <f t="shared" si="16"/>
        <v>1.773384016418015</v>
      </c>
      <c r="H119">
        <f t="shared" si="17"/>
        <v>1.2887797479401892</v>
      </c>
      <c r="I119" t="str">
        <f t="shared" si="18"/>
        <v/>
      </c>
      <c r="J119">
        <f t="shared" si="10"/>
        <v>248.68770883882968</v>
      </c>
      <c r="K119">
        <f t="shared" si="19"/>
        <v>248.68770883882968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4.0264347013313788</v>
      </c>
      <c r="F120">
        <f t="shared" si="15"/>
        <v>2.6917813325860962</v>
      </c>
      <c r="G120">
        <f t="shared" si="16"/>
        <v>1.5793589107034443</v>
      </c>
      <c r="H120">
        <f t="shared" si="17"/>
        <v>1.1477749658276437</v>
      </c>
      <c r="I120" t="str">
        <f t="shared" si="18"/>
        <v/>
      </c>
      <c r="J120">
        <f t="shared" si="10"/>
        <v>248.54400636675845</v>
      </c>
      <c r="K120">
        <f t="shared" si="19"/>
        <v>248.54400636675845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3.6412979421777489</v>
      </c>
      <c r="F121">
        <f t="shared" si="15"/>
        <v>2.4343069127377746</v>
      </c>
      <c r="G121">
        <f t="shared" si="16"/>
        <v>1.4065619999534302</v>
      </c>
      <c r="H121">
        <f t="shared" si="17"/>
        <v>1.0221974501742301</v>
      </c>
      <c r="I121" t="str">
        <f t="shared" si="18"/>
        <v/>
      </c>
      <c r="J121">
        <f t="shared" si="10"/>
        <v>248.41210946256356</v>
      </c>
      <c r="K121">
        <f t="shared" si="19"/>
        <v>248.41210946256356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3.2930003060334441</v>
      </c>
      <c r="F122">
        <f t="shared" si="15"/>
        <v>2.2014604506190425</v>
      </c>
      <c r="G122">
        <f t="shared" si="16"/>
        <v>1.2526707174063492</v>
      </c>
      <c r="H122">
        <f t="shared" si="17"/>
        <v>0.91035931105993839</v>
      </c>
      <c r="I122" t="str">
        <f t="shared" si="18"/>
        <v/>
      </c>
      <c r="J122">
        <f t="shared" si="10"/>
        <v>248.29110113955909</v>
      </c>
      <c r="K122">
        <f t="shared" si="19"/>
        <v>248.29110113955909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2.9780180550265491</v>
      </c>
      <c r="F123">
        <f t="shared" si="15"/>
        <v>1.990886231428066</v>
      </c>
      <c r="G123">
        <f t="shared" si="16"/>
        <v>1.1156166072304607</v>
      </c>
      <c r="H123">
        <f t="shared" si="17"/>
        <v>0.81075732980185689</v>
      </c>
      <c r="I123" t="str">
        <f t="shared" si="18"/>
        <v/>
      </c>
      <c r="J123">
        <f t="shared" si="10"/>
        <v>248.18012890162623</v>
      </c>
      <c r="K123">
        <f t="shared" si="19"/>
        <v>248.18012890162623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2.6931645040588226</v>
      </c>
      <c r="F124">
        <f t="shared" si="15"/>
        <v>1.8004538693281043</v>
      </c>
      <c r="G124">
        <f t="shared" si="16"/>
        <v>0.99355752236736683</v>
      </c>
      <c r="H124">
        <f t="shared" si="17"/>
        <v>0.72205275416154702</v>
      </c>
      <c r="I124" t="str">
        <f t="shared" si="18"/>
        <v/>
      </c>
      <c r="J124">
        <f t="shared" si="10"/>
        <v>248.07840111516654</v>
      </c>
      <c r="K124">
        <f t="shared" si="19"/>
        <v>248.07840111516654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2.435557781014777</v>
      </c>
      <c r="F125">
        <f t="shared" si="15"/>
        <v>1.6282367542686318</v>
      </c>
      <c r="G125">
        <f t="shared" si="16"/>
        <v>0.88485286419625409</v>
      </c>
      <c r="H125">
        <f t="shared" si="17"/>
        <v>0.64305330414921069</v>
      </c>
      <c r="I125" t="str">
        <f t="shared" si="18"/>
        <v/>
      </c>
      <c r="J125">
        <f t="shared" si="10"/>
        <v>247.98518345011942</v>
      </c>
      <c r="K125">
        <f t="shared" si="19"/>
        <v>247.98518345011942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2.2025916707730611</v>
      </c>
      <c r="F126">
        <f t="shared" si="15"/>
        <v>1.4724925604123422</v>
      </c>
      <c r="G126">
        <f t="shared" si="16"/>
        <v>0.78804153121475151</v>
      </c>
      <c r="H126">
        <f t="shared" si="17"/>
        <v>0.57269714656430748</v>
      </c>
      <c r="I126" t="str">
        <f t="shared" si="18"/>
        <v/>
      </c>
      <c r="J126">
        <f t="shared" si="10"/>
        <v>247.89979541384804</v>
      </c>
      <c r="K126">
        <f t="shared" si="19"/>
        <v>247.89979541384804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1.9919092480481086</v>
      </c>
      <c r="F127">
        <f t="shared" si="15"/>
        <v>1.3316456189711912</v>
      </c>
      <c r="G127">
        <f t="shared" si="16"/>
        <v>0.7018222803441756</v>
      </c>
      <c r="H127">
        <f t="shared" si="17"/>
        <v>0.51003862287409474</v>
      </c>
      <c r="I127" t="str">
        <f t="shared" si="18"/>
        <v/>
      </c>
      <c r="J127">
        <f t="shared" si="10"/>
        <v>247.82160699609707</v>
      </c>
      <c r="K127">
        <f t="shared" si="19"/>
        <v>247.82160699609707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1.8013790323047056</v>
      </c>
      <c r="F128">
        <f t="shared" si="15"/>
        <v>1.20427097711692</v>
      </c>
      <c r="G128">
        <f t="shared" si="16"/>
        <v>0.62503623689507193</v>
      </c>
      <c r="H128">
        <f t="shared" si="17"/>
        <v>0.45423553859822197</v>
      </c>
      <c r="I128" t="str">
        <f t="shared" si="18"/>
        <v/>
      </c>
      <c r="J128">
        <f t="shared" si="10"/>
        <v>247.75003543851869</v>
      </c>
      <c r="K128">
        <f t="shared" si="19"/>
        <v>247.75003543851869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1.6290734235040136</v>
      </c>
      <c r="F129">
        <f t="shared" si="15"/>
        <v>1.0890799816895702</v>
      </c>
      <c r="G129">
        <f t="shared" si="16"/>
        <v>0.5566513181091467</v>
      </c>
      <c r="H129">
        <f t="shared" si="17"/>
        <v>0.40453784335573778</v>
      </c>
      <c r="I129" t="str">
        <f t="shared" si="18"/>
        <v/>
      </c>
      <c r="J129">
        <f t="shared" si="10"/>
        <v>247.68454213833382</v>
      </c>
      <c r="K129">
        <f t="shared" si="19"/>
        <v>247.68454213833382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1.4732492005148308</v>
      </c>
      <c r="F130">
        <f t="shared" si="15"/>
        <v>0.98490724185392298</v>
      </c>
      <c r="G130">
        <f t="shared" si="16"/>
        <v>0.49574836091410229</v>
      </c>
      <c r="H130">
        <f t="shared" si="17"/>
        <v>0.36027754942279644</v>
      </c>
      <c r="I130" t="str">
        <f t="shared" si="18"/>
        <v/>
      </c>
      <c r="J130">
        <f t="shared" si="10"/>
        <v>247.62462969243114</v>
      </c>
      <c r="K130">
        <f t="shared" si="19"/>
        <v>247.62462969243114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1.3323298848919198</v>
      </c>
      <c r="F131">
        <f t="shared" si="15"/>
        <v>0.89069883880466127</v>
      </c>
      <c r="G131">
        <f t="shared" si="16"/>
        <v>0.44150876743424833</v>
      </c>
      <c r="H131">
        <f t="shared" si="17"/>
        <v>0.32085975329619187</v>
      </c>
      <c r="I131" t="str">
        <f t="shared" si="18"/>
        <v/>
      </c>
      <c r="J131">
        <f t="shared" ref="J131:J150" si="20">$O$2+F131-H131</f>
        <v>247.56983908550848</v>
      </c>
      <c r="K131">
        <f t="shared" si="19"/>
        <v>247.56983908550848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1.2048897915952046</v>
      </c>
      <c r="F132">
        <f t="shared" ref="F132:F150" si="25">E132*$O$3</f>
        <v>0.80550166323747807</v>
      </c>
      <c r="G132">
        <f t="shared" ref="G132:G150" si="26">(G131*EXP(-1/$O$6)+C132)</f>
        <v>0.39320350219994865</v>
      </c>
      <c r="H132">
        <f t="shared" ref="H132:H150" si="27">G132*$O$4</f>
        <v>0.28575463958337588</v>
      </c>
      <c r="I132" t="str">
        <f t="shared" ref="I132:I150" si="28">IF(ISBLANK(D132),"",($O$2+((E131*EXP(-1/$O$5))*$O$3)-((G131*EXP(-1/$O$6))*$O$4)))</f>
        <v/>
      </c>
      <c r="J132">
        <f t="shared" si="20"/>
        <v>247.51974702365408</v>
      </c>
      <c r="K132">
        <f t="shared" ref="K132:K150" si="29">IF(I132="",J132,I132)</f>
        <v>247.51974702365408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1.0896396052904751</v>
      </c>
      <c r="F133">
        <f t="shared" si="25"/>
        <v>0.72845377271299971</v>
      </c>
      <c r="G133">
        <f t="shared" si="26"/>
        <v>0.350183293167174</v>
      </c>
      <c r="H133">
        <f t="shared" si="27"/>
        <v>0.25449035974308404</v>
      </c>
      <c r="I133" t="str">
        <f t="shared" si="28"/>
        <v/>
      </c>
      <c r="J133">
        <f t="shared" si="20"/>
        <v>247.47396341296994</v>
      </c>
      <c r="K133">
        <f t="shared" si="29"/>
        <v>247.47396341296994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0.98541333630658989</v>
      </c>
      <c r="F134">
        <f t="shared" si="25"/>
        <v>0.65877567135867965</v>
      </c>
      <c r="G134">
        <f t="shared" si="26"/>
        <v>0.31186990483886629</v>
      </c>
      <c r="H134">
        <f t="shared" si="27"/>
        <v>0.2266466899595779</v>
      </c>
      <c r="I134" t="str">
        <f t="shared" si="28"/>
        <v/>
      </c>
      <c r="J134">
        <f t="shared" si="20"/>
        <v>247.4321289813991</v>
      </c>
      <c r="K134">
        <f t="shared" si="29"/>
        <v>247.4321289813991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0.8911565242821966</v>
      </c>
      <c r="F135">
        <f t="shared" si="25"/>
        <v>0.59576242368513754</v>
      </c>
      <c r="G135">
        <f t="shared" si="26"/>
        <v>0.27774836618996329</v>
      </c>
      <c r="H135">
        <f t="shared" si="27"/>
        <v>0.20184938290586474</v>
      </c>
      <c r="I135" t="str">
        <f t="shared" si="28"/>
        <v/>
      </c>
      <c r="J135">
        <f t="shared" si="20"/>
        <v>247.39391304077927</v>
      </c>
      <c r="K135">
        <f t="shared" si="29"/>
        <v>247.39391304077927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0.80591557015790138</v>
      </c>
      <c r="F136">
        <f t="shared" si="25"/>
        <v>0.53877652273218379</v>
      </c>
      <c r="G136">
        <f t="shared" si="26"/>
        <v>0.24736004893146707</v>
      </c>
      <c r="H136">
        <f t="shared" si="27"/>
        <v>0.17976513747782896</v>
      </c>
      <c r="I136" t="str">
        <f t="shared" si="28"/>
        <v/>
      </c>
      <c r="J136">
        <f t="shared" si="20"/>
        <v>247.35901138525435</v>
      </c>
      <c r="K136">
        <f t="shared" si="29"/>
        <v>247.35901138525435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0.72882808858532522</v>
      </c>
      <c r="F137">
        <f t="shared" si="25"/>
        <v>0.48724144039134204</v>
      </c>
      <c r="G137">
        <f t="shared" si="26"/>
        <v>0.22029650307836388</v>
      </c>
      <c r="H137">
        <f t="shared" si="27"/>
        <v>0.16009711888737127</v>
      </c>
      <c r="I137" t="str">
        <f t="shared" si="28"/>
        <v/>
      </c>
      <c r="J137">
        <f t="shared" si="20"/>
        <v>247.32714432150397</v>
      </c>
      <c r="K137">
        <f t="shared" si="29"/>
        <v>247.32714432150397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0.65911418314807302</v>
      </c>
      <c r="F138">
        <f t="shared" si="25"/>
        <v>0.44063579465328551</v>
      </c>
      <c r="G138">
        <f t="shared" si="26"/>
        <v>0.19619396696513966</v>
      </c>
      <c r="H138">
        <f t="shared" si="27"/>
        <v>0.14258096890003633</v>
      </c>
      <c r="I138" t="str">
        <f t="shared" si="28"/>
        <v/>
      </c>
      <c r="J138">
        <f t="shared" si="20"/>
        <v>247.29805482575324</v>
      </c>
      <c r="K138">
        <f t="shared" si="29"/>
        <v>247.29805482575324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0.59606855612575893</v>
      </c>
      <c r="F139">
        <f t="shared" si="25"/>
        <v>0.39848807477005083</v>
      </c>
      <c r="G139">
        <f t="shared" si="26"/>
        <v>0.17472847791789919</v>
      </c>
      <c r="H139">
        <f t="shared" si="27"/>
        <v>0.12698125259065318</v>
      </c>
      <c r="I139" t="str">
        <f t="shared" si="28"/>
        <v/>
      </c>
      <c r="J139">
        <f t="shared" si="20"/>
        <v>247.27150682217939</v>
      </c>
      <c r="K139">
        <f t="shared" si="29"/>
        <v>247.27150682217939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0.53905337297532829</v>
      </c>
      <c r="F140">
        <f t="shared" si="25"/>
        <v>0.3603718709663335</v>
      </c>
      <c r="G140">
        <f t="shared" si="26"/>
        <v>0.15561151786553384</v>
      </c>
      <c r="H140">
        <f t="shared" si="27"/>
        <v>0.11308829385775875</v>
      </c>
      <c r="I140" t="str">
        <f t="shared" si="28"/>
        <v/>
      </c>
      <c r="J140">
        <f t="shared" si="20"/>
        <v>247.24728357710856</v>
      </c>
      <c r="K140">
        <f t="shared" si="29"/>
        <v>247.24728357710856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0.48749180933941416</v>
      </c>
      <c r="F141">
        <f t="shared" si="25"/>
        <v>0.32590156043870699</v>
      </c>
      <c r="G141">
        <f t="shared" si="26"/>
        <v>0.13858613536251024</v>
      </c>
      <c r="H141">
        <f t="shared" si="27"/>
        <v>0.10071535716289007</v>
      </c>
      <c r="I141" t="str">
        <f t="shared" si="28"/>
        <v/>
      </c>
      <c r="J141">
        <f t="shared" si="20"/>
        <v>247.2251862032758</v>
      </c>
      <c r="K141">
        <f t="shared" si="29"/>
        <v>247.2251862032758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0.44086221529661507</v>
      </c>
      <c r="F142">
        <f t="shared" si="25"/>
        <v>0.29472840599788835</v>
      </c>
      <c r="G142">
        <f t="shared" si="26"/>
        <v>0.12342349189930975</v>
      </c>
      <c r="H142">
        <f t="shared" si="27"/>
        <v>8.9696137614446655E-2</v>
      </c>
      <c r="I142" t="str">
        <f t="shared" si="28"/>
        <v/>
      </c>
      <c r="J142">
        <f t="shared" si="20"/>
        <v>247.20503226838343</v>
      </c>
      <c r="K142">
        <f t="shared" si="29"/>
        <v>247.20503226838343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0.39869283781323389</v>
      </c>
      <c r="F143">
        <f t="shared" si="25"/>
        <v>0.26653702788389377</v>
      </c>
      <c r="G143">
        <f t="shared" si="26"/>
        <v>0.10991978607940781</v>
      </c>
      <c r="H143">
        <f t="shared" si="27"/>
        <v>7.9882525660289139E-2</v>
      </c>
      <c r="I143" t="str">
        <f t="shared" si="28"/>
        <v/>
      </c>
      <c r="J143">
        <f t="shared" si="20"/>
        <v>247.1866545022236</v>
      </c>
      <c r="K143">
        <f t="shared" si="29"/>
        <v>247.1866545022236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0.3605570480033608</v>
      </c>
      <c r="F144">
        <f t="shared" si="25"/>
        <v>0.24104221305932944</v>
      </c>
      <c r="G144">
        <f t="shared" si="26"/>
        <v>9.7893514320593816E-2</v>
      </c>
      <c r="H144">
        <f t="shared" si="27"/>
        <v>7.1142616344262527E-2</v>
      </c>
      <c r="I144" t="str">
        <f t="shared" si="28"/>
        <v/>
      </c>
      <c r="J144">
        <f t="shared" si="20"/>
        <v>247.16989959671506</v>
      </c>
      <c r="K144">
        <f t="shared" si="29"/>
        <v>247.16989959671506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0.32606902491134404</v>
      </c>
      <c r="F145">
        <f t="shared" si="25"/>
        <v>0.21798602970034128</v>
      </c>
      <c r="G145">
        <f t="shared" si="26"/>
        <v>8.718303126166288E-2</v>
      </c>
      <c r="H145">
        <f t="shared" si="27"/>
        <v>6.3358936369020777E-2</v>
      </c>
      <c r="I145" t="str">
        <f t="shared" si="28"/>
        <v/>
      </c>
      <c r="J145">
        <f t="shared" si="20"/>
        <v>247.15462709333133</v>
      </c>
      <c r="K145">
        <f t="shared" si="29"/>
        <v>247.15462709333133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0.29487985214934331</v>
      </c>
      <c r="F146">
        <f t="shared" si="25"/>
        <v>0.19713521769243861</v>
      </c>
      <c r="G146">
        <f t="shared" si="26"/>
        <v>7.7644377083856436E-2</v>
      </c>
      <c r="H146">
        <f t="shared" si="27"/>
        <v>5.6426865135068532E-2</v>
      </c>
      <c r="I146" t="str">
        <f t="shared" si="28"/>
        <v/>
      </c>
      <c r="J146">
        <f t="shared" si="20"/>
        <v>247.14070835255737</v>
      </c>
      <c r="K146">
        <f t="shared" si="29"/>
        <v>247.14070835255737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0.26667398789952773</v>
      </c>
      <c r="F147">
        <f t="shared" si="25"/>
        <v>0.17827882873075843</v>
      </c>
      <c r="G147">
        <f t="shared" si="26"/>
        <v>6.9149342544035597E-2</v>
      </c>
      <c r="H147">
        <f t="shared" si="27"/>
        <v>5.0253228533173711E-2</v>
      </c>
      <c r="I147" t="str">
        <f t="shared" si="28"/>
        <v/>
      </c>
      <c r="J147">
        <f t="shared" si="20"/>
        <v>247.12802560019759</v>
      </c>
      <c r="K147">
        <f t="shared" si="29"/>
        <v>247.12802560019759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0.24116607256782308</v>
      </c>
      <c r="F148">
        <f t="shared" si="25"/>
        <v>0.16122609214959255</v>
      </c>
      <c r="G148">
        <f t="shared" si="26"/>
        <v>6.1583745711658915E-2</v>
      </c>
      <c r="H148">
        <f t="shared" si="27"/>
        <v>4.4755046589286612E-2</v>
      </c>
      <c r="I148" t="str">
        <f t="shared" si="28"/>
        <v/>
      </c>
      <c r="J148">
        <f t="shared" si="20"/>
        <v>247.11647104556033</v>
      </c>
      <c r="K148">
        <f t="shared" si="29"/>
        <v>247.11647104556033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0.21809804179214251</v>
      </c>
      <c r="F149">
        <f t="shared" si="25"/>
        <v>0.14580448488970912</v>
      </c>
      <c r="G149">
        <f t="shared" si="26"/>
        <v>5.4845897247151644E-2</v>
      </c>
      <c r="H149">
        <f t="shared" si="27"/>
        <v>3.9858418129035504E-2</v>
      </c>
      <c r="I149" t="str">
        <f t="shared" si="28"/>
        <v/>
      </c>
      <c r="J149">
        <f t="shared" si="20"/>
        <v>247.10594606676068</v>
      </c>
      <c r="K149">
        <f t="shared" si="29"/>
        <v>247.10594606676068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0.19723651559731709</v>
      </c>
      <c r="F150">
        <f t="shared" si="25"/>
        <v>0.1318579860772687</v>
      </c>
      <c r="G150">
        <f t="shared" si="26"/>
        <v>4.8845233593442075E-2</v>
      </c>
      <c r="H150">
        <f t="shared" si="27"/>
        <v>3.5497527470551779E-2</v>
      </c>
      <c r="I150" t="str">
        <f t="shared" si="28"/>
        <v/>
      </c>
      <c r="J150">
        <f t="shared" si="20"/>
        <v>247.09636045860674</v>
      </c>
      <c r="K150">
        <f t="shared" si="29"/>
        <v>247.09636045860674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601.78406281221896</v>
      </c>
      <c r="S2">
        <f>SQRT(R2/11)</f>
        <v>7.3964614562531246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0.76999736794806872</v>
      </c>
      <c r="Q3" t="s">
        <v>20</v>
      </c>
      <c r="R3">
        <f>RSQ(D2:D100,I2:I100)</f>
        <v>0.84831316123237743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0.81503853110304725</v>
      </c>
      <c r="Q4" t="s">
        <v>21</v>
      </c>
      <c r="R4">
        <f>1-((1-$R$3)*($Y$3-1))/(Y3-Y4-1)</f>
        <v>0.69662632246475487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3">
        <v>52.28</v>
      </c>
      <c r="D5" s="3"/>
      <c r="E5">
        <f t="shared" si="4"/>
        <v>52.28</v>
      </c>
      <c r="F5">
        <f t="shared" si="5"/>
        <v>40.255462396325036</v>
      </c>
      <c r="G5">
        <f t="shared" si="6"/>
        <v>52.28</v>
      </c>
      <c r="H5">
        <f t="shared" si="7"/>
        <v>42.610214406067314</v>
      </c>
      <c r="I5" t="str">
        <f t="shared" si="8"/>
        <v/>
      </c>
      <c r="J5">
        <f t="shared" si="0"/>
        <v>244.6452479902577</v>
      </c>
      <c r="K5">
        <f t="shared" si="9"/>
        <v>244.6452479902577</v>
      </c>
      <c r="L5" t="str">
        <f t="shared" si="1"/>
        <v/>
      </c>
      <c r="M5" t="str">
        <f t="shared" si="2"/>
        <v/>
      </c>
      <c r="N5" s="1" t="s">
        <v>14</v>
      </c>
      <c r="O5" s="5">
        <v>16.060331824115991</v>
      </c>
      <c r="Q5" s="1" t="s">
        <v>22</v>
      </c>
      <c r="R5">
        <f>LARGE(L2:L150,1)/LARGE(D2:D100,1)*100</f>
        <v>6.0175562887633376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49.124047202271747</v>
      </c>
      <c r="F6">
        <f t="shared" si="5"/>
        <v>37.825387048705934</v>
      </c>
      <c r="G6">
        <f t="shared" si="6"/>
        <v>48.188010701197989</v>
      </c>
      <c r="H6">
        <f t="shared" si="7"/>
        <v>39.275085458682334</v>
      </c>
      <c r="I6" t="str">
        <f t="shared" si="8"/>
        <v/>
      </c>
      <c r="J6">
        <f t="shared" si="0"/>
        <v>245.55030159002359</v>
      </c>
      <c r="K6">
        <f t="shared" si="9"/>
        <v>245.55030159002359</v>
      </c>
      <c r="L6" t="str">
        <f t="shared" si="1"/>
        <v/>
      </c>
      <c r="M6" t="str">
        <f t="shared" si="2"/>
        <v/>
      </c>
      <c r="N6" s="1" t="s">
        <v>15</v>
      </c>
      <c r="O6" s="5">
        <v>12.269390776153271</v>
      </c>
      <c r="Q6" s="1" t="s">
        <v>45</v>
      </c>
      <c r="R6">
        <f>AVERAGE(M2:M150)</f>
        <v>1.7698958542247807</v>
      </c>
      <c r="S6">
        <f>_xlfn.STDEV.P(M2:M150)</f>
        <v>1.8584443553930889</v>
      </c>
    </row>
    <row r="7" spans="1:25">
      <c r="A7">
        <f t="shared" si="3"/>
        <v>5</v>
      </c>
      <c r="B7" s="13">
        <f>Edwards!B7</f>
        <v>43180</v>
      </c>
      <c r="C7" s="23">
        <v>52.28</v>
      </c>
      <c r="D7" s="3"/>
      <c r="E7">
        <f t="shared" si="4"/>
        <v>98.438607756905554</v>
      </c>
      <c r="F7">
        <f t="shared" si="5"/>
        <v>75.797468877289617</v>
      </c>
      <c r="G7">
        <f t="shared" si="6"/>
        <v>96.696304042440175</v>
      </c>
      <c r="H7">
        <f t="shared" si="7"/>
        <v>78.811213609844089</v>
      </c>
      <c r="I7" t="str">
        <f t="shared" si="8"/>
        <v/>
      </c>
      <c r="J7">
        <f t="shared" si="0"/>
        <v>243.9862552674455</v>
      </c>
      <c r="K7">
        <f t="shared" si="9"/>
        <v>243.9862552674455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3"/>
      <c r="E8">
        <f t="shared" si="4"/>
        <v>92.496228270392919</v>
      </c>
      <c r="F8">
        <f t="shared" si="5"/>
        <v>71.221852313326295</v>
      </c>
      <c r="G8">
        <f t="shared" si="6"/>
        <v>89.127821996239504</v>
      </c>
      <c r="H8">
        <f t="shared" si="7"/>
        <v>72.642609120228911</v>
      </c>
      <c r="I8" t="str">
        <f t="shared" si="8"/>
        <v/>
      </c>
      <c r="J8">
        <f t="shared" si="0"/>
        <v>245.57924319309737</v>
      </c>
      <c r="K8">
        <f t="shared" si="9"/>
        <v>245.57924319309737</v>
      </c>
      <c r="L8" t="str">
        <f t="shared" si="1"/>
        <v/>
      </c>
      <c r="M8" t="str">
        <f t="shared" si="2"/>
        <v/>
      </c>
      <c r="O8">
        <f>1.1*O3</f>
        <v>0.84699710474287571</v>
      </c>
    </row>
    <row r="9" spans="1:25">
      <c r="A9">
        <f t="shared" si="3"/>
        <v>7</v>
      </c>
      <c r="B9" s="13">
        <f>Edwards!B9</f>
        <v>43182</v>
      </c>
      <c r="C9" s="23">
        <f>12+52.28</f>
        <v>64.28</v>
      </c>
      <c r="D9" s="3">
        <v>243</v>
      </c>
      <c r="E9">
        <f t="shared" si="4"/>
        <v>151.19256854603833</v>
      </c>
      <c r="F9">
        <f t="shared" si="5"/>
        <v>116.41787983375748</v>
      </c>
      <c r="G9">
        <f t="shared" si="6"/>
        <v>146.43172991831023</v>
      </c>
      <c r="H9">
        <f t="shared" si="7"/>
        <v>119.3475020594977</v>
      </c>
      <c r="I9">
        <f t="shared" si="8"/>
        <v>246.9656237418618</v>
      </c>
      <c r="J9">
        <f t="shared" si="0"/>
        <v>244.07037777425978</v>
      </c>
      <c r="K9">
        <f t="shared" si="9"/>
        <v>246.9656237418618</v>
      </c>
      <c r="L9">
        <f t="shared" si="1"/>
        <v>3.9656237418618048</v>
      </c>
      <c r="M9">
        <f t="shared" si="2"/>
        <v>1.6319439266921008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142.06562497873551</v>
      </c>
      <c r="F10">
        <f t="shared" si="5"/>
        <v>109.39015730952376</v>
      </c>
      <c r="G10">
        <f t="shared" si="6"/>
        <v>134.97042403019256</v>
      </c>
      <c r="H10">
        <f t="shared" si="7"/>
        <v>110.00609614392357</v>
      </c>
      <c r="I10" t="str">
        <f t="shared" si="8"/>
        <v/>
      </c>
      <c r="J10">
        <f t="shared" si="0"/>
        <v>246.3840611656002</v>
      </c>
      <c r="K10">
        <f t="shared" si="9"/>
        <v>246.3840611656002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133.48964168469087</v>
      </c>
      <c r="F11">
        <f t="shared" si="5"/>
        <v>102.78667274554276</v>
      </c>
      <c r="G11">
        <f t="shared" si="6"/>
        <v>124.4062019417014</v>
      </c>
      <c r="H11">
        <f t="shared" si="7"/>
        <v>101.39584809067337</v>
      </c>
      <c r="I11" t="str">
        <f t="shared" si="8"/>
        <v/>
      </c>
      <c r="J11">
        <f t="shared" si="0"/>
        <v>248.39082465486939</v>
      </c>
      <c r="K11">
        <f t="shared" si="9"/>
        <v>248.39082465486939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3">
        <v>52.28</v>
      </c>
      <c r="D12" s="3"/>
      <c r="E12">
        <f t="shared" si="4"/>
        <v>177.71135920300492</v>
      </c>
      <c r="F12">
        <f t="shared" si="5"/>
        <v>136.83727884078758</v>
      </c>
      <c r="G12">
        <f t="shared" si="6"/>
        <v>166.94884832559495</v>
      </c>
      <c r="H12">
        <f t="shared" si="7"/>
        <v>136.06974410863833</v>
      </c>
      <c r="I12" t="str">
        <f t="shared" si="8"/>
        <v/>
      </c>
      <c r="J12">
        <f t="shared" si="0"/>
        <v>247.76753473214924</v>
      </c>
      <c r="K12">
        <f t="shared" si="9"/>
        <v>247.76753473214924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166.98357302731986</v>
      </c>
      <c r="F13">
        <f t="shared" si="5"/>
        <v>128.57691172160042</v>
      </c>
      <c r="G13">
        <f t="shared" si="6"/>
        <v>153.8816543547523</v>
      </c>
      <c r="H13">
        <f t="shared" si="7"/>
        <v>125.41947752900415</v>
      </c>
      <c r="I13" t="str">
        <f t="shared" si="8"/>
        <v/>
      </c>
      <c r="J13">
        <f t="shared" si="0"/>
        <v>250.15743419259627</v>
      </c>
      <c r="K13">
        <f t="shared" si="9"/>
        <v>250.15743419259627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3">
        <v>52.28</v>
      </c>
      <c r="D14" s="3"/>
      <c r="E14">
        <f t="shared" si="4"/>
        <v>209.18338415068959</v>
      </c>
      <c r="F14">
        <f t="shared" si="5"/>
        <v>161.07065521450073</v>
      </c>
      <c r="G14">
        <f t="shared" si="6"/>
        <v>194.11723807889928</v>
      </c>
      <c r="H14">
        <f t="shared" si="7"/>
        <v>158.21302858560657</v>
      </c>
      <c r="I14" t="str">
        <f t="shared" si="8"/>
        <v/>
      </c>
      <c r="J14">
        <f t="shared" si="0"/>
        <v>249.85762662889417</v>
      </c>
      <c r="K14">
        <f t="shared" si="9"/>
        <v>249.85762662889417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196.55574668992767</v>
      </c>
      <c r="F15">
        <f t="shared" si="5"/>
        <v>151.34740760631163</v>
      </c>
      <c r="G15">
        <f t="shared" si="6"/>
        <v>178.92355672978186</v>
      </c>
      <c r="H15">
        <f t="shared" si="7"/>
        <v>145.82959285677416</v>
      </c>
      <c r="I15" t="str">
        <f t="shared" si="8"/>
        <v/>
      </c>
      <c r="J15">
        <f t="shared" si="0"/>
        <v>252.51781474953751</v>
      </c>
      <c r="K15">
        <f t="shared" si="9"/>
        <v>252.51781474953751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3">
        <f>13+52.28</f>
        <v>65.28</v>
      </c>
      <c r="D16" s="3">
        <v>253</v>
      </c>
      <c r="E16">
        <f t="shared" si="4"/>
        <v>249.97039361656036</v>
      </c>
      <c r="F16">
        <f t="shared" si="5"/>
        <v>192.4765451496942</v>
      </c>
      <c r="G16">
        <f t="shared" si="6"/>
        <v>230.1990946134494</v>
      </c>
      <c r="H16">
        <f t="shared" si="7"/>
        <v>187.62113193499721</v>
      </c>
      <c r="I16">
        <f t="shared" si="8"/>
        <v>254.79570034545398</v>
      </c>
      <c r="J16">
        <f t="shared" si="0"/>
        <v>251.85541321469697</v>
      </c>
      <c r="K16">
        <f t="shared" si="9"/>
        <v>254.79570034545398</v>
      </c>
      <c r="L16">
        <f t="shared" si="1"/>
        <v>1.7957003454539802</v>
      </c>
      <c r="M16">
        <f t="shared" si="2"/>
        <v>0.7097629823928775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234.88059325153708</v>
      </c>
      <c r="F17">
        <f t="shared" si="5"/>
        <v>180.85743858576447</v>
      </c>
      <c r="G17">
        <f t="shared" si="6"/>
        <v>212.18126309561953</v>
      </c>
      <c r="H17">
        <f t="shared" si="7"/>
        <v>172.93590500104295</v>
      </c>
      <c r="I17" t="str">
        <f t="shared" si="8"/>
        <v/>
      </c>
      <c r="J17">
        <f t="shared" si="0"/>
        <v>254.92153358472154</v>
      </c>
      <c r="K17">
        <f t="shared" si="9"/>
        <v>254.92153358472154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220.70170906247318</v>
      </c>
      <c r="F18">
        <f t="shared" si="5"/>
        <v>169.93973507974476</v>
      </c>
      <c r="G18">
        <f t="shared" si="6"/>
        <v>195.57369886467905</v>
      </c>
      <c r="H18">
        <f t="shared" si="7"/>
        <v>159.4001002450577</v>
      </c>
      <c r="I18" t="str">
        <f t="shared" si="8"/>
        <v/>
      </c>
      <c r="J18">
        <f t="shared" si="0"/>
        <v>257.53963483468704</v>
      </c>
      <c r="K18">
        <f t="shared" si="9"/>
        <v>257.53963483468704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3">
        <v>52.28</v>
      </c>
      <c r="D19" s="3"/>
      <c r="E19">
        <f t="shared" si="4"/>
        <v>259.65875236432629</v>
      </c>
      <c r="F19">
        <f t="shared" si="5"/>
        <v>199.93655588521062</v>
      </c>
      <c r="G19">
        <f t="shared" si="6"/>
        <v>232.54601939104873</v>
      </c>
      <c r="H19">
        <f t="shared" si="7"/>
        <v>189.53396605834109</v>
      </c>
      <c r="I19" t="str">
        <f t="shared" si="8"/>
        <v/>
      </c>
      <c r="J19">
        <f t="shared" si="0"/>
        <v>257.40258982686953</v>
      </c>
      <c r="K19">
        <f t="shared" si="9"/>
        <v>257.40258982686953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243.98410114055383</v>
      </c>
      <c r="F20">
        <f t="shared" si="5"/>
        <v>187.86711569940184</v>
      </c>
      <c r="G20">
        <f t="shared" si="6"/>
        <v>214.34449255808821</v>
      </c>
      <c r="H20">
        <f t="shared" si="7"/>
        <v>174.69902036457225</v>
      </c>
      <c r="I20" t="str">
        <f t="shared" si="8"/>
        <v/>
      </c>
      <c r="J20">
        <f t="shared" si="0"/>
        <v>260.16809533482956</v>
      </c>
      <c r="K20">
        <f t="shared" si="9"/>
        <v>260.16809533482956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3">
        <v>52.28</v>
      </c>
      <c r="D21" s="3"/>
      <c r="E21">
        <f t="shared" si="4"/>
        <v>281.53567140459847</v>
      </c>
      <c r="F21">
        <f t="shared" si="5"/>
        <v>216.78172596503319</v>
      </c>
      <c r="G21">
        <f t="shared" si="6"/>
        <v>249.84761096273922</v>
      </c>
      <c r="H21">
        <f t="shared" si="7"/>
        <v>203.63542983867657</v>
      </c>
      <c r="I21" t="str">
        <f t="shared" si="8"/>
        <v/>
      </c>
      <c r="J21">
        <f t="shared" si="0"/>
        <v>260.14629612635656</v>
      </c>
      <c r="K21">
        <f t="shared" si="9"/>
        <v>260.14629612635656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264.54039042086384</v>
      </c>
      <c r="F22">
        <f t="shared" si="5"/>
        <v>203.69540434001965</v>
      </c>
      <c r="G22">
        <f t="shared" si="6"/>
        <v>230.29187740514976</v>
      </c>
      <c r="H22">
        <f t="shared" si="7"/>
        <v>187.69675348525629</v>
      </c>
      <c r="I22" t="str">
        <f t="shared" si="8"/>
        <v/>
      </c>
      <c r="J22">
        <f t="shared" si="0"/>
        <v>262.99865085476335</v>
      </c>
      <c r="K22">
        <f t="shared" si="9"/>
        <v>262.99865085476335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15+52.28</f>
        <v>67.28</v>
      </c>
      <c r="D23" s="3">
        <v>266</v>
      </c>
      <c r="E23">
        <f t="shared" si="4"/>
        <v>315.85105252375502</v>
      </c>
      <c r="F23">
        <f t="shared" si="5"/>
        <v>243.20447910691857</v>
      </c>
      <c r="G23">
        <f t="shared" si="6"/>
        <v>279.54678371840726</v>
      </c>
      <c r="H23">
        <f t="shared" si="7"/>
        <v>227.84139997643189</v>
      </c>
      <c r="I23">
        <f t="shared" si="8"/>
        <v>265.39344858755362</v>
      </c>
      <c r="J23">
        <f t="shared" si="0"/>
        <v>262.36307913048671</v>
      </c>
      <c r="K23">
        <f t="shared" si="9"/>
        <v>265.39344858755362</v>
      </c>
      <c r="L23">
        <f t="shared" si="1"/>
        <v>-0.60655141244637889</v>
      </c>
      <c r="M23">
        <f t="shared" si="2"/>
        <v>0.22802684678435298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296.78427722004886</v>
      </c>
      <c r="F24">
        <f t="shared" si="5"/>
        <v>228.52311230780759</v>
      </c>
      <c r="G24">
        <f t="shared" si="6"/>
        <v>257.66647676564821</v>
      </c>
      <c r="H24">
        <f t="shared" si="7"/>
        <v>210.00810673757138</v>
      </c>
      <c r="I24" t="str">
        <f t="shared" si="8"/>
        <v/>
      </c>
      <c r="J24">
        <f t="shared" si="0"/>
        <v>265.51500557023621</v>
      </c>
      <c r="K24">
        <f t="shared" si="9"/>
        <v>265.51500557023621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278.86849355489255</v>
      </c>
      <c r="F25">
        <f t="shared" si="5"/>
        <v>214.72800604091023</v>
      </c>
      <c r="G25">
        <f t="shared" si="6"/>
        <v>237.49875554175668</v>
      </c>
      <c r="H25">
        <f t="shared" si="7"/>
        <v>193.57063685555508</v>
      </c>
      <c r="I25" t="str">
        <f t="shared" si="8"/>
        <v/>
      </c>
      <c r="J25">
        <f t="shared" si="0"/>
        <v>268.15736918535515</v>
      </c>
      <c r="K25">
        <f t="shared" si="9"/>
        <v>268.15736918535515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3">
        <v>52.28</v>
      </c>
      <c r="D26" s="3"/>
      <c r="E26">
        <f t="shared" si="4"/>
        <v>314.31422036375204</v>
      </c>
      <c r="F26">
        <f t="shared" si="5"/>
        <v>242.02112238873835</v>
      </c>
      <c r="G26">
        <f t="shared" si="6"/>
        <v>271.18957485783045</v>
      </c>
      <c r="H26">
        <f t="shared" si="7"/>
        <v>221.029952742586</v>
      </c>
      <c r="I26" t="str">
        <f t="shared" si="8"/>
        <v/>
      </c>
      <c r="J26">
        <f t="shared" si="0"/>
        <v>267.99116964615234</v>
      </c>
      <c r="K26">
        <f t="shared" si="9"/>
        <v>267.99116964615234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295.34021800868777</v>
      </c>
      <c r="F27">
        <f t="shared" si="5"/>
        <v>227.4111905158984</v>
      </c>
      <c r="G27">
        <f t="shared" si="6"/>
        <v>249.96339202950395</v>
      </c>
      <c r="H27">
        <f t="shared" si="7"/>
        <v>203.72979586926203</v>
      </c>
      <c r="I27" t="str">
        <f t="shared" si="8"/>
        <v/>
      </c>
      <c r="J27">
        <f t="shared" si="0"/>
        <v>270.68139464663636</v>
      </c>
      <c r="K27">
        <f t="shared" si="9"/>
        <v>270.68139464663636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3">
        <v>52.28</v>
      </c>
      <c r="D28" s="3"/>
      <c r="E28">
        <f t="shared" si="4"/>
        <v>329.79160692785013</v>
      </c>
      <c r="F28">
        <f t="shared" si="5"/>
        <v>253.93866930580867</v>
      </c>
      <c r="G28">
        <f t="shared" si="6"/>
        <v>282.67859621318831</v>
      </c>
      <c r="H28">
        <f t="shared" si="7"/>
        <v>230.39394783186842</v>
      </c>
      <c r="I28" t="str">
        <f t="shared" si="8"/>
        <v/>
      </c>
      <c r="J28">
        <f t="shared" si="0"/>
        <v>270.54472147394029</v>
      </c>
      <c r="K28">
        <f t="shared" si="9"/>
        <v>270.54472147394029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309.88329123253175</v>
      </c>
      <c r="F29">
        <f t="shared" si="5"/>
        <v>238.60931862013427</v>
      </c>
      <c r="G29">
        <f t="shared" si="6"/>
        <v>260.5531602777495</v>
      </c>
      <c r="H29">
        <f t="shared" si="7"/>
        <v>212.36086502703378</v>
      </c>
      <c r="I29" t="str">
        <f t="shared" si="8"/>
        <v/>
      </c>
      <c r="J29">
        <f t="shared" si="0"/>
        <v>273.24845359310052</v>
      </c>
      <c r="K29">
        <f t="shared" si="9"/>
        <v>273.24845359310052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3">
        <f>16+52.28</f>
        <v>68.28</v>
      </c>
      <c r="D30" s="3">
        <v>278</v>
      </c>
      <c r="E30">
        <f t="shared" si="4"/>
        <v>359.45676789790002</v>
      </c>
      <c r="F30">
        <f t="shared" si="5"/>
        <v>276.78076517250287</v>
      </c>
      <c r="G30">
        <f t="shared" si="6"/>
        <v>308.43949647465854</v>
      </c>
      <c r="H30">
        <f t="shared" si="7"/>
        <v>251.39007414086922</v>
      </c>
      <c r="I30">
        <f t="shared" si="8"/>
        <v>275.46610165185552</v>
      </c>
      <c r="J30">
        <f t="shared" si="0"/>
        <v>272.39069103163371</v>
      </c>
      <c r="K30">
        <f t="shared" si="9"/>
        <v>275.46610165185552</v>
      </c>
      <c r="L30">
        <f t="shared" si="1"/>
        <v>-2.5338983481444757</v>
      </c>
      <c r="M30">
        <f t="shared" si="2"/>
        <v>0.91147422595125016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337.75767470146286</v>
      </c>
      <c r="F31">
        <f t="shared" si="5"/>
        <v>260.07252052438639</v>
      </c>
      <c r="G31">
        <f t="shared" si="6"/>
        <v>284.29773827071472</v>
      </c>
      <c r="H31">
        <f t="shared" si="7"/>
        <v>231.71361099608191</v>
      </c>
      <c r="I31" t="str">
        <f t="shared" si="8"/>
        <v/>
      </c>
      <c r="J31">
        <f t="shared" si="0"/>
        <v>275.35890952830448</v>
      </c>
      <c r="K31">
        <f t="shared" si="9"/>
        <v>275.35890952830448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317.36847656779275</v>
      </c>
      <c r="F32">
        <f t="shared" si="5"/>
        <v>244.37289162688873</v>
      </c>
      <c r="G32">
        <f t="shared" si="6"/>
        <v>262.04557104276176</v>
      </c>
      <c r="H32">
        <f t="shared" si="7"/>
        <v>213.57723730475175</v>
      </c>
      <c r="I32" t="str">
        <f t="shared" si="8"/>
        <v/>
      </c>
      <c r="J32">
        <f t="shared" si="0"/>
        <v>277.79565432213701</v>
      </c>
      <c r="K32">
        <f t="shared" si="9"/>
        <v>277.79565432213701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3">
        <v>52.28</v>
      </c>
      <c r="D33" s="3"/>
      <c r="E33">
        <f t="shared" si="4"/>
        <v>350.49009991257321</v>
      </c>
      <c r="F33">
        <f t="shared" si="5"/>
        <v>269.87645442453703</v>
      </c>
      <c r="G33">
        <f t="shared" si="6"/>
        <v>293.81509528711058</v>
      </c>
      <c r="H33">
        <f t="shared" si="7"/>
        <v>239.47062367870848</v>
      </c>
      <c r="I33" t="str">
        <f t="shared" si="8"/>
        <v/>
      </c>
      <c r="J33">
        <f t="shared" si="0"/>
        <v>277.40583074582861</v>
      </c>
      <c r="K33">
        <f t="shared" si="9"/>
        <v>277.40583074582861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329.33229173745576</v>
      </c>
      <c r="F34">
        <f t="shared" si="5"/>
        <v>253.58499781814643</v>
      </c>
      <c r="G34">
        <f t="shared" si="6"/>
        <v>270.81799839075728</v>
      </c>
      <c r="H34">
        <f t="shared" si="7"/>
        <v>220.72710360467022</v>
      </c>
      <c r="I34" t="str">
        <f t="shared" si="8"/>
        <v/>
      </c>
      <c r="J34">
        <f t="shared" si="0"/>
        <v>279.85789421347624</v>
      </c>
      <c r="K34">
        <f t="shared" si="9"/>
        <v>279.85789421347624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3">
        <v>52.28</v>
      </c>
      <c r="D35" s="3"/>
      <c r="E35">
        <f t="shared" si="4"/>
        <v>361.73170322385431</v>
      </c>
      <c r="F35">
        <f t="shared" si="5"/>
        <v>278.53245938573974</v>
      </c>
      <c r="G35">
        <f t="shared" si="6"/>
        <v>301.9008990920205</v>
      </c>
      <c r="H35">
        <f t="shared" si="7"/>
        <v>246.06086533464966</v>
      </c>
      <c r="I35" t="str">
        <f t="shared" si="8"/>
        <v/>
      </c>
      <c r="J35">
        <f t="shared" si="0"/>
        <v>279.47159405109005</v>
      </c>
      <c r="K35">
        <f t="shared" si="9"/>
        <v>279.47159405109005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339.89528048444481</v>
      </c>
      <c r="F36">
        <f t="shared" si="5"/>
        <v>261.71847135099307</v>
      </c>
      <c r="G36">
        <f t="shared" si="6"/>
        <v>278.2709211198848</v>
      </c>
      <c r="H36">
        <f t="shared" si="7"/>
        <v>226.80152279824284</v>
      </c>
      <c r="I36" t="str">
        <f t="shared" si="8"/>
        <v/>
      </c>
      <c r="J36">
        <f t="shared" si="0"/>
        <v>281.91694855275023</v>
      </c>
      <c r="K36">
        <f t="shared" si="9"/>
        <v>281.91694855275023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3">
        <f>17+52.28</f>
        <v>69.28</v>
      </c>
      <c r="D37" s="3">
        <v>292</v>
      </c>
      <c r="E37">
        <f t="shared" si="4"/>
        <v>388.65704289111056</v>
      </c>
      <c r="F37">
        <f t="shared" si="5"/>
        <v>299.26490006063477</v>
      </c>
      <c r="G37">
        <f t="shared" si="6"/>
        <v>325.77047675511153</v>
      </c>
      <c r="H37">
        <f t="shared" si="7"/>
        <v>265.51549085122548</v>
      </c>
      <c r="I37">
        <f t="shared" si="8"/>
        <v>283.86986099278624</v>
      </c>
      <c r="J37">
        <f t="shared" si="0"/>
        <v>280.74940920940929</v>
      </c>
      <c r="K37">
        <f t="shared" si="9"/>
        <v>283.86986099278624</v>
      </c>
      <c r="L37">
        <f t="shared" si="1"/>
        <v>-8.1301390072137565</v>
      </c>
      <c r="M37">
        <f t="shared" si="2"/>
        <v>2.784294180552656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365.1952356633181</v>
      </c>
      <c r="F38">
        <f t="shared" si="5"/>
        <v>281.19937024792961</v>
      </c>
      <c r="G38">
        <f t="shared" si="6"/>
        <v>300.27221155336048</v>
      </c>
      <c r="H38">
        <f t="shared" si="7"/>
        <v>244.73342223551438</v>
      </c>
      <c r="I38" t="str">
        <f t="shared" si="8"/>
        <v/>
      </c>
      <c r="J38">
        <f t="shared" si="0"/>
        <v>283.46594801241531</v>
      </c>
      <c r="K38">
        <f t="shared" si="9"/>
        <v>283.46594801241531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343.14973211112454</v>
      </c>
      <c r="F39">
        <f t="shared" si="5"/>
        <v>264.22439053765078</v>
      </c>
      <c r="G39">
        <f t="shared" si="6"/>
        <v>276.76971200470012</v>
      </c>
      <c r="H39">
        <f t="shared" si="7"/>
        <v>225.57797952612421</v>
      </c>
      <c r="I39" t="str">
        <f t="shared" si="8"/>
        <v/>
      </c>
      <c r="J39">
        <f t="shared" si="0"/>
        <v>285.64641101152654</v>
      </c>
      <c r="K39">
        <f t="shared" si="9"/>
        <v>285.64641101152654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3">
        <v>52.28</v>
      </c>
      <c r="D40" s="3"/>
      <c r="E40">
        <f t="shared" si="4"/>
        <v>374.71503515060795</v>
      </c>
      <c r="F40">
        <f t="shared" si="5"/>
        <v>288.52959079653618</v>
      </c>
      <c r="G40">
        <f t="shared" si="6"/>
        <v>307.3867682450263</v>
      </c>
      <c r="H40">
        <f t="shared" si="7"/>
        <v>250.53206007093905</v>
      </c>
      <c r="I40" t="str">
        <f t="shared" si="8"/>
        <v/>
      </c>
      <c r="J40">
        <f t="shared" si="0"/>
        <v>284.99753072559719</v>
      </c>
      <c r="K40">
        <f t="shared" si="9"/>
        <v>284.99753072559719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352.09485604704247</v>
      </c>
      <c r="F41">
        <f t="shared" si="5"/>
        <v>271.11211242427686</v>
      </c>
      <c r="G41">
        <f t="shared" si="6"/>
        <v>283.32740775818655</v>
      </c>
      <c r="H41">
        <f t="shared" si="7"/>
        <v>230.92275424046647</v>
      </c>
      <c r="I41" t="str">
        <f t="shared" si="8"/>
        <v/>
      </c>
      <c r="J41">
        <f t="shared" si="0"/>
        <v>287.18935818381033</v>
      </c>
      <c r="K41">
        <f t="shared" si="9"/>
        <v>287.18935818381033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3">
        <v>52.28</v>
      </c>
      <c r="D42" s="3"/>
      <c r="E42">
        <f t="shared" si="4"/>
        <v>383.12017460084144</v>
      </c>
      <c r="F42">
        <f t="shared" si="5"/>
        <v>295.00152605045241</v>
      </c>
      <c r="G42">
        <f t="shared" si="6"/>
        <v>313.43118892490781</v>
      </c>
      <c r="H42">
        <f t="shared" si="7"/>
        <v>255.45849582323856</v>
      </c>
      <c r="I42" t="str">
        <f t="shared" si="8"/>
        <v/>
      </c>
      <c r="J42">
        <f t="shared" si="0"/>
        <v>286.54303022721388</v>
      </c>
      <c r="K42">
        <f t="shared" si="9"/>
        <v>286.54303022721388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359.99260790425262</v>
      </c>
      <c r="F43">
        <f t="shared" si="5"/>
        <v>277.19336056703565</v>
      </c>
      <c r="G43">
        <f t="shared" si="6"/>
        <v>288.89872773532261</v>
      </c>
      <c r="H43">
        <f t="shared" si="7"/>
        <v>235.4635946909365</v>
      </c>
      <c r="I43" t="str">
        <f t="shared" si="8"/>
        <v/>
      </c>
      <c r="J43">
        <f t="shared" si="0"/>
        <v>288.72976587609912</v>
      </c>
      <c r="K43">
        <f t="shared" si="9"/>
        <v>288.72976587609912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3">
        <f>17+52.28</f>
        <v>69.28</v>
      </c>
      <c r="D44" s="3">
        <v>292</v>
      </c>
      <c r="E44">
        <f t="shared" si="4"/>
        <v>407.54116800224574</v>
      </c>
      <c r="F44">
        <f t="shared" si="5"/>
        <v>313.80562669221092</v>
      </c>
      <c r="G44">
        <f t="shared" si="6"/>
        <v>335.56643809625496</v>
      </c>
      <c r="H44">
        <f t="shared" si="7"/>
        <v>273.49957679345329</v>
      </c>
      <c r="I44">
        <f t="shared" si="8"/>
        <v>290.42650168213459</v>
      </c>
      <c r="J44">
        <f t="shared" si="0"/>
        <v>287.30604989875764</v>
      </c>
      <c r="K44">
        <f t="shared" si="9"/>
        <v>290.42650168213459</v>
      </c>
      <c r="L44">
        <f t="shared" si="1"/>
        <v>-1.5734983178654147</v>
      </c>
      <c r="M44">
        <f t="shared" si="2"/>
        <v>0.53886928694021052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382.93939506142459</v>
      </c>
      <c r="F45">
        <f t="shared" si="5"/>
        <v>294.86232628092262</v>
      </c>
      <c r="G45">
        <f t="shared" si="6"/>
        <v>309.30143668602193</v>
      </c>
      <c r="H45">
        <f t="shared" si="7"/>
        <v>252.09258862463747</v>
      </c>
      <c r="I45" t="str">
        <f t="shared" si="8"/>
        <v/>
      </c>
      <c r="J45">
        <f t="shared" si="0"/>
        <v>289.76973765628514</v>
      </c>
      <c r="K45">
        <f t="shared" si="9"/>
        <v>289.76973765628514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359.82274136585329</v>
      </c>
      <c r="F46">
        <f t="shared" si="5"/>
        <v>277.06256377956572</v>
      </c>
      <c r="G46">
        <f t="shared" si="6"/>
        <v>285.09221386614263</v>
      </c>
      <c r="H46">
        <f t="shared" si="7"/>
        <v>232.36113921837668</v>
      </c>
      <c r="I46" t="str">
        <f t="shared" si="8"/>
        <v/>
      </c>
      <c r="J46">
        <f t="shared" si="0"/>
        <v>291.70142456118901</v>
      </c>
      <c r="K46">
        <f t="shared" si="9"/>
        <v>291.70142456118901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3">
        <v>52.28</v>
      </c>
      <c r="D47" s="3"/>
      <c r="E47">
        <f t="shared" si="4"/>
        <v>390.38155568682089</v>
      </c>
      <c r="F47">
        <f t="shared" si="5"/>
        <v>300.59277037432452</v>
      </c>
      <c r="G47">
        <f t="shared" si="6"/>
        <v>315.05786252123005</v>
      </c>
      <c r="H47">
        <f t="shared" si="7"/>
        <v>256.78429748176916</v>
      </c>
      <c r="I47" t="str">
        <f t="shared" si="8"/>
        <v/>
      </c>
      <c r="J47">
        <f t="shared" si="0"/>
        <v>290.80847289255541</v>
      </c>
      <c r="K47">
        <f t="shared" si="9"/>
        <v>290.80847289255541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366.81564591537233</v>
      </c>
      <c r="F48">
        <f t="shared" si="5"/>
        <v>282.44708187700746</v>
      </c>
      <c r="G48">
        <f t="shared" si="6"/>
        <v>290.3980805407345</v>
      </c>
      <c r="H48">
        <f t="shared" si="7"/>
        <v>236.68562499906466</v>
      </c>
      <c r="I48" t="str">
        <f t="shared" si="8"/>
        <v/>
      </c>
      <c r="J48">
        <f t="shared" si="0"/>
        <v>292.76145687794281</v>
      </c>
      <c r="K48">
        <f t="shared" si="9"/>
        <v>292.76145687794281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3">
        <v>52.28</v>
      </c>
      <c r="D49" s="3"/>
      <c r="E49">
        <f t="shared" si="4"/>
        <v>396.9523241101482</v>
      </c>
      <c r="F49">
        <f t="shared" si="5"/>
        <v>305.65224476568284</v>
      </c>
      <c r="G49">
        <f t="shared" si="6"/>
        <v>319.94843559112985</v>
      </c>
      <c r="H49">
        <f t="shared" si="7"/>
        <v>260.77030297291242</v>
      </c>
      <c r="I49" t="str">
        <f t="shared" si="8"/>
        <v/>
      </c>
      <c r="J49">
        <f t="shared" si="0"/>
        <v>291.88194179277036</v>
      </c>
      <c r="K49">
        <f t="shared" si="9"/>
        <v>291.88194179277036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3"/>
      <c r="E50">
        <f t="shared" si="4"/>
        <v>372.98976102980856</v>
      </c>
      <c r="F50">
        <f t="shared" si="5"/>
        <v>287.20113426453173</v>
      </c>
      <c r="G50">
        <f t="shared" si="6"/>
        <v>294.90586530407268</v>
      </c>
      <c r="H50">
        <f t="shared" si="7"/>
        <v>240.35964327110449</v>
      </c>
      <c r="I50" t="str">
        <f t="shared" si="8"/>
        <v/>
      </c>
      <c r="J50">
        <f t="shared" si="0"/>
        <v>293.84149099342721</v>
      </c>
      <c r="K50">
        <f t="shared" si="9"/>
        <v>293.84149099342721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3">
        <f>19+52.28</f>
        <v>71.28</v>
      </c>
      <c r="D51" s="3">
        <v>296</v>
      </c>
      <c r="E51">
        <f t="shared" si="4"/>
        <v>421.7537304283162</v>
      </c>
      <c r="F51">
        <f t="shared" si="5"/>
        <v>324.74926235208278</v>
      </c>
      <c r="G51">
        <f t="shared" si="6"/>
        <v>343.10339313539987</v>
      </c>
      <c r="H51">
        <f t="shared" si="7"/>
        <v>279.64248555754767</v>
      </c>
      <c r="I51">
        <f t="shared" si="8"/>
        <v>295.31731090422204</v>
      </c>
      <c r="J51">
        <f t="shared" si="0"/>
        <v>292.10677679453505</v>
      </c>
      <c r="K51">
        <f t="shared" si="9"/>
        <v>295.31731090422204</v>
      </c>
      <c r="L51">
        <f t="shared" si="1"/>
        <v>-0.68268909577795966</v>
      </c>
      <c r="M51">
        <f t="shared" si="2"/>
        <v>0.23063820803309446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396.29399696432284</v>
      </c>
      <c r="F52">
        <f t="shared" si="5"/>
        <v>305.14533459614853</v>
      </c>
      <c r="G52">
        <f t="shared" si="6"/>
        <v>316.24846939605948</v>
      </c>
      <c r="H52">
        <f t="shared" si="7"/>
        <v>257.75468796015133</v>
      </c>
      <c r="I52" t="str">
        <f t="shared" si="8"/>
        <v/>
      </c>
      <c r="J52">
        <f t="shared" si="0"/>
        <v>294.39064663599726</v>
      </c>
      <c r="K52">
        <f t="shared" si="9"/>
        <v>294.39064663599726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372.37117469113105</v>
      </c>
      <c r="F53">
        <f t="shared" si="5"/>
        <v>286.72482441190141</v>
      </c>
      <c r="G53">
        <f t="shared" si="6"/>
        <v>291.49549784802599</v>
      </c>
      <c r="H53">
        <f t="shared" si="7"/>
        <v>237.58006238920657</v>
      </c>
      <c r="I53" t="str">
        <f t="shared" si="8"/>
        <v/>
      </c>
      <c r="J53">
        <f t="shared" si="0"/>
        <v>296.14476202269486</v>
      </c>
      <c r="K53">
        <f t="shared" si="9"/>
        <v>296.14476202269486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3">
        <v>52.28</v>
      </c>
      <c r="D54" s="3"/>
      <c r="E54">
        <f t="shared" si="4"/>
        <v>402.17248588929795</v>
      </c>
      <c r="F54">
        <f t="shared" si="5"/>
        <v>309.67175559589123</v>
      </c>
      <c r="G54">
        <f t="shared" si="6"/>
        <v>320.95995733840311</v>
      </c>
      <c r="H54">
        <f t="shared" si="7"/>
        <v>261.59473217198877</v>
      </c>
      <c r="I54" t="str">
        <f t="shared" si="8"/>
        <v/>
      </c>
      <c r="J54">
        <f t="shared" si="0"/>
        <v>295.07702342390246</v>
      </c>
      <c r="K54">
        <f t="shared" si="9"/>
        <v>295.07702342390246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377.89480069397166</v>
      </c>
      <c r="F55">
        <f t="shared" si="5"/>
        <v>290.97800189561821</v>
      </c>
      <c r="G55">
        <f t="shared" si="6"/>
        <v>295.83821459217711</v>
      </c>
      <c r="H55">
        <f t="shared" si="7"/>
        <v>241.11954386535612</v>
      </c>
      <c r="I55" t="str">
        <f t="shared" si="8"/>
        <v/>
      </c>
      <c r="J55">
        <f t="shared" si="0"/>
        <v>296.85845803026211</v>
      </c>
      <c r="K55">
        <f t="shared" si="9"/>
        <v>296.85845803026211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3">
        <v>52.28</v>
      </c>
      <c r="D56" s="3"/>
      <c r="E56">
        <f t="shared" si="4"/>
        <v>407.36267074949762</v>
      </c>
      <c r="F56">
        <f t="shared" si="5"/>
        <v>313.6681842774089</v>
      </c>
      <c r="G56">
        <f t="shared" si="6"/>
        <v>324.96276684374789</v>
      </c>
      <c r="H56">
        <f t="shared" si="7"/>
        <v>264.85717615151032</v>
      </c>
      <c r="I56" t="str">
        <f t="shared" si="8"/>
        <v/>
      </c>
      <c r="J56">
        <f t="shared" si="0"/>
        <v>295.81100812589864</v>
      </c>
      <c r="K56">
        <f t="shared" si="9"/>
        <v>295.81100812589864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382.77167303637731</v>
      </c>
      <c r="F57">
        <f t="shared" si="5"/>
        <v>294.73318076308925</v>
      </c>
      <c r="G57">
        <f t="shared" si="6"/>
        <v>299.5277216173954</v>
      </c>
      <c r="H57">
        <f t="shared" si="7"/>
        <v>244.12663425168441</v>
      </c>
      <c r="I57" t="str">
        <f t="shared" si="8"/>
        <v/>
      </c>
      <c r="J57">
        <f t="shared" si="0"/>
        <v>297.60654651140476</v>
      </c>
      <c r="K57">
        <f t="shared" si="9"/>
        <v>297.60654651140476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18+52.28</f>
        <v>70.28</v>
      </c>
      <c r="D58" s="3">
        <v>296</v>
      </c>
      <c r="E58">
        <f t="shared" si="4"/>
        <v>429.94514410733598</v>
      </c>
      <c r="F58">
        <f t="shared" si="5"/>
        <v>331.05662932470182</v>
      </c>
      <c r="G58">
        <f t="shared" si="6"/>
        <v>346.36349377590864</v>
      </c>
      <c r="H58">
        <f t="shared" si="7"/>
        <v>282.29959319483601</v>
      </c>
      <c r="I58">
        <f t="shared" si="8"/>
        <v>298.92252907639778</v>
      </c>
      <c r="J58">
        <f t="shared" si="0"/>
        <v>295.75703612986581</v>
      </c>
      <c r="K58">
        <f t="shared" si="9"/>
        <v>298.92252907639778</v>
      </c>
      <c r="L58">
        <f t="shared" si="1"/>
        <v>2.9225290763977796</v>
      </c>
      <c r="M58">
        <f t="shared" si="2"/>
        <v>0.98734090418843901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403.990924895109</v>
      </c>
      <c r="F59">
        <f t="shared" si="5"/>
        <v>311.07194884413985</v>
      </c>
      <c r="G59">
        <f t="shared" si="6"/>
        <v>319.25339985802998</v>
      </c>
      <c r="H59">
        <f t="shared" si="7"/>
        <v>260.20382206994253</v>
      </c>
      <c r="I59" t="str">
        <f t="shared" si="8"/>
        <v/>
      </c>
      <c r="J59">
        <f t="shared" si="0"/>
        <v>297.86812677419726</v>
      </c>
      <c r="K59">
        <f t="shared" si="9"/>
        <v>297.86812677419726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379.60346717361807</v>
      </c>
      <c r="F60">
        <f t="shared" si="5"/>
        <v>292.293670587647</v>
      </c>
      <c r="G60">
        <f t="shared" si="6"/>
        <v>294.26523046581082</v>
      </c>
      <c r="H60">
        <f t="shared" si="7"/>
        <v>239.83750119355412</v>
      </c>
      <c r="I60" t="str">
        <f t="shared" si="8"/>
        <v/>
      </c>
      <c r="J60">
        <f t="shared" si="0"/>
        <v>299.45616939409297</v>
      </c>
      <c r="K60">
        <f t="shared" si="9"/>
        <v>299.45616939409297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356.68819126975569</v>
      </c>
      <c r="F61">
        <f t="shared" si="5"/>
        <v>274.64896845586918</v>
      </c>
      <c r="G61">
        <f t="shared" si="6"/>
        <v>271.23290119887116</v>
      </c>
      <c r="H61">
        <f t="shared" si="7"/>
        <v>221.06526537994588</v>
      </c>
      <c r="I61" t="str">
        <f t="shared" si="8"/>
        <v/>
      </c>
      <c r="J61">
        <f t="shared" si="0"/>
        <v>300.58370307592327</v>
      </c>
      <c r="K61">
        <f t="shared" si="9"/>
        <v>300.58370307592327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335.15622694009966</v>
      </c>
      <c r="F62">
        <f t="shared" si="5"/>
        <v>258.06941259528236</v>
      </c>
      <c r="G62">
        <f t="shared" si="6"/>
        <v>250.00332718990398</v>
      </c>
      <c r="H62">
        <f t="shared" si="7"/>
        <v>203.76234456373385</v>
      </c>
      <c r="I62" t="str">
        <f t="shared" si="8"/>
        <v/>
      </c>
      <c r="J62">
        <f t="shared" si="0"/>
        <v>301.30706803154851</v>
      </c>
      <c r="K62">
        <f t="shared" si="9"/>
        <v>301.30706803154851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314.92406871348044</v>
      </c>
      <c r="F63">
        <f t="shared" si="5"/>
        <v>242.49070401287668</v>
      </c>
      <c r="G63">
        <f t="shared" si="6"/>
        <v>230.4354056228423</v>
      </c>
      <c r="H63">
        <f t="shared" si="7"/>
        <v>187.81373451297625</v>
      </c>
      <c r="I63" t="str">
        <f t="shared" si="8"/>
        <v/>
      </c>
      <c r="J63">
        <f t="shared" si="0"/>
        <v>301.67696949990045</v>
      </c>
      <c r="K63">
        <f t="shared" si="9"/>
        <v>301.67696949990045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295.91325203925942</v>
      </c>
      <c r="F64">
        <f t="shared" si="5"/>
        <v>227.85242521118323</v>
      </c>
      <c r="G64">
        <f t="shared" si="6"/>
        <v>212.39907788998516</v>
      </c>
      <c r="H64">
        <f t="shared" si="7"/>
        <v>173.11343245109524</v>
      </c>
      <c r="I64" t="str">
        <f t="shared" si="8"/>
        <v/>
      </c>
      <c r="J64">
        <f t="shared" si="0"/>
        <v>301.73899276008797</v>
      </c>
      <c r="K64">
        <f t="shared" si="9"/>
        <v>301.73899276008797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>
        <v>283</v>
      </c>
      <c r="E65">
        <f t="shared" si="4"/>
        <v>294.05004898535418</v>
      </c>
      <c r="F65">
        <f t="shared" si="5"/>
        <v>226.4177637637234</v>
      </c>
      <c r="G65">
        <f t="shared" si="6"/>
        <v>211.77446515468995</v>
      </c>
      <c r="H65">
        <f t="shared" si="7"/>
        <v>172.60434900481195</v>
      </c>
      <c r="I65">
        <f t="shared" si="8"/>
        <v>301.53407336939108</v>
      </c>
      <c r="J65">
        <f t="shared" si="0"/>
        <v>300.81341475891145</v>
      </c>
      <c r="K65">
        <f t="shared" si="9"/>
        <v>301.53407336939108</v>
      </c>
      <c r="L65">
        <f t="shared" si="1"/>
        <v>18.534073369391081</v>
      </c>
      <c r="M65">
        <f t="shared" si="2"/>
        <v>6.5491425333537387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276.2993206998251</v>
      </c>
      <c r="F66">
        <f t="shared" si="5"/>
        <v>212.74974970470467</v>
      </c>
      <c r="G66">
        <f t="shared" si="6"/>
        <v>195.19874126080106</v>
      </c>
      <c r="H66">
        <f t="shared" si="7"/>
        <v>159.09449535036708</v>
      </c>
      <c r="I66" t="str">
        <f t="shared" si="8"/>
        <v/>
      </c>
      <c r="J66">
        <f t="shared" si="0"/>
        <v>300.65525435433756</v>
      </c>
      <c r="K66">
        <f t="shared" si="9"/>
        <v>300.65525435433756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259.62013909743359</v>
      </c>
      <c r="F67">
        <f t="shared" si="5"/>
        <v>199.90682377133535</v>
      </c>
      <c r="G67">
        <f t="shared" si="6"/>
        <v>179.92040996051759</v>
      </c>
      <c r="H67">
        <f t="shared" si="7"/>
        <v>146.64206664967833</v>
      </c>
      <c r="I67" t="str">
        <f t="shared" si="8"/>
        <v/>
      </c>
      <c r="J67">
        <f t="shared" ref="J67:J130" si="10">$O$2+F67-H67</f>
        <v>300.264757121657</v>
      </c>
      <c r="K67">
        <f t="shared" si="9"/>
        <v>300.264757121657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243.94781881565959</v>
      </c>
      <c r="F68">
        <f t="shared" ref="F68:F131" si="15">E68*$O$3</f>
        <v>187.83917840473023</v>
      </c>
      <c r="G68">
        <f t="shared" ref="G68:G131" si="16">(G67*EXP(-1/$O$6)+C68)</f>
        <v>165.83792349926074</v>
      </c>
      <c r="H68">
        <f t="shared" ref="H68:H131" si="17">G68*$O$4</f>
        <v>135.164297570017</v>
      </c>
      <c r="I68" t="str">
        <f t="shared" ref="I68:I131" si="18">IF(ISBLANK(D68),"",($O$2+((E67*EXP(-1/$O$5))*$O$3)-((G67*EXP(-1/$O$6))*$O$4)))</f>
        <v/>
      </c>
      <c r="J68">
        <f t="shared" si="10"/>
        <v>299.67488083471324</v>
      </c>
      <c r="K68">
        <f t="shared" ref="K68:K131" si="19">IF(I68="",J68,I68)</f>
        <v>299.67488083471324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229.22157931124133</v>
      </c>
      <c r="F69">
        <f t="shared" si="15"/>
        <v>176.50001274655531</v>
      </c>
      <c r="G69">
        <f t="shared" si="16"/>
        <v>152.85768233065858</v>
      </c>
      <c r="H69">
        <f t="shared" si="17"/>
        <v>124.58490087459619</v>
      </c>
      <c r="I69" t="str">
        <f t="shared" si="18"/>
        <v/>
      </c>
      <c r="J69">
        <f t="shared" si="10"/>
        <v>298.91511187195908</v>
      </c>
      <c r="K69">
        <f t="shared" si="19"/>
        <v>298.91511187195908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215.38430914048766</v>
      </c>
      <c r="F70">
        <f t="shared" si="15"/>
        <v>165.84535113548867</v>
      </c>
      <c r="G70">
        <f t="shared" si="16"/>
        <v>140.89341300516637</v>
      </c>
      <c r="H70">
        <f t="shared" si="17"/>
        <v>114.83356037782576</v>
      </c>
      <c r="I70" t="str">
        <f t="shared" si="18"/>
        <v/>
      </c>
      <c r="J70">
        <f t="shared" si="10"/>
        <v>298.01179075766288</v>
      </c>
      <c r="K70">
        <f t="shared" si="19"/>
        <v>298.01179075766288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202.38234446912787</v>
      </c>
      <c r="F71">
        <f t="shared" si="15"/>
        <v>155.83387256038785</v>
      </c>
      <c r="G71">
        <f t="shared" si="16"/>
        <v>129.8655947517457</v>
      </c>
      <c r="H71">
        <f t="shared" si="17"/>
        <v>105.84546358728642</v>
      </c>
      <c r="I71" t="str">
        <f t="shared" si="18"/>
        <v/>
      </c>
      <c r="J71">
        <f t="shared" si="10"/>
        <v>296.9884089731014</v>
      </c>
      <c r="K71">
        <f t="shared" si="19"/>
        <v>296.9884089731014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3">
        <v>308</v>
      </c>
      <c r="E72">
        <f t="shared" si="14"/>
        <v>208.16526095271342</v>
      </c>
      <c r="F72">
        <f t="shared" si="15"/>
        <v>160.28670303181221</v>
      </c>
      <c r="G72">
        <f t="shared" si="16"/>
        <v>137.70093094136502</v>
      </c>
      <c r="H72">
        <f t="shared" si="17"/>
        <v>112.23156448597229</v>
      </c>
      <c r="I72">
        <f t="shared" si="18"/>
        <v>295.86587948262957</v>
      </c>
      <c r="J72">
        <f t="shared" si="10"/>
        <v>295.0551385458399</v>
      </c>
      <c r="K72">
        <f t="shared" si="19"/>
        <v>295.86587948262957</v>
      </c>
      <c r="L72">
        <f t="shared" si="11"/>
        <v>-12.134120517370434</v>
      </c>
      <c r="M72">
        <f t="shared" si="12"/>
        <v>3.9396495186267644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195.59908387364786</v>
      </c>
      <c r="F73">
        <f t="shared" si="15"/>
        <v>150.61077975576239</v>
      </c>
      <c r="G73">
        <f t="shared" si="16"/>
        <v>126.92299031689791</v>
      </c>
      <c r="H73">
        <f t="shared" si="17"/>
        <v>103.44712759109076</v>
      </c>
      <c r="I73" t="str">
        <f t="shared" si="18"/>
        <v/>
      </c>
      <c r="J73">
        <f t="shared" si="10"/>
        <v>294.16365216467165</v>
      </c>
      <c r="K73">
        <f t="shared" si="19"/>
        <v>294.16365216467165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183.79148104304107</v>
      </c>
      <c r="F74">
        <f t="shared" si="15"/>
        <v>141.51895665441899</v>
      </c>
      <c r="G74">
        <f t="shared" si="16"/>
        <v>116.98864605238572</v>
      </c>
      <c r="H74">
        <f t="shared" si="17"/>
        <v>95.350254234270764</v>
      </c>
      <c r="I74" t="str">
        <f t="shared" si="18"/>
        <v/>
      </c>
      <c r="J74">
        <f t="shared" si="10"/>
        <v>293.16870242014818</v>
      </c>
      <c r="K74">
        <f t="shared" si="19"/>
        <v>293.16870242014818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172.69666010202337</v>
      </c>
      <c r="F75">
        <f t="shared" si="15"/>
        <v>132.97597373198025</v>
      </c>
      <c r="G75">
        <f t="shared" si="16"/>
        <v>107.83186931696684</v>
      </c>
      <c r="H75">
        <f t="shared" si="17"/>
        <v>87.887128374196408</v>
      </c>
      <c r="I75" t="str">
        <f t="shared" si="18"/>
        <v/>
      </c>
      <c r="J75">
        <f t="shared" si="10"/>
        <v>292.08884535778384</v>
      </c>
      <c r="K75">
        <f t="shared" si="19"/>
        <v>292.08884535778384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162.27159300930521</v>
      </c>
      <c r="F76">
        <f t="shared" si="15"/>
        <v>124.94869950990524</v>
      </c>
      <c r="G76">
        <f t="shared" si="16"/>
        <v>99.391799398932321</v>
      </c>
      <c r="H76">
        <f t="shared" si="17"/>
        <v>81.00814618579453</v>
      </c>
      <c r="I76" t="str">
        <f t="shared" si="18"/>
        <v/>
      </c>
      <c r="J76">
        <f t="shared" si="10"/>
        <v>290.94055332411068</v>
      </c>
      <c r="K76">
        <f t="shared" si="19"/>
        <v>290.94055332411068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152.47584916941352</v>
      </c>
      <c r="F77">
        <f t="shared" si="15"/>
        <v>117.40600253609513</v>
      </c>
      <c r="G77">
        <f t="shared" si="16"/>
        <v>91.612339193708394</v>
      </c>
      <c r="H77">
        <f t="shared" si="17"/>
        <v>74.667586367354218</v>
      </c>
      <c r="I77" t="str">
        <f t="shared" si="18"/>
        <v/>
      </c>
      <c r="J77">
        <f t="shared" si="10"/>
        <v>289.73841616874091</v>
      </c>
      <c r="K77">
        <f t="shared" si="19"/>
        <v>289.73841616874091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143.27143863436757</v>
      </c>
      <c r="F78">
        <f t="shared" si="15"/>
        <v>110.31863065059628</v>
      </c>
      <c r="G78">
        <f t="shared" si="16"/>
        <v>84.441782353255547</v>
      </c>
      <c r="H78">
        <f t="shared" si="17"/>
        <v>68.823306252920617</v>
      </c>
      <c r="I78" t="str">
        <f t="shared" si="18"/>
        <v/>
      </c>
      <c r="J78">
        <f t="shared" si="10"/>
        <v>288.49532439767563</v>
      </c>
      <c r="K78">
        <f t="shared" si="19"/>
        <v>288.49532439767563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17</v>
      </c>
      <c r="D79" s="3">
        <v>290</v>
      </c>
      <c r="E79">
        <f t="shared" si="14"/>
        <v>151.62266477069724</v>
      </c>
      <c r="F79">
        <f t="shared" si="15"/>
        <v>116.74905279470924</v>
      </c>
      <c r="G79">
        <f t="shared" si="16"/>
        <v>94.83246961872436</v>
      </c>
      <c r="H79">
        <f t="shared" si="17"/>
        <v>77.292116738919461</v>
      </c>
      <c r="I79">
        <f t="shared" si="18"/>
        <v>287.22263582942441</v>
      </c>
      <c r="J79">
        <f t="shared" si="10"/>
        <v>286.45693605578981</v>
      </c>
      <c r="K79">
        <f t="shared" si="19"/>
        <v>287.22263582942441</v>
      </c>
      <c r="L79">
        <f t="shared" si="11"/>
        <v>-2.7773641705755949</v>
      </c>
      <c r="M79">
        <f t="shared" si="12"/>
        <v>0.95771178295710169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142.46975786400068</v>
      </c>
      <c r="F80">
        <f t="shared" si="15"/>
        <v>109.7013385674792</v>
      </c>
      <c r="G80">
        <f t="shared" si="16"/>
        <v>87.40987109426402</v>
      </c>
      <c r="H80">
        <f t="shared" si="17"/>
        <v>71.242412940575662</v>
      </c>
      <c r="I80" t="str">
        <f t="shared" si="18"/>
        <v/>
      </c>
      <c r="J80">
        <f t="shared" si="10"/>
        <v>285.45892562690352</v>
      </c>
      <c r="K80">
        <f t="shared" si="19"/>
        <v>285.45892562690352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133.86937854260512</v>
      </c>
      <c r="F81">
        <f t="shared" si="15"/>
        <v>103.07906912664961</v>
      </c>
      <c r="G81">
        <f t="shared" si="16"/>
        <v>80.568244140794405</v>
      </c>
      <c r="H81">
        <f t="shared" si="17"/>
        <v>65.666223358064769</v>
      </c>
      <c r="I81" t="str">
        <f t="shared" si="18"/>
        <v/>
      </c>
      <c r="J81">
        <f t="shared" si="10"/>
        <v>284.41284576858487</v>
      </c>
      <c r="K81">
        <f t="shared" si="19"/>
        <v>284.41284576858487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125.7881727327031</v>
      </c>
      <c r="F82">
        <f t="shared" si="15"/>
        <v>96.856561923178418</v>
      </c>
      <c r="G82">
        <f t="shared" si="16"/>
        <v>74.262115738969641</v>
      </c>
      <c r="H82">
        <f t="shared" si="17"/>
        <v>60.526485728494301</v>
      </c>
      <c r="I82" t="str">
        <f t="shared" si="18"/>
        <v/>
      </c>
      <c r="J82">
        <f t="shared" si="10"/>
        <v>283.33007619468412</v>
      </c>
      <c r="K82">
        <f t="shared" si="19"/>
        <v>283.33007619468412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118.19479982419317</v>
      </c>
      <c r="F83">
        <f t="shared" si="15"/>
        <v>91.009684769777593</v>
      </c>
      <c r="G83">
        <f t="shared" si="16"/>
        <v>68.449572071979205</v>
      </c>
      <c r="H83">
        <f t="shared" si="17"/>
        <v>55.789038676178095</v>
      </c>
      <c r="I83" t="str">
        <f t="shared" si="18"/>
        <v/>
      </c>
      <c r="J83">
        <f t="shared" si="10"/>
        <v>282.2206460935995</v>
      </c>
      <c r="K83">
        <f t="shared" si="19"/>
        <v>282.2206460935995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111.05981112522429</v>
      </c>
      <c r="F84">
        <f t="shared" si="15"/>
        <v>85.515762251232346</v>
      </c>
      <c r="G84">
        <f t="shared" si="16"/>
        <v>63.091979944471248</v>
      </c>
      <c r="H84">
        <f t="shared" si="17"/>
        <v>51.422394658324762</v>
      </c>
      <c r="I84" t="str">
        <f t="shared" si="18"/>
        <v/>
      </c>
      <c r="J84">
        <f t="shared" si="10"/>
        <v>281.09336759290755</v>
      </c>
      <c r="K84">
        <f t="shared" si="19"/>
        <v>281.09336759290755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104.35553565399584</v>
      </c>
      <c r="F85">
        <f t="shared" si="15"/>
        <v>80.353487784387639</v>
      </c>
      <c r="G85">
        <f t="shared" si="16"/>
        <v>58.153730006196433</v>
      </c>
      <c r="H85">
        <f t="shared" si="17"/>
        <v>47.397530682413546</v>
      </c>
      <c r="I85" t="str">
        <f t="shared" si="18"/>
        <v/>
      </c>
      <c r="J85">
        <f t="shared" si="10"/>
        <v>279.95595710197409</v>
      </c>
      <c r="K85">
        <f t="shared" si="19"/>
        <v>279.95595710197409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98.055972824889892</v>
      </c>
      <c r="F86">
        <f t="shared" si="15"/>
        <v>75.502840986752574</v>
      </c>
      <c r="G86">
        <f t="shared" si="16"/>
        <v>53.602000073702605</v>
      </c>
      <c r="H86">
        <f t="shared" si="17"/>
        <v>43.687695404256004</v>
      </c>
      <c r="I86" t="str">
        <f t="shared" si="18"/>
        <v/>
      </c>
      <c r="J86">
        <f t="shared" si="10"/>
        <v>278.8151455824966</v>
      </c>
      <c r="K86">
        <f t="shared" si="19"/>
        <v>278.8151455824966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92.136691612749928</v>
      </c>
      <c r="F87">
        <f t="shared" si="15"/>
        <v>70.945010033260345</v>
      </c>
      <c r="G87">
        <f t="shared" si="16"/>
        <v>49.406536976993046</v>
      </c>
      <c r="H87">
        <f t="shared" si="17"/>
        <v>40.268231324616799</v>
      </c>
      <c r="I87" t="str">
        <f t="shared" si="18"/>
        <v/>
      </c>
      <c r="J87">
        <f t="shared" si="10"/>
        <v>277.67677870864355</v>
      </c>
      <c r="K87">
        <f t="shared" si="19"/>
        <v>277.67677870864355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86.574735804244114</v>
      </c>
      <c r="F88">
        <f t="shared" si="15"/>
        <v>66.662318700067388</v>
      </c>
      <c r="G88">
        <f t="shared" si="16"/>
        <v>45.53945548118736</v>
      </c>
      <c r="H88">
        <f t="shared" si="17"/>
        <v>37.116410902619563</v>
      </c>
      <c r="I88" t="str">
        <f t="shared" si="18"/>
        <v/>
      </c>
      <c r="J88">
        <f t="shared" si="10"/>
        <v>276.5459077974478</v>
      </c>
      <c r="K88">
        <f t="shared" si="19"/>
        <v>276.5459077974478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81.348534968857948</v>
      </c>
      <c r="F89">
        <f t="shared" si="15"/>
        <v>62.63815781245205</v>
      </c>
      <c r="G89">
        <f t="shared" si="16"/>
        <v>41.975052946713582</v>
      </c>
      <c r="H89">
        <f t="shared" si="17"/>
        <v>34.211285496662072</v>
      </c>
      <c r="I89" t="str">
        <f t="shared" si="18"/>
        <v/>
      </c>
      <c r="J89">
        <f t="shared" si="10"/>
        <v>275.42687231578998</v>
      </c>
      <c r="K89">
        <f t="shared" si="19"/>
        <v>275.42687231578998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76.437820804243145</v>
      </c>
      <c r="F90">
        <f t="shared" si="15"/>
        <v>58.856920830953349</v>
      </c>
      <c r="G90">
        <f t="shared" si="16"/>
        <v>38.689638496166531</v>
      </c>
      <c r="H90">
        <f t="shared" si="17"/>
        <v>31.533546128823478</v>
      </c>
      <c r="I90" t="str">
        <f t="shared" si="18"/>
        <v/>
      </c>
      <c r="J90">
        <f t="shared" si="10"/>
        <v>274.32337470212985</v>
      </c>
      <c r="K90">
        <f t="shared" si="19"/>
        <v>274.32337470212985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71.823548531492534</v>
      </c>
      <c r="F91">
        <f t="shared" si="15"/>
        <v>55.303943325939628</v>
      </c>
      <c r="G91">
        <f t="shared" si="16"/>
        <v>35.661375552386275</v>
      </c>
      <c r="H91">
        <f t="shared" si="17"/>
        <v>29.065395147331031</v>
      </c>
      <c r="I91" t="str">
        <f t="shared" si="18"/>
        <v/>
      </c>
      <c r="J91">
        <f t="shared" si="10"/>
        <v>273.23854817860854</v>
      </c>
      <c r="K91">
        <f t="shared" si="19"/>
        <v>273.23854817860854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67.48782303549531</v>
      </c>
      <c r="F92">
        <f t="shared" si="15"/>
        <v>51.965446105876431</v>
      </c>
      <c r="G92">
        <f t="shared" si="16"/>
        <v>32.870136701182673</v>
      </c>
      <c r="H92">
        <f t="shared" si="17"/>
        <v>26.790427934088289</v>
      </c>
      <c r="I92" t="str">
        <f t="shared" si="18"/>
        <v/>
      </c>
      <c r="J92">
        <f t="shared" si="10"/>
        <v>272.17501817178811</v>
      </c>
      <c r="K92">
        <f t="shared" si="19"/>
        <v>272.17501817178811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63.413829463929495</v>
      </c>
      <c r="F93">
        <f t="shared" si="15"/>
        <v>48.828481778733398</v>
      </c>
      <c r="G93">
        <f t="shared" si="16"/>
        <v>30.297369914048037</v>
      </c>
      <c r="H93">
        <f t="shared" si="17"/>
        <v>24.69352387103137</v>
      </c>
      <c r="I93" t="str">
        <f t="shared" si="18"/>
        <v/>
      </c>
      <c r="J93">
        <f t="shared" si="10"/>
        <v>271.13495790770207</v>
      </c>
      <c r="K93">
        <f t="shared" si="19"/>
        <v>271.13495790770207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59.585768015739923</v>
      </c>
      <c r="F94">
        <f t="shared" si="15"/>
        <v>45.880884539283961</v>
      </c>
      <c r="G94">
        <f t="shared" si="16"/>
        <v>27.9259752417043</v>
      </c>
      <c r="H94">
        <f t="shared" si="17"/>
        <v>22.760745840618739</v>
      </c>
      <c r="I94" t="str">
        <f t="shared" si="18"/>
        <v/>
      </c>
      <c r="J94">
        <f t="shared" si="10"/>
        <v>270.12013869866519</v>
      </c>
      <c r="K94">
        <f t="shared" si="19"/>
        <v>270.12013869866519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55.988792666197817</v>
      </c>
      <c r="F95">
        <f t="shared" si="15"/>
        <v>43.111222987562449</v>
      </c>
      <c r="G95">
        <f t="shared" si="16"/>
        <v>25.740191158925725</v>
      </c>
      <c r="H95">
        <f t="shared" si="17"/>
        <v>20.979247592482466</v>
      </c>
      <c r="I95" t="str">
        <f t="shared" si="18"/>
        <v/>
      </c>
      <c r="J95">
        <f t="shared" si="10"/>
        <v>269.13197539507996</v>
      </c>
      <c r="K95">
        <f t="shared" si="19"/>
        <v>269.13197539507996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52.608953590904889</v>
      </c>
      <c r="F96">
        <f t="shared" si="15"/>
        <v>40.508755795498864</v>
      </c>
      <c r="G96">
        <f t="shared" si="16"/>
        <v>23.725489805225607</v>
      </c>
      <c r="H96">
        <f t="shared" si="17"/>
        <v>19.337188360551401</v>
      </c>
      <c r="I96" t="str">
        <f t="shared" si="18"/>
        <v/>
      </c>
      <c r="J96">
        <f t="shared" si="10"/>
        <v>268.17156743494746</v>
      </c>
      <c r="K96">
        <f t="shared" si="19"/>
        <v>268.17156743494746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49.433143065450182</v>
      </c>
      <c r="F97">
        <f t="shared" si="15"/>
        <v>38.063390049796965</v>
      </c>
      <c r="G97">
        <f t="shared" si="16"/>
        <v>21.868480425121945</v>
      </c>
      <c r="H97">
        <f t="shared" si="17"/>
        <v>17.823654163147133</v>
      </c>
      <c r="I97" t="str">
        <f t="shared" si="18"/>
        <v/>
      </c>
      <c r="J97">
        <f t="shared" si="10"/>
        <v>267.23973588664984</v>
      </c>
      <c r="K97">
        <f t="shared" si="19"/>
        <v>267.23973588664984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46.449044630907167</v>
      </c>
      <c r="F98">
        <f t="shared" si="15"/>
        <v>35.765642109500895</v>
      </c>
      <c r="G98">
        <f t="shared" si="16"/>
        <v>20.156820366195774</v>
      </c>
      <c r="H98">
        <f t="shared" si="17"/>
        <v>16.428585262972192</v>
      </c>
      <c r="I98" t="str">
        <f t="shared" si="18"/>
        <v/>
      </c>
      <c r="J98">
        <f t="shared" si="10"/>
        <v>266.3370568465287</v>
      </c>
      <c r="K98">
        <f t="shared" si="19"/>
        <v>266.3370568465287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43.645085328024301</v>
      </c>
      <c r="F99">
        <f t="shared" si="15"/>
        <v>33.606600826447583</v>
      </c>
      <c r="G99">
        <f t="shared" si="16"/>
        <v>18.579133043388822</v>
      </c>
      <c r="H99">
        <f t="shared" si="17"/>
        <v>15.142709304851714</v>
      </c>
      <c r="I99" t="str">
        <f t="shared" si="18"/>
        <v/>
      </c>
      <c r="J99">
        <f t="shared" si="10"/>
        <v>265.46389152159583</v>
      </c>
      <c r="K99">
        <f t="shared" si="19"/>
        <v>265.46389152159583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41.010390814863115</v>
      </c>
      <c r="F100">
        <f t="shared" si="15"/>
        <v>31.577892985966251</v>
      </c>
      <c r="G100">
        <f t="shared" si="16"/>
        <v>17.12493232428848</v>
      </c>
      <c r="H100">
        <f t="shared" si="17"/>
        <v>13.957479686827176</v>
      </c>
      <c r="I100" t="str">
        <f t="shared" si="18"/>
        <v/>
      </c>
      <c r="J100">
        <f t="shared" si="10"/>
        <v>264.62041329913905</v>
      </c>
      <c r="K100">
        <f t="shared" si="19"/>
        <v>264.62041329913905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38.534743193820724</v>
      </c>
      <c r="F101">
        <f t="shared" si="15"/>
        <v>29.671650833796711</v>
      </c>
      <c r="G101">
        <f t="shared" si="16"/>
        <v>15.784552832825261</v>
      </c>
      <c r="H101">
        <f t="shared" si="17"/>
        <v>12.865018754984344</v>
      </c>
      <c r="I101" t="str">
        <f t="shared" si="18"/>
        <v/>
      </c>
      <c r="J101">
        <f t="shared" si="10"/>
        <v>263.80663207881236</v>
      </c>
      <c r="K101">
        <f t="shared" si="19"/>
        <v>263.80663207881236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36.208541384481045</v>
      </c>
      <c r="F102">
        <f t="shared" si="15"/>
        <v>27.880481563289123</v>
      </c>
      <c r="G102">
        <f t="shared" si="16"/>
        <v>14.549085708144773</v>
      </c>
      <c r="H102">
        <f t="shared" si="17"/>
        <v>11.858065444458653</v>
      </c>
      <c r="I102" t="str">
        <f t="shared" si="18"/>
        <v/>
      </c>
      <c r="J102">
        <f t="shared" si="10"/>
        <v>263.02241611883045</v>
      </c>
      <c r="K102">
        <f t="shared" si="19"/>
        <v>263.02241611883045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34.02276388861241</v>
      </c>
      <c r="F103">
        <f t="shared" si="15"/>
        <v>26.197438644550154</v>
      </c>
      <c r="G103">
        <f t="shared" si="16"/>
        <v>13.410319391674198</v>
      </c>
      <c r="H103">
        <f t="shared" si="17"/>
        <v>10.929927018612849</v>
      </c>
      <c r="I103" t="str">
        <f t="shared" si="18"/>
        <v/>
      </c>
      <c r="J103">
        <f t="shared" si="10"/>
        <v>262.26751162593735</v>
      </c>
      <c r="K103">
        <f t="shared" si="19"/>
        <v>262.26751162593735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31.968933802906324</v>
      </c>
      <c r="F104">
        <f t="shared" si="15"/>
        <v>24.615994884343912</v>
      </c>
      <c r="G104">
        <f t="shared" si="16"/>
        <v>12.360685048823244</v>
      </c>
      <c r="H104">
        <f t="shared" si="17"/>
        <v>10.074434585620295</v>
      </c>
      <c r="I104" t="str">
        <f t="shared" si="18"/>
        <v/>
      </c>
      <c r="J104">
        <f t="shared" si="10"/>
        <v>261.54156029872365</v>
      </c>
      <c r="K104">
        <f t="shared" si="19"/>
        <v>261.54156029872365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30.039085943769528</v>
      </c>
      <c r="F105">
        <f t="shared" si="15"/>
        <v>23.130017112268366</v>
      </c>
      <c r="G105">
        <f t="shared" si="16"/>
        <v>11.393206262563742</v>
      </c>
      <c r="H105">
        <f t="shared" si="17"/>
        <v>9.2859020967939916</v>
      </c>
      <c r="I105" t="str">
        <f t="shared" si="18"/>
        <v/>
      </c>
      <c r="J105">
        <f t="shared" si="10"/>
        <v>260.84411501547436</v>
      </c>
      <c r="K105">
        <f t="shared" si="19"/>
        <v>260.84411501547436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28.225735956672381</v>
      </c>
      <c r="F106">
        <f t="shared" si="15"/>
        <v>21.733742395034895</v>
      </c>
      <c r="G106">
        <f t="shared" si="16"/>
        <v>10.501452664525202</v>
      </c>
      <c r="H106">
        <f t="shared" si="17"/>
        <v>8.5590885541428019</v>
      </c>
      <c r="I106" t="str">
        <f t="shared" si="18"/>
        <v/>
      </c>
      <c r="J106">
        <f t="shared" si="10"/>
        <v>260.17465384089206</v>
      </c>
      <c r="K106">
        <f t="shared" si="19"/>
        <v>260.17465384089206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26.521851290253114</v>
      </c>
      <c r="F107">
        <f t="shared" si="15"/>
        <v>20.421755686604989</v>
      </c>
      <c r="G107">
        <f t="shared" si="16"/>
        <v>9.6794971954143953</v>
      </c>
      <c r="H107">
        <f t="shared" si="17"/>
        <v>7.8891631759666145</v>
      </c>
      <c r="I107" t="str">
        <f t="shared" si="18"/>
        <v/>
      </c>
      <c r="J107">
        <f t="shared" si="10"/>
        <v>259.53259251063838</v>
      </c>
      <c r="K107">
        <f t="shared" si="19"/>
        <v>259.53259251063838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24.920823922609522</v>
      </c>
      <c r="F108">
        <f t="shared" si="15"/>
        <v>19.188968827506596</v>
      </c>
      <c r="G108">
        <f t="shared" si="16"/>
        <v>8.9218767106894568</v>
      </c>
      <c r="H108">
        <f t="shared" si="17"/>
        <v>7.2716732889628215</v>
      </c>
      <c r="I108" t="str">
        <f t="shared" si="18"/>
        <v/>
      </c>
      <c r="J108">
        <f t="shared" si="10"/>
        <v>258.91729553854378</v>
      </c>
      <c r="K108">
        <f t="shared" si="19"/>
        <v>258.91729553854378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23.416444734004841</v>
      </c>
      <c r="F109">
        <f t="shared" si="15"/>
        <v>18.03060081188514</v>
      </c>
      <c r="G109">
        <f t="shared" si="16"/>
        <v>8.2235556696532637</v>
      </c>
      <c r="H109">
        <f t="shared" si="17"/>
        <v>6.7025147334383322</v>
      </c>
      <c r="I109" t="str">
        <f t="shared" si="18"/>
        <v/>
      </c>
      <c r="J109">
        <f t="shared" si="10"/>
        <v>258.32808607844686</v>
      </c>
      <c r="K109">
        <f t="shared" si="19"/>
        <v>258.32808607844686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22.002879426599876</v>
      </c>
      <c r="F110">
        <f t="shared" si="15"/>
        <v>16.942159245760617</v>
      </c>
      <c r="G110">
        <f t="shared" si="16"/>
        <v>7.5798926666248825</v>
      </c>
      <c r="H110">
        <f t="shared" si="17"/>
        <v>6.1779045849247041</v>
      </c>
      <c r="I110" t="str">
        <f t="shared" si="18"/>
        <v/>
      </c>
      <c r="J110">
        <f t="shared" si="10"/>
        <v>257.76425466083589</v>
      </c>
      <c r="K110">
        <f t="shared" si="19"/>
        <v>257.76425466083589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20.674645897822995</v>
      </c>
      <c r="F111">
        <f t="shared" si="15"/>
        <v>15.919422924582042</v>
      </c>
      <c r="G111">
        <f t="shared" si="16"/>
        <v>6.9866095817377962</v>
      </c>
      <c r="H111">
        <f t="shared" si="17"/>
        <v>5.6943560108900488</v>
      </c>
      <c r="I111" t="str">
        <f t="shared" si="18"/>
        <v/>
      </c>
      <c r="J111">
        <f t="shared" si="10"/>
        <v>257.22506691369199</v>
      </c>
      <c r="K111">
        <f t="shared" si="19"/>
        <v>257.22506691369199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19.426592979627213</v>
      </c>
      <c r="F112">
        <f t="shared" si="15"/>
        <v>14.958425462511384</v>
      </c>
      <c r="G112">
        <f t="shared" si="16"/>
        <v>6.4397631463250447</v>
      </c>
      <c r="H112">
        <f t="shared" si="17"/>
        <v>5.2486550954323024</v>
      </c>
      <c r="I112" t="str">
        <f t="shared" si="18"/>
        <v/>
      </c>
      <c r="J112">
        <f t="shared" si="10"/>
        <v>256.7097703670791</v>
      </c>
      <c r="K112">
        <f t="shared" si="19"/>
        <v>256.7097703670791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18.253880461180721</v>
      </c>
      <c r="F113">
        <f t="shared" si="15"/>
        <v>14.055439909947834</v>
      </c>
      <c r="G113">
        <f t="shared" si="16"/>
        <v>5.9357187338999937</v>
      </c>
      <c r="H113">
        <f t="shared" si="17"/>
        <v>4.8378394779186902</v>
      </c>
      <c r="I113" t="str">
        <f t="shared" si="18"/>
        <v/>
      </c>
      <c r="J113">
        <f t="shared" si="10"/>
        <v>256.21760043202914</v>
      </c>
      <c r="K113">
        <f t="shared" si="19"/>
        <v>256.21760043202914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17.151960317514682</v>
      </c>
      <c r="F114">
        <f t="shared" si="15"/>
        <v>13.206964299636025</v>
      </c>
      <c r="G114">
        <f t="shared" si="16"/>
        <v>5.471126202533938</v>
      </c>
      <c r="H114">
        <f t="shared" si="17"/>
        <v>4.4591786635926542</v>
      </c>
      <c r="I114" t="str">
        <f t="shared" si="18"/>
        <v/>
      </c>
      <c r="J114">
        <f t="shared" si="10"/>
        <v>255.74778563604335</v>
      </c>
      <c r="K114">
        <f t="shared" si="19"/>
        <v>255.74778563604335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16.116559071329057</v>
      </c>
      <c r="F115">
        <f t="shared" si="15"/>
        <v>12.409708065302945</v>
      </c>
      <c r="G115">
        <f t="shared" si="16"/>
        <v>5.0428976280663758</v>
      </c>
      <c r="H115">
        <f t="shared" si="17"/>
        <v>4.1101558752822598</v>
      </c>
      <c r="I115" t="str">
        <f t="shared" si="18"/>
        <v/>
      </c>
      <c r="J115">
        <f t="shared" si="10"/>
        <v>255.29955219002068</v>
      </c>
      <c r="K115">
        <f t="shared" si="19"/>
        <v>255.29955219002068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15.143661219551825</v>
      </c>
      <c r="F116">
        <f t="shared" si="15"/>
        <v>11.660579280152145</v>
      </c>
      <c r="G116">
        <f t="shared" si="16"/>
        <v>4.6481867801512715</v>
      </c>
      <c r="H116">
        <f t="shared" si="17"/>
        <v>3.7884513255870953</v>
      </c>
      <c r="I116" t="str">
        <f t="shared" si="18"/>
        <v/>
      </c>
      <c r="J116">
        <f t="shared" si="10"/>
        <v>254.87212795456506</v>
      </c>
      <c r="K116">
        <f t="shared" si="19"/>
        <v>254.87212795456506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14.229493660376358</v>
      </c>
      <c r="F117">
        <f t="shared" si="15"/>
        <v>10.956672665723525</v>
      </c>
      <c r="G117">
        <f t="shared" si="16"/>
        <v>4.2843702047264056</v>
      </c>
      <c r="H117">
        <f t="shared" si="17"/>
        <v>3.4919267983618716</v>
      </c>
      <c r="I117" t="str">
        <f t="shared" si="18"/>
        <v/>
      </c>
      <c r="J117">
        <f t="shared" si="10"/>
        <v>254.46474586736167</v>
      </c>
      <c r="K117">
        <f t="shared" si="19"/>
        <v>254.46474586736167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13.370511060381689</v>
      </c>
      <c r="F118">
        <f t="shared" si="15"/>
        <v>10.295258324614442</v>
      </c>
      <c r="G118">
        <f t="shared" si="16"/>
        <v>3.9490297871700433</v>
      </c>
      <c r="H118">
        <f t="shared" si="17"/>
        <v>3.2186114370172514</v>
      </c>
      <c r="I118" t="str">
        <f t="shared" si="18"/>
        <v/>
      </c>
      <c r="J118">
        <f t="shared" si="10"/>
        <v>254.07664688759721</v>
      </c>
      <c r="K118">
        <f t="shared" si="19"/>
        <v>254.07664688759721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12.563382104986353</v>
      </c>
      <c r="F119">
        <f t="shared" si="15"/>
        <v>9.6737711533653581</v>
      </c>
      <c r="G119">
        <f t="shared" si="16"/>
        <v>3.6399366802505675</v>
      </c>
      <c r="H119">
        <f t="shared" si="17"/>
        <v>2.9666886451795249</v>
      </c>
      <c r="I119" t="str">
        <f t="shared" si="18"/>
        <v/>
      </c>
      <c r="J119">
        <f t="shared" si="10"/>
        <v>253.70708250818583</v>
      </c>
      <c r="K119">
        <f t="shared" si="19"/>
        <v>253.70708250818583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11.804976578912122</v>
      </c>
      <c r="F120">
        <f t="shared" si="15"/>
        <v>9.0898008944509296</v>
      </c>
      <c r="G120">
        <f t="shared" si="16"/>
        <v>3.3550364900458574</v>
      </c>
      <c r="H120">
        <f t="shared" si="17"/>
        <v>2.7344840126440988</v>
      </c>
      <c r="I120" t="str">
        <f t="shared" si="18"/>
        <v/>
      </c>
      <c r="J120">
        <f t="shared" si="10"/>
        <v>253.35531688180686</v>
      </c>
      <c r="K120">
        <f t="shared" si="19"/>
        <v>253.35531688180686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11.092353226553012</v>
      </c>
      <c r="F121">
        <f t="shared" si="15"/>
        <v>8.5410827887960874</v>
      </c>
      <c r="G121">
        <f t="shared" si="16"/>
        <v>3.0924356213703046</v>
      </c>
      <c r="H121">
        <f t="shared" si="17"/>
        <v>2.5204541863723922</v>
      </c>
      <c r="I121" t="str">
        <f t="shared" si="18"/>
        <v/>
      </c>
      <c r="J121">
        <f t="shared" si="10"/>
        <v>253.02062860242367</v>
      </c>
      <c r="K121">
        <f t="shared" si="19"/>
        <v>253.02062860242367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10.4227483451695</v>
      </c>
      <c r="F122">
        <f t="shared" si="15"/>
        <v>8.0254887925656035</v>
      </c>
      <c r="G122">
        <f t="shared" si="16"/>
        <v>2.8503886919540569</v>
      </c>
      <c r="H122">
        <f t="shared" si="17"/>
        <v>2.3231766125629707</v>
      </c>
      <c r="I122" t="str">
        <f t="shared" si="18"/>
        <v/>
      </c>
      <c r="J122">
        <f t="shared" si="10"/>
        <v>252.70231218000262</v>
      </c>
      <c r="K122">
        <f t="shared" si="19"/>
        <v>252.70231218000262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9.7935650666699736</v>
      </c>
      <c r="F123">
        <f t="shared" si="15"/>
        <v>7.541019324164032</v>
      </c>
      <c r="G123">
        <f t="shared" si="16"/>
        <v>2.6272869317225673</v>
      </c>
      <c r="H123">
        <f t="shared" si="17"/>
        <v>2.1413400816173933</v>
      </c>
      <c r="I123" t="str">
        <f t="shared" si="18"/>
        <v/>
      </c>
      <c r="J123">
        <f t="shared" si="10"/>
        <v>252.39967924254665</v>
      </c>
      <c r="K123">
        <f t="shared" si="19"/>
        <v>252.39967924254665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9.2023632864119236</v>
      </c>
      <c r="F124">
        <f t="shared" si="15"/>
        <v>7.0857955094391212</v>
      </c>
      <c r="G124">
        <f t="shared" si="16"/>
        <v>2.4216474900720106</v>
      </c>
      <c r="H124">
        <f t="shared" si="17"/>
        <v>1.9737360131576727</v>
      </c>
      <c r="I124" t="str">
        <f t="shared" si="18"/>
        <v/>
      </c>
      <c r="J124">
        <f t="shared" si="10"/>
        <v>252.11205949628146</v>
      </c>
      <c r="K124">
        <f t="shared" si="19"/>
        <v>252.11205949628146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8.6468501999646499</v>
      </c>
      <c r="F125">
        <f t="shared" si="15"/>
        <v>6.6580518950140117</v>
      </c>
      <c r="G125">
        <f t="shared" si="16"/>
        <v>2.2321035800711417</v>
      </c>
      <c r="H125">
        <f t="shared" si="17"/>
        <v>1.8192504231710365</v>
      </c>
      <c r="I125" t="str">
        <f t="shared" si="18"/>
        <v/>
      </c>
      <c r="J125">
        <f t="shared" si="10"/>
        <v>251.83880147184297</v>
      </c>
      <c r="K125">
        <f t="shared" si="19"/>
        <v>251.83880147184297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8.1248714111330589</v>
      </c>
      <c r="F126">
        <f t="shared" si="15"/>
        <v>6.2561296014889667</v>
      </c>
      <c r="G126">
        <f t="shared" si="16"/>
        <v>2.0573953940828331</v>
      </c>
      <c r="H126">
        <f t="shared" si="17"/>
        <v>1.6768565198914474</v>
      </c>
      <c r="I126" t="str">
        <f t="shared" si="18"/>
        <v/>
      </c>
      <c r="J126">
        <f t="shared" si="10"/>
        <v>251.57927308159751</v>
      </c>
      <c r="K126">
        <f t="shared" si="19"/>
        <v>251.57927308159751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7.6344025767576245</v>
      </c>
      <c r="F127">
        <f t="shared" si="15"/>
        <v>5.8784698899593248</v>
      </c>
      <c r="G127">
        <f t="shared" si="16"/>
        <v>1.8963617304257654</v>
      </c>
      <c r="H127">
        <f t="shared" si="17"/>
        <v>1.5456078792062486</v>
      </c>
      <c r="I127" t="str">
        <f t="shared" si="18"/>
        <v/>
      </c>
      <c r="J127">
        <f t="shared" si="10"/>
        <v>251.33286201075308</v>
      </c>
      <c r="K127">
        <f t="shared" si="19"/>
        <v>251.33286201075308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7.1735415558872724</v>
      </c>
      <c r="F128">
        <f t="shared" si="15"/>
        <v>5.5236081168992932</v>
      </c>
      <c r="G128">
        <f t="shared" si="16"/>
        <v>1.7479322754227069</v>
      </c>
      <c r="H128">
        <f t="shared" si="17"/>
        <v>1.4246321542281299</v>
      </c>
      <c r="I128" t="str">
        <f t="shared" si="18"/>
        <v/>
      </c>
      <c r="J128">
        <f t="shared" si="10"/>
        <v>251.09897596267115</v>
      </c>
      <c r="K128">
        <f t="shared" si="19"/>
        <v>251.09897596267115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6.7405010328780461</v>
      </c>
      <c r="F129">
        <f t="shared" si="15"/>
        <v>5.1901680539673345</v>
      </c>
      <c r="G129">
        <f t="shared" si="16"/>
        <v>1.611120489537849</v>
      </c>
      <c r="H129">
        <f t="shared" si="17"/>
        <v>1.3131252772229509</v>
      </c>
      <c r="I129" t="str">
        <f t="shared" si="18"/>
        <v/>
      </c>
      <c r="J129">
        <f t="shared" si="10"/>
        <v>250.87704277674439</v>
      </c>
      <c r="K129">
        <f t="shared" si="19"/>
        <v>250.87704277674439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6.3336015858083892</v>
      </c>
      <c r="F130">
        <f t="shared" si="15"/>
        <v>4.8768565507041739</v>
      </c>
      <c r="G130">
        <f t="shared" si="16"/>
        <v>1.4850170503207576</v>
      </c>
      <c r="H130">
        <f t="shared" si="17"/>
        <v>1.2103461153564103</v>
      </c>
      <c r="I130" t="str">
        <f t="shared" si="18"/>
        <v/>
      </c>
      <c r="J130">
        <f t="shared" si="10"/>
        <v>250.66651043534776</v>
      </c>
      <c r="K130">
        <f t="shared" si="19"/>
        <v>250.66651043534776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5.9512651733288919</v>
      </c>
      <c r="F131">
        <f t="shared" si="15"/>
        <v>4.5824585194242538</v>
      </c>
      <c r="G131">
        <f t="shared" si="16"/>
        <v>1.3687838085753279</v>
      </c>
      <c r="H131">
        <f t="shared" si="17"/>
        <v>1.1156115447388699</v>
      </c>
      <c r="I131" t="str">
        <f t="shared" si="18"/>
        <v/>
      </c>
      <c r="J131">
        <f t="shared" ref="J131:J150" si="20">$O$2+F131-H131</f>
        <v>250.46684697468538</v>
      </c>
      <c r="K131">
        <f t="shared" si="19"/>
        <v>250.46684697468538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5.5920090146871546</v>
      </c>
      <c r="F132">
        <f t="shared" ref="F132:F150" si="25">E132*$O$3</f>
        <v>4.3058322228509827</v>
      </c>
      <c r="G132">
        <f t="shared" ref="G132:G150" si="26">(G131*EXP(-1/$O$6)+C132)</f>
        <v>1.2616482175832908</v>
      </c>
      <c r="H132">
        <f t="shared" ref="H132:H150" si="27">G132*$O$4</f>
        <v>1.0282919100278631</v>
      </c>
      <c r="I132" t="str">
        <f t="shared" ref="I132:I150" si="28">IF(ISBLANK(D132),"",($O$2+((E131*EXP(-1/$O$5))*$O$3)-((G131*EXP(-1/$O$6))*$O$4)))</f>
        <v/>
      </c>
      <c r="J132">
        <f t="shared" si="20"/>
        <v>250.27754031282313</v>
      </c>
      <c r="K132">
        <f t="shared" ref="K132:K150" si="29">IF(I132="",J132,I132)</f>
        <v>250.27754031282313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5.2544398391932079</v>
      </c>
      <c r="F133">
        <f t="shared" si="25"/>
        <v>4.0459048462202434</v>
      </c>
      <c r="G133">
        <f t="shared" si="26"/>
        <v>1.1628981983559867</v>
      </c>
      <c r="H133">
        <f t="shared" si="27"/>
        <v>0.94780683941044352</v>
      </c>
      <c r="I133" t="str">
        <f t="shared" si="28"/>
        <v/>
      </c>
      <c r="J133">
        <f t="shared" si="20"/>
        <v>250.09809800680981</v>
      </c>
      <c r="K133">
        <f t="shared" si="29"/>
        <v>250.09809800680981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4.9372484828237244</v>
      </c>
      <c r="F134">
        <f t="shared" si="25"/>
        <v>3.8016683366798634</v>
      </c>
      <c r="G134">
        <f t="shared" si="26"/>
        <v>1.0718774067861927</v>
      </c>
      <c r="H134">
        <f t="shared" si="27"/>
        <v>0.87362138714956195</v>
      </c>
      <c r="I134" t="str">
        <f t="shared" si="28"/>
        <v/>
      </c>
      <c r="J134">
        <f t="shared" si="20"/>
        <v>249.92804694953028</v>
      </c>
      <c r="K134">
        <f t="shared" si="29"/>
        <v>249.92804694953028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4.6392048110095105</v>
      </c>
      <c r="F135">
        <f t="shared" si="25"/>
        <v>3.5721754938493406</v>
      </c>
      <c r="G135">
        <f t="shared" si="26"/>
        <v>0.98798087124302614</v>
      </c>
      <c r="H135">
        <f t="shared" si="27"/>
        <v>0.80524247805582483</v>
      </c>
      <c r="I135" t="str">
        <f t="shared" si="28"/>
        <v/>
      </c>
      <c r="J135">
        <f t="shared" si="20"/>
        <v>249.76693301579351</v>
      </c>
      <c r="K135">
        <f t="shared" si="29"/>
        <v>249.76693301579351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4.3591529479157876</v>
      </c>
      <c r="F136">
        <f t="shared" si="25"/>
        <v>3.3565362963782213</v>
      </c>
      <c r="G136">
        <f t="shared" si="26"/>
        <v>0.91065097161510822</v>
      </c>
      <c r="H136">
        <f t="shared" si="27"/>
        <v>0.74221563025274062</v>
      </c>
      <c r="I136" t="str">
        <f t="shared" si="28"/>
        <v/>
      </c>
      <c r="J136">
        <f t="shared" si="20"/>
        <v>249.61432066612548</v>
      </c>
      <c r="K136">
        <f t="shared" si="29"/>
        <v>249.61432066612548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4.0960067937134115</v>
      </c>
      <c r="F137">
        <f t="shared" si="25"/>
        <v>3.1539144502567349</v>
      </c>
      <c r="G137">
        <f t="shared" si="26"/>
        <v>0.83937373307661023</v>
      </c>
      <c r="H137">
        <f t="shared" si="27"/>
        <v>0.68412193445324165</v>
      </c>
      <c r="I137" t="str">
        <f t="shared" si="28"/>
        <v/>
      </c>
      <c r="J137">
        <f t="shared" si="20"/>
        <v>249.4697925158035</v>
      </c>
      <c r="K137">
        <f t="shared" si="29"/>
        <v>249.4697925158035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3.8487458124560705</v>
      </c>
      <c r="F138">
        <f t="shared" si="25"/>
        <v>2.9635241454923258</v>
      </c>
      <c r="G138">
        <f t="shared" si="26"/>
        <v>0.77367540994262052</v>
      </c>
      <c r="H138">
        <f t="shared" si="27"/>
        <v>0.63057526967018129</v>
      </c>
      <c r="I138" t="str">
        <f t="shared" si="28"/>
        <v/>
      </c>
      <c r="J138">
        <f t="shared" si="20"/>
        <v>249.33294887582215</v>
      </c>
      <c r="K138">
        <f t="shared" si="29"/>
        <v>249.33294887582215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3.6164110742279596</v>
      </c>
      <c r="F139">
        <f t="shared" si="25"/>
        <v>2.7846270085737768</v>
      </c>
      <c r="G139">
        <f t="shared" si="26"/>
        <v>0.71311933690835383</v>
      </c>
      <c r="H139">
        <f t="shared" si="27"/>
        <v>0.58121973685496375</v>
      </c>
      <c r="I139" t="str">
        <f t="shared" si="28"/>
        <v/>
      </c>
      <c r="J139">
        <f t="shared" si="20"/>
        <v>249.20340727171882</v>
      </c>
      <c r="K139">
        <f t="shared" si="29"/>
        <v>249.20340727171882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3.3981015362125584</v>
      </c>
      <c r="F140">
        <f t="shared" si="25"/>
        <v>2.6165292389039587</v>
      </c>
      <c r="G140">
        <f t="shared" si="26"/>
        <v>0.65730302674389762</v>
      </c>
      <c r="H140">
        <f t="shared" si="27"/>
        <v>0.53572729340693326</v>
      </c>
      <c r="I140" t="str">
        <f t="shared" si="28"/>
        <v/>
      </c>
      <c r="J140">
        <f t="shared" si="20"/>
        <v>249.08080194549703</v>
      </c>
      <c r="K140">
        <f t="shared" si="29"/>
        <v>249.08080194549703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3.1929705482597139</v>
      </c>
      <c r="F141">
        <f t="shared" si="25"/>
        <v>2.4585789180956819</v>
      </c>
      <c r="G141">
        <f t="shared" si="26"/>
        <v>0.60585549515426107</v>
      </c>
      <c r="H141">
        <f t="shared" si="27"/>
        <v>0.49379557283123832</v>
      </c>
      <c r="I141" t="str">
        <f t="shared" si="28"/>
        <v/>
      </c>
      <c r="J141">
        <f t="shared" si="20"/>
        <v>248.96478334526444</v>
      </c>
      <c r="K141">
        <f t="shared" si="29"/>
        <v>248.96478334526444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3.0002225693988844</v>
      </c>
      <c r="F142">
        <f t="shared" si="25"/>
        <v>2.310163481695533</v>
      </c>
      <c r="G142">
        <f t="shared" si="26"/>
        <v>0.55843479502435234</v>
      </c>
      <c r="H142">
        <f t="shared" si="27"/>
        <v>0.45514587505347942</v>
      </c>
      <c r="I142" t="str">
        <f t="shared" si="28"/>
        <v/>
      </c>
      <c r="J142">
        <f t="shared" si="20"/>
        <v>248.85501760664204</v>
      </c>
      <c r="K142">
        <f t="shared" si="29"/>
        <v>248.85501760664204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2.8191100825644955</v>
      </c>
      <c r="F143">
        <f t="shared" si="25"/>
        <v>2.1707073435305242</v>
      </c>
      <c r="G143">
        <f t="shared" si="26"/>
        <v>0.51472574366019119</v>
      </c>
      <c r="H143">
        <f t="shared" si="27"/>
        <v>0.41952131403372589</v>
      </c>
      <c r="I143" t="str">
        <f t="shared" si="28"/>
        <v/>
      </c>
      <c r="J143">
        <f t="shared" si="20"/>
        <v>248.75118602949681</v>
      </c>
      <c r="K143">
        <f t="shared" si="29"/>
        <v>248.75118602949681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2.6489306955680658</v>
      </c>
      <c r="F144">
        <f t="shared" si="25"/>
        <v>2.0396696634642577</v>
      </c>
      <c r="G144">
        <f t="shared" si="26"/>
        <v>0.47443782792041672</v>
      </c>
      <c r="H144">
        <f t="shared" si="27"/>
        <v>0.38668511036797676</v>
      </c>
      <c r="I144" t="str">
        <f t="shared" si="28"/>
        <v/>
      </c>
      <c r="J144">
        <f t="shared" si="20"/>
        <v>248.65298455309627</v>
      </c>
      <c r="K144">
        <f t="shared" si="29"/>
        <v>248.65298455309627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2.4890244170740665</v>
      </c>
      <c r="F145">
        <f t="shared" si="25"/>
        <v>1.9165422499055074</v>
      </c>
      <c r="G145">
        <f t="shared" si="26"/>
        <v>0.43730327331450214</v>
      </c>
      <c r="H145">
        <f t="shared" si="27"/>
        <v>0.35641901752880623</v>
      </c>
      <c r="I145" t="str">
        <f t="shared" si="28"/>
        <v/>
      </c>
      <c r="J145">
        <f t="shared" si="20"/>
        <v>248.56012323237672</v>
      </c>
      <c r="K145">
        <f t="shared" si="29"/>
        <v>248.56012323237672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2.3387710970151749</v>
      </c>
      <c r="F146">
        <f t="shared" si="25"/>
        <v>1.800847588934702</v>
      </c>
      <c r="G146">
        <f t="shared" si="26"/>
        <v>0.40307526423389706</v>
      </c>
      <c r="H146">
        <f t="shared" si="27"/>
        <v>0.32852187128516808</v>
      </c>
      <c r="I146" t="str">
        <f t="shared" si="28"/>
        <v/>
      </c>
      <c r="J146">
        <f t="shared" si="20"/>
        <v>248.47232571764954</v>
      </c>
      <c r="K146">
        <f t="shared" si="29"/>
        <v>248.47232571764954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2.1975880215203198</v>
      </c>
      <c r="F147">
        <f t="shared" si="25"/>
        <v>1.6921369924048502</v>
      </c>
      <c r="G147">
        <f t="shared" si="26"/>
        <v>0.37152630348682553</v>
      </c>
      <c r="H147">
        <f t="shared" si="27"/>
        <v>0.30280825266004724</v>
      </c>
      <c r="I147" t="str">
        <f t="shared" si="28"/>
        <v/>
      </c>
      <c r="J147">
        <f t="shared" si="20"/>
        <v>248.3893287397448</v>
      </c>
      <c r="K147">
        <f t="shared" si="29"/>
        <v>248.3893287397448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2.06492765302814</v>
      </c>
      <c r="F148">
        <f t="shared" si="25"/>
        <v>1.5899888578348507</v>
      </c>
      <c r="G148">
        <f t="shared" si="26"/>
        <v>0.34244670023335272</v>
      </c>
      <c r="H148">
        <f t="shared" si="27"/>
        <v>0.27910725553927734</v>
      </c>
      <c r="I148" t="str">
        <f t="shared" si="28"/>
        <v/>
      </c>
      <c r="J148">
        <f t="shared" si="20"/>
        <v>248.31088160229555</v>
      </c>
      <c r="K148">
        <f t="shared" si="29"/>
        <v>248.31088160229555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1.9402755068215485</v>
      </c>
      <c r="F149">
        <f t="shared" si="25"/>
        <v>1.4940070333466975</v>
      </c>
      <c r="G149">
        <f t="shared" si="26"/>
        <v>0.31564317627074867</v>
      </c>
      <c r="H149">
        <f t="shared" si="27"/>
        <v>0.25726135074041123</v>
      </c>
      <c r="I149" t="str">
        <f t="shared" si="28"/>
        <v/>
      </c>
      <c r="J149">
        <f t="shared" si="20"/>
        <v>248.23674568260628</v>
      </c>
      <c r="K149">
        <f t="shared" si="29"/>
        <v>248.23674568260628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1.8231481557481537</v>
      </c>
      <c r="F150">
        <f t="shared" si="25"/>
        <v>1.403819281305454</v>
      </c>
      <c r="G150">
        <f t="shared" si="26"/>
        <v>0.29093758140579495</v>
      </c>
      <c r="H150">
        <f t="shared" si="27"/>
        <v>0.23712533899165236</v>
      </c>
      <c r="I150" t="str">
        <f t="shared" si="28"/>
        <v/>
      </c>
      <c r="J150">
        <f t="shared" si="20"/>
        <v>248.1666939423138</v>
      </c>
      <c r="K150">
        <f t="shared" si="29"/>
        <v>248.1666939423138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
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Overzicht parameters</vt:lpstr>
      <vt:lpstr>Edwards</vt:lpstr>
      <vt:lpstr>Banister</vt:lpstr>
      <vt:lpstr>Lucia</vt:lpstr>
      <vt:lpstr>sRPE</vt:lpstr>
      <vt:lpstr>TSS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2019-04-26T14:21:03Z</cp:lastPrinted>
  <dcterms:created xsi:type="dcterms:W3CDTF">2019-03-25T13:58:29Z</dcterms:created>
  <dcterms:modified xsi:type="dcterms:W3CDTF">2019-04-26T14:21:06Z</dcterms:modified>
</cp:coreProperties>
</file>