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proyectos practicos personales\"/>
    </mc:Choice>
  </mc:AlternateContent>
  <xr:revisionPtr revIDLastSave="0" documentId="13_ncr:1_{DE21C331-A718-40CF-AB20-94F5840A2F54}" xr6:coauthVersionLast="47" xr6:coauthVersionMax="47" xr10:uidLastSave="{00000000-0000-0000-0000-000000000000}"/>
  <bookViews>
    <workbookView xWindow="-120" yWindow="-120" windowWidth="24240" windowHeight="13020" xr2:uid="{75F088EE-AC6B-4E44-805F-2758CF131089}"/>
  </bookViews>
  <sheets>
    <sheet name="Datos" sheetId="2" r:id="rId1"/>
    <sheet name="Tabla Dinamica" sheetId="8" r:id="rId2"/>
    <sheet name="Graficos" sheetId="4" r:id="rId3"/>
    <sheet name="Analisis de Datos" sheetId="7" r:id="rId4"/>
    <sheet name="Filtro y Orden" sheetId="6" r:id="rId5"/>
    <sheet name="Funciones básicas" sheetId="1" r:id="rId6"/>
  </sheets>
  <definedNames>
    <definedName name="DatosExternos_1" localSheetId="3" hidden="1">'Analisis de Datos'!$A$1:$D$25</definedName>
    <definedName name="DatosExternos_1" localSheetId="0" hidden="1">Datos!$A$1:$D$25</definedName>
    <definedName name="DatosExternos_1" localSheetId="4" hidden="1">'Filtro y Orden'!$A$1:$D$25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7" l="1"/>
  <c r="K17" i="7"/>
  <c r="K18" i="7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15" i="7"/>
  <c r="L4" i="7"/>
  <c r="K14" i="7"/>
  <c r="L11" i="7"/>
  <c r="L8" i="7"/>
  <c r="K8" i="7"/>
  <c r="K4" i="7"/>
  <c r="J4" i="7"/>
  <c r="F35" i="1" l="1"/>
  <c r="I22" i="1"/>
  <c r="G11" i="1"/>
  <c r="G13" i="1"/>
  <c r="G9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27D19B-FDC9-4D57-8A38-E6C6D735CB69}" keepAlive="1" name="Consulta - DatosPunto10" description="Conexión a la consulta 'DatosPunto10' en el libro." type="5" refreshedVersion="7" background="1" saveData="1">
    <dbPr connection="Provider=Microsoft.Mashup.OleDb.1;Data Source=$Workbook$;Location=DatosPunto10;Extended Properties=&quot;&quot;" command="SELECT * FROM [DatosPunto10]"/>
  </connection>
  <connection id="2" xr16:uid="{400887CA-6E2E-4100-BA72-AB05920CEB85}" keepAlive="1" name="Consulta - DatosPunto10 (2)" description="Conexión a la consulta 'DatosPunto10 (2)' en el libro." type="5" refreshedVersion="7" background="1" saveData="1">
    <dbPr connection="Provider=Microsoft.Mashup.OleDb.1;Data Source=$Workbook$;Location=&quot;DatosPunto10 (2)&quot;;Extended Properties=&quot;&quot;" command="SELECT * FROM [DatosPunto10 (2)]"/>
  </connection>
  <connection id="3" xr16:uid="{C99DD457-084A-487F-9E9D-62C17981715D}" keepAlive="1" name="Consulta - DatosPunto10 (3)" description="Conexión a la consulta 'DatosPunto10 (3)' en el libro." type="5" refreshedVersion="7" background="1" saveData="1">
    <dbPr connection="Provider=Microsoft.Mashup.OleDb.1;Data Source=$Workbook$;Location=&quot;DatosPunto10 (3)&quot;;Extended Properties=&quot;&quot;" command="SELECT * FROM [DatosPunto10 (3)]"/>
  </connection>
  <connection id="4" xr16:uid="{0CBF1BBD-32CF-4217-8C4C-0A6FEF1853B1}" keepAlive="1" name="Consulta - DatosPunto10 (4)" description="Conexión a la consulta 'DatosPunto10 (4)' en el libro." type="5" refreshedVersion="7" background="1" saveData="1">
    <dbPr connection="Provider=Microsoft.Mashup.OleDb.1;Data Source=$Workbook$;Location=&quot;DatosPunto10 (4)&quot;;Extended Properties=&quot;&quot;" command="SELECT * FROM [DatosPunto10 (4)]"/>
  </connection>
</connections>
</file>

<file path=xl/sharedStrings.xml><?xml version="1.0" encoding="utf-8"?>
<sst xmlns="http://schemas.openxmlformats.org/spreadsheetml/2006/main" count="64" uniqueCount="55">
  <si>
    <t>Exportaciones</t>
  </si>
  <si>
    <t>Importaciones</t>
  </si>
  <si>
    <t>Balanza</t>
  </si>
  <si>
    <t>Funciones básicas de Excel:</t>
  </si>
  <si>
    <t>Fórmulas y funciones esenciales (SUMA, PROMEDIO, MÍNIMO, MÁXIMO, etc.).</t>
  </si>
  <si>
    <t>Referencias de celdas (relativas, absolutas, mixtas).</t>
  </si>
  <si>
    <t xml:space="preserve">Promedio de las exportaciones en USD </t>
  </si>
  <si>
    <t xml:space="preserve">Suma total de la balanza comercial en USD </t>
  </si>
  <si>
    <t>Minimo de las importaciones</t>
  </si>
  <si>
    <t>Valor Maximo de la balanza a lo largo de los años</t>
  </si>
  <si>
    <t>Datos obtenidos en …</t>
  </si>
  <si>
    <t>https://estadisticas.mercosur.int/</t>
  </si>
  <si>
    <t>Mas funciones :</t>
  </si>
  <si>
    <t>Funcion IF</t>
  </si>
  <si>
    <t>si …</t>
  </si>
  <si>
    <t xml:space="preserve">condicional </t>
  </si>
  <si>
    <t>como en los lenguajes de  programacion</t>
  </si>
  <si>
    <t>si la condicion no se cumple tenemos un "else"</t>
  </si>
  <si>
    <t xml:space="preserve">El primer valor es mayor al segundo ? </t>
  </si>
  <si>
    <t>En este ejemplo basico hice : "=SI(F22&gt;G22;"el primero es Mayor"; "mentira el primero es Menor")"</t>
  </si>
  <si>
    <t>Funcion BUSCARV para encontrar vlaores en una columna y devolverlos en la celda ejecutada</t>
  </si>
  <si>
    <t xml:space="preserve">quiero encontrar este valor </t>
  </si>
  <si>
    <t>en exportaciones</t>
  </si>
  <si>
    <t>ejemplo</t>
  </si>
  <si>
    <t>obiamente enconrtado de lo contrario devuelve "Falso"</t>
  </si>
  <si>
    <t>"=BUSCARV(E33; DatosPunto10[Exportaciones];1; FALSO)"</t>
  </si>
  <si>
    <t>Años</t>
  </si>
  <si>
    <t>Ordene "balanza" de mayor a menor</t>
  </si>
  <si>
    <t>Filtre por Años me quedare con 2020 y 2003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</si>
  <si>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</si>
  <si>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</si>
  <si>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</si>
  <si>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</si>
  <si>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</si>
  <si>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</si>
  <si>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</si>
  <si>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</si>
  <si>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</si>
  <si>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</si>
  <si>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</si>
  <si>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</si>
  <si>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</si>
  <si>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 xml:space="preserve">Maximo </t>
  </si>
  <si>
    <t xml:space="preserve">Minimo </t>
  </si>
  <si>
    <t>Amplitud</t>
  </si>
  <si>
    <t>Numero de clases</t>
  </si>
  <si>
    <t>Ext. Intervalo</t>
  </si>
  <si>
    <t>Estadistica de las Exportaciones</t>
  </si>
  <si>
    <t>Clase</t>
  </si>
  <si>
    <t>y mayor...</t>
  </si>
  <si>
    <t>Frecuencia</t>
  </si>
  <si>
    <t>% acumulado</t>
  </si>
  <si>
    <t>Etiquetas de fila</t>
  </si>
  <si>
    <t>Total general</t>
  </si>
  <si>
    <t>Suma de Exportaciones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</si>
</sst>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Segoe UI"/>
      <family val="2"/>
    </font>
    <font>
      <u/>
      <sz val="11"/>
      <color theme="1"/>
      <name val="Calibri"/>
      <family val="2"/>
      <scheme val="minor"/>
    </font>
    <font>
      <u/>
      <sz val="12"/>
      <name val="Segoe U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0" fontId="5" fillId="0" borderId="1" xfId="0" applyFont="1" applyBorder="1"/>
    <xf numFmtId="0" fontId="0" fillId="0" borderId="7" xfId="0" applyBorder="1"/>
    <xf numFmtId="0" fontId="0" fillId="0" borderId="8" xfId="0" applyBorder="1"/>
    <xf numFmtId="0" fontId="5" fillId="0" borderId="2" xfId="0" applyFont="1" applyBorder="1"/>
    <xf numFmtId="0" fontId="5" fillId="0" borderId="3" xfId="0" applyFont="1" applyBorder="1"/>
    <xf numFmtId="11" fontId="0" fillId="0" borderId="0" xfId="0" applyNumberFormat="1"/>
    <xf numFmtId="11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5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[Libro.xlsx]Tabla Dinamica!TablaDinámica1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 Dinamica'!$B$3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'Tabla Dinamica'!$A$4:$A$28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'Tabla Dinamica'!$B$4:$B$28</c:f>
              <c:numCache>
                <c:formatCode>0.00%</c:formatCode>
                <c:ptCount val="24"/>
                <c:pt idx="0">
                  <c:v>3.4012997864819873E-5</c:v>
                </c:pt>
                <c:pt idx="1">
                  <c:v>3.69122859498985E-5</c:v>
                </c:pt>
                <c:pt idx="2">
                  <c:v>3.9928748179019045E-5</c:v>
                </c:pt>
                <c:pt idx="3">
                  <c:v>4.7590050924932155E-5</c:v>
                </c:pt>
                <c:pt idx="4">
                  <c:v>5.9518288300528905E-5</c:v>
                </c:pt>
                <c:pt idx="5">
                  <c:v>7.2762076776155902E-3</c:v>
                </c:pt>
                <c:pt idx="6">
                  <c:v>8.3644263731384033E-3</c:v>
                </c:pt>
                <c:pt idx="7">
                  <c:v>9.7231363646508619E-3</c:v>
                </c:pt>
                <c:pt idx="8">
                  <c:v>1.1966640910749008E-2</c:v>
                </c:pt>
                <c:pt idx="9">
                  <c:v>9.3633591191963385E-3</c:v>
                </c:pt>
                <c:pt idx="10">
                  <c:v>0.12074791197019895</c:v>
                </c:pt>
                <c:pt idx="11">
                  <c:v>0.15179944698091824</c:v>
                </c:pt>
                <c:pt idx="12">
                  <c:v>1.4642329619238803E-2</c:v>
                </c:pt>
                <c:pt idx="13">
                  <c:v>0.14117595015362067</c:v>
                </c:pt>
                <c:pt idx="14">
                  <c:v>0.13495042036094154</c:v>
                </c:pt>
                <c:pt idx="15">
                  <c:v>1.1416011209712166E-2</c:v>
                </c:pt>
                <c:pt idx="16">
                  <c:v>1.1078337466382473E-2</c:v>
                </c:pt>
                <c:pt idx="17">
                  <c:v>1.2723834251965575E-2</c:v>
                </c:pt>
                <c:pt idx="18">
                  <c:v>1.3684973757827588E-3</c:v>
                </c:pt>
                <c:pt idx="19">
                  <c:v>0.13665331560113111</c:v>
                </c:pt>
                <c:pt idx="20">
                  <c:v>1.2749053857072536E-2</c:v>
                </c:pt>
                <c:pt idx="21">
                  <c:v>0.17251096554427023</c:v>
                </c:pt>
                <c:pt idx="22">
                  <c:v>2.0270778063082893E-2</c:v>
                </c:pt>
                <c:pt idx="23">
                  <c:v>1.100141472911261E-2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D-43D1-8FE3-9058D91C6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Exportaciones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Datos!$B$2:$B$25</c:f>
              <c:numCache>
                <c:formatCode>General</c:formatCode>
                <c:ptCount val="24"/>
                <c:pt idx="0">
                  <c:v>66801686908</c:v>
                </c:pt>
                <c:pt idx="1">
                  <c:v>72495902269</c:v>
                </c:pt>
                <c:pt idx="2">
                  <c:v>78420248197</c:v>
                </c:pt>
                <c:pt idx="3">
                  <c:v>93467082627</c:v>
                </c:pt>
                <c:pt idx="4">
                  <c:v>116894196629</c:v>
                </c:pt>
                <c:pt idx="5">
                  <c:v>14290505914517</c:v>
                </c:pt>
                <c:pt idx="6">
                  <c:v>16427772522849</c:v>
                </c:pt>
                <c:pt idx="7">
                  <c:v>19096285301773</c:v>
                </c:pt>
                <c:pt idx="8">
                  <c:v>23502538724678</c:v>
                </c:pt>
                <c:pt idx="9">
                  <c:v>18389681108782</c:v>
                </c:pt>
                <c:pt idx="10">
                  <c:v>237149463928051</c:v>
                </c:pt>
                <c:pt idx="11">
                  <c:v>298134823937859</c:v>
                </c:pt>
                <c:pt idx="12">
                  <c:v>28757603864134</c:v>
                </c:pt>
                <c:pt idx="13">
                  <c:v>277270226475861</c:v>
                </c:pt>
                <c:pt idx="14">
                  <c:v>265043256842081</c:v>
                </c:pt>
                <c:pt idx="15">
                  <c:v>22421099416179</c:v>
                </c:pt>
                <c:pt idx="16">
                  <c:v>21757906604754</c:v>
                </c:pt>
                <c:pt idx="17">
                  <c:v>24989669988726</c:v>
                </c:pt>
                <c:pt idx="18">
                  <c:v>2687735247413</c:v>
                </c:pt>
                <c:pt idx="19">
                  <c:v>268387751059391</c:v>
                </c:pt>
                <c:pt idx="20">
                  <c:v>25039201411125</c:v>
                </c:pt>
                <c:pt idx="21">
                  <c:v>338812343277879</c:v>
                </c:pt>
                <c:pt idx="22">
                  <c:v>39811902935854</c:v>
                </c:pt>
                <c:pt idx="23">
                  <c:v>21606829988937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4-4C94-8288-4C658E0CE19D}"/>
            </c:ext>
          </c:extLst>
        </c:ser>
        <c:ser>
          <c:idx val="1"/>
          <c:order val="1"/>
          <c:tx>
            <c:strRef>
              <c:f>Datos!$C$1</c:f>
              <c:strCache>
                <c:ptCount val="1"/>
                <c:pt idx="0">
                  <c:v>Importaciones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Datos!$C$2:$C$25</c:f>
              <c:numCache>
                <c:formatCode>General</c:formatCode>
                <c:ptCount val="24"/>
                <c:pt idx="0">
                  <c:v>677525979172801</c:v>
                </c:pt>
                <c:pt idx="1">
                  <c:v>6437721548576</c:v>
                </c:pt>
                <c:pt idx="2">
                  <c:v>4878283543548</c:v>
                </c:pt>
                <c:pt idx="3">
                  <c:v>5245866103677</c:v>
                </c:pt>
                <c:pt idx="4">
                  <c:v>7233845517489</c:v>
                </c:pt>
                <c:pt idx="5">
                  <c:v>8681545843128</c:v>
                </c:pt>
                <c:pt idx="6">
                  <c:v>10791037096664</c:v>
                </c:pt>
                <c:pt idx="7">
                  <c:v>1418521410753</c:v>
                </c:pt>
                <c:pt idx="8">
                  <c:v>20338403987468</c:v>
                </c:pt>
                <c:pt idx="9">
                  <c:v>14691267048269</c:v>
                </c:pt>
                <c:pt idx="10">
                  <c:v>21124249371675</c:v>
                </c:pt>
                <c:pt idx="11">
                  <c:v>26775382627334</c:v>
                </c:pt>
                <c:pt idx="12">
                  <c:v>26493545546619</c:v>
                </c:pt>
                <c:pt idx="13">
                  <c:v>28600778562089</c:v>
                </c:pt>
                <c:pt idx="14">
                  <c:v>27402705804386</c:v>
                </c:pt>
                <c:pt idx="15">
                  <c:v>21480910209368</c:v>
                </c:pt>
                <c:pt idx="16">
                  <c:v>17595648623263</c:v>
                </c:pt>
                <c:pt idx="17">
                  <c:v>20300192846805</c:v>
                </c:pt>
                <c:pt idx="18">
                  <c:v>22884848094098</c:v>
                </c:pt>
                <c:pt idx="19">
                  <c:v>21962208633367</c:v>
                </c:pt>
                <c:pt idx="20">
                  <c:v>18697357103941</c:v>
                </c:pt>
                <c:pt idx="21">
                  <c:v>260100493578369</c:v>
                </c:pt>
                <c:pt idx="22">
                  <c:v>32939453156629</c:v>
                </c:pt>
                <c:pt idx="23">
                  <c:v>16943327013666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4-4C94-8288-4C658E0CE19D}"/>
            </c:ext>
          </c:extLst>
        </c:ser>
        <c:ser>
          <c:idx val="2"/>
          <c:order val="2"/>
          <c:tx>
            <c:strRef>
              <c:f>Datos!$D$1</c:f>
              <c:strCache>
                <c:ptCount val="1"/>
                <c:pt idx="0">
                  <c:v>Balanza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Datos!$D$2:$D$25</c:f>
              <c:numCache>
                <c:formatCode>General</c:formatCode>
                <c:ptCount val="24"/>
                <c:pt idx="0">
                  <c:v>-950911009280067</c:v>
                </c:pt>
                <c:pt idx="1">
                  <c:v>811868678324001</c:v>
                </c:pt>
                <c:pt idx="2">
                  <c:v>2963741276152</c:v>
                </c:pt>
                <c:pt idx="3">
                  <c:v>4100842159023</c:v>
                </c:pt>
                <c:pt idx="4">
                  <c:v>4455574145411</c:v>
                </c:pt>
                <c:pt idx="5">
                  <c:v>560896007138901</c:v>
                </c:pt>
                <c:pt idx="6">
                  <c:v>5636735426185</c:v>
                </c:pt>
                <c:pt idx="7">
                  <c:v>491107119424297</c:v>
                </c:pt>
                <c:pt idx="8">
                  <c:v>316413473721003</c:v>
                </c:pt>
                <c:pt idx="9">
                  <c:v>3698414060513</c:v>
                </c:pt>
                <c:pt idx="10">
                  <c:v>259069702113008</c:v>
                </c:pt>
                <c:pt idx="11">
                  <c:v>303809976645186</c:v>
                </c:pt>
                <c:pt idx="12">
                  <c:v>226405831751501</c:v>
                </c:pt>
                <c:pt idx="13">
                  <c:v>-873755914502948</c:v>
                </c:pt>
                <c:pt idx="14">
                  <c:v>-898380120177917</c:v>
                </c:pt>
                <c:pt idx="15">
                  <c:v>940189206811008</c:v>
                </c:pt>
                <c:pt idx="16">
                  <c:v>416225798149097</c:v>
                </c:pt>
                <c:pt idx="17">
                  <c:v>468947714192103</c:v>
                </c:pt>
                <c:pt idx="18">
                  <c:v>399250438003202</c:v>
                </c:pt>
                <c:pt idx="19">
                  <c:v>487656647257205</c:v>
                </c:pt>
                <c:pt idx="20">
                  <c:v>634184430718399</c:v>
                </c:pt>
                <c:pt idx="21">
                  <c:v>787118496995103</c:v>
                </c:pt>
                <c:pt idx="22">
                  <c:v>687244977922497</c:v>
                </c:pt>
                <c:pt idx="23">
                  <c:v>466350297527098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4-4C94-8288-4C658E0C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39311"/>
        <c:axId val="1195934735"/>
      </c:lineChart>
      <c:catAx>
        <c:axId val="11959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5934735"/>
        <c:crosses val="autoZero"/>
        <c:auto val="1"/>
        <c:lblAlgn val="ctr"/>
        <c:lblOffset val="100"/>
        <c:noMultiLvlLbl val="0"/>
      </c:catAx>
      <c:valAx>
        <c:axId val="11959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593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Exportaciones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Datos!$A$2:$A$25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Datos!$B$2:$B$25</c:f>
              <c:numCache>
                <c:formatCode>General</c:formatCode>
                <c:ptCount val="24"/>
                <c:pt idx="0">
                  <c:v>66801686908</c:v>
                </c:pt>
                <c:pt idx="1">
                  <c:v>72495902269</c:v>
                </c:pt>
                <c:pt idx="2">
                  <c:v>78420248197</c:v>
                </c:pt>
                <c:pt idx="3">
                  <c:v>93467082627</c:v>
                </c:pt>
                <c:pt idx="4">
                  <c:v>116894196629</c:v>
                </c:pt>
                <c:pt idx="5">
                  <c:v>14290505914517</c:v>
                </c:pt>
                <c:pt idx="6">
                  <c:v>16427772522849</c:v>
                </c:pt>
                <c:pt idx="7">
                  <c:v>19096285301773</c:v>
                </c:pt>
                <c:pt idx="8">
                  <c:v>23502538724678</c:v>
                </c:pt>
                <c:pt idx="9">
                  <c:v>18389681108782</c:v>
                </c:pt>
                <c:pt idx="10">
                  <c:v>237149463928051</c:v>
                </c:pt>
                <c:pt idx="11">
                  <c:v>298134823937859</c:v>
                </c:pt>
                <c:pt idx="12">
                  <c:v>28757603864134</c:v>
                </c:pt>
                <c:pt idx="13">
                  <c:v>277270226475861</c:v>
                </c:pt>
                <c:pt idx="14">
                  <c:v>265043256842081</c:v>
                </c:pt>
                <c:pt idx="15">
                  <c:v>22421099416179</c:v>
                </c:pt>
                <c:pt idx="16">
                  <c:v>21757906604754</c:v>
                </c:pt>
                <c:pt idx="17">
                  <c:v>24989669988726</c:v>
                </c:pt>
                <c:pt idx="18">
                  <c:v>2687735247413</c:v>
                </c:pt>
                <c:pt idx="19">
                  <c:v>268387751059391</c:v>
                </c:pt>
                <c:pt idx="20">
                  <c:v>25039201411125</c:v>
                </c:pt>
                <c:pt idx="21">
                  <c:v>338812343277879</c:v>
                </c:pt>
                <c:pt idx="22">
                  <c:v>39811902935854</c:v>
                </c:pt>
                <c:pt idx="23">
                  <c:v>21606829988937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B-441D-8FCD-38ADA2E0A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936191"/>
        <c:axId val="1727952831"/>
      </c:scatterChart>
      <c:valAx>
        <c:axId val="172793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7952831"/>
        <c:crosses val="autoZero"/>
        <c:crossBetween val="midCat"/>
      </c:valAx>
      <c:valAx>
        <c:axId val="17279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793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Importaciones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Datos!$A$2:$A$25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Datos!$C$2:$C$25</c:f>
              <c:numCache>
                <c:formatCode>General</c:formatCode>
                <c:ptCount val="24"/>
                <c:pt idx="0">
                  <c:v>677525979172801</c:v>
                </c:pt>
                <c:pt idx="1">
                  <c:v>6437721548576</c:v>
                </c:pt>
                <c:pt idx="2">
                  <c:v>4878283543548</c:v>
                </c:pt>
                <c:pt idx="3">
                  <c:v>5245866103677</c:v>
                </c:pt>
                <c:pt idx="4">
                  <c:v>7233845517489</c:v>
                </c:pt>
                <c:pt idx="5">
                  <c:v>8681545843128</c:v>
                </c:pt>
                <c:pt idx="6">
                  <c:v>10791037096664</c:v>
                </c:pt>
                <c:pt idx="7">
                  <c:v>1418521410753</c:v>
                </c:pt>
                <c:pt idx="8">
                  <c:v>20338403987468</c:v>
                </c:pt>
                <c:pt idx="9">
                  <c:v>14691267048269</c:v>
                </c:pt>
                <c:pt idx="10">
                  <c:v>21124249371675</c:v>
                </c:pt>
                <c:pt idx="11">
                  <c:v>26775382627334</c:v>
                </c:pt>
                <c:pt idx="12">
                  <c:v>26493545546619</c:v>
                </c:pt>
                <c:pt idx="13">
                  <c:v>28600778562089</c:v>
                </c:pt>
                <c:pt idx="14">
                  <c:v>27402705804386</c:v>
                </c:pt>
                <c:pt idx="15">
                  <c:v>21480910209368</c:v>
                </c:pt>
                <c:pt idx="16">
                  <c:v>17595648623263</c:v>
                </c:pt>
                <c:pt idx="17">
                  <c:v>20300192846805</c:v>
                </c:pt>
                <c:pt idx="18">
                  <c:v>22884848094098</c:v>
                </c:pt>
                <c:pt idx="19">
                  <c:v>21962208633367</c:v>
                </c:pt>
                <c:pt idx="20">
                  <c:v>18697357103941</c:v>
                </c:pt>
                <c:pt idx="21">
                  <c:v>260100493578369</c:v>
                </c:pt>
                <c:pt idx="22">
                  <c:v>32939453156629</c:v>
                </c:pt>
                <c:pt idx="23">
                  <c:v>16943327013666</c:v>
                </c:pt>
              </c:numCache>
            </c:numRef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CF8-4321-BD65-FBBBB487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724136447"/>
        <c:axId val="1724131455"/>
      </c:bubbleChart>
      <c:valAx>
        <c:axId val="172413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4131455"/>
        <c:crosses val="autoZero"/>
        <c:crossBetween val="midCat"/>
      </c:valAx>
      <c:valAx>
        <c:axId val="17241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413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Exportaciones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Datos!$A$2:$A$25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Datos!$B$2:$B$25</c:f>
              <c:numCache>
                <c:formatCode>General</c:formatCode>
                <c:ptCount val="24"/>
                <c:pt idx="0">
                  <c:v>66801686908</c:v>
                </c:pt>
                <c:pt idx="1">
                  <c:v>72495902269</c:v>
                </c:pt>
                <c:pt idx="2">
                  <c:v>78420248197</c:v>
                </c:pt>
                <c:pt idx="3">
                  <c:v>93467082627</c:v>
                </c:pt>
                <c:pt idx="4">
                  <c:v>116894196629</c:v>
                </c:pt>
                <c:pt idx="5">
                  <c:v>14290505914517</c:v>
                </c:pt>
                <c:pt idx="6">
                  <c:v>16427772522849</c:v>
                </c:pt>
                <c:pt idx="7">
                  <c:v>19096285301773</c:v>
                </c:pt>
                <c:pt idx="8">
                  <c:v>23502538724678</c:v>
                </c:pt>
                <c:pt idx="9">
                  <c:v>18389681108782</c:v>
                </c:pt>
                <c:pt idx="10">
                  <c:v>237149463928051</c:v>
                </c:pt>
                <c:pt idx="11">
                  <c:v>298134823937859</c:v>
                </c:pt>
                <c:pt idx="12">
                  <c:v>28757603864134</c:v>
                </c:pt>
                <c:pt idx="13">
                  <c:v>277270226475861</c:v>
                </c:pt>
                <c:pt idx="14">
                  <c:v>265043256842081</c:v>
                </c:pt>
                <c:pt idx="15">
                  <c:v>22421099416179</c:v>
                </c:pt>
                <c:pt idx="16">
                  <c:v>21757906604754</c:v>
                </c:pt>
                <c:pt idx="17">
                  <c:v>24989669988726</c:v>
                </c:pt>
                <c:pt idx="18">
                  <c:v>2687735247413</c:v>
                </c:pt>
                <c:pt idx="19">
                  <c:v>268387751059391</c:v>
                </c:pt>
                <c:pt idx="20">
                  <c:v>25039201411125</c:v>
                </c:pt>
                <c:pt idx="21">
                  <c:v>338812343277879</c:v>
                </c:pt>
                <c:pt idx="22">
                  <c:v>39811902935854</c:v>
                </c:pt>
                <c:pt idx="23">
                  <c:v>21606829988937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3-4952-87B3-F8294B5C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800111"/>
        <c:axId val="1947788047"/>
      </c:barChart>
      <c:catAx>
        <c:axId val="194780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7788047"/>
        <c:crosses val="autoZero"/>
        <c:auto val="1"/>
        <c:lblAlgn val="ctr"/>
        <c:lblOffset val="100"/>
        <c:noMultiLvlLbl val="0"/>
      </c:catAx>
      <c:valAx>
        <c:axId val="19477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780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'Analisis de Datos'!$F$31:$F$45</c:f>
              <c:strCache>
                <c:ptCount val="15"/>
                <c:pt idx="0">
                  <c:v>6,92E+13</c:v>
                </c:pt>
                <c:pt idx="1">
                  <c:v>1,38E+14</c:v>
                </c:pt>
                <c:pt idx="2">
                  <c:v>2,08E+14</c:v>
                </c:pt>
                <c:pt idx="3">
                  <c:v>2,77E+14</c:v>
                </c:pt>
                <c:pt idx="4">
                  <c:v>3,46E+14</c:v>
                </c:pt>
                <c:pt idx="5">
                  <c:v>4,15E+14</c:v>
                </c:pt>
                <c:pt idx="6">
                  <c:v>4,84E+14</c:v>
                </c:pt>
                <c:pt idx="7">
                  <c:v>5,53E+14</c:v>
                </c:pt>
                <c:pt idx="8">
                  <c:v>6,22E+14</c:v>
                </c:pt>
                <c:pt idx="9">
                  <c:v>6,92E+14</c:v>
                </c:pt>
                <c:pt idx="10">
                  <c:v>7,61E+14</c:v>
                </c:pt>
                <c:pt idx="11">
                  <c:v>8,30E+14</c:v>
                </c:pt>
                <c:pt idx="12">
                  <c:v>8,99E+14</c:v>
                </c:pt>
                <c:pt idx="13">
                  <c:v>9,68E+14</c:v>
                </c:pt>
                <c:pt idx="14">
                  <c:v>y mayor...</c:v>
                </c:pt>
              </c:strCache>
            </c:strRef>
          </c:cat>
          <c:val>
            <c:numRef>
              <c:f>'Analisis de Datos'!$G$31:$G$45</c:f>
              <c:numCache>
                <c:formatCode>General</c:formatCode>
                <c:ptCount val="1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9-4325-990A-7CCB8073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788463"/>
        <c:axId val="1947804271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'Analisis de Datos'!$F$31:$F$45</c:f>
              <c:strCache>
                <c:ptCount val="15"/>
                <c:pt idx="0">
                  <c:v>6,92E+13</c:v>
                </c:pt>
                <c:pt idx="1">
                  <c:v>1,38E+14</c:v>
                </c:pt>
                <c:pt idx="2">
                  <c:v>2,08E+14</c:v>
                </c:pt>
                <c:pt idx="3">
                  <c:v>2,77E+14</c:v>
                </c:pt>
                <c:pt idx="4">
                  <c:v>3,46E+14</c:v>
                </c:pt>
                <c:pt idx="5">
                  <c:v>4,15E+14</c:v>
                </c:pt>
                <c:pt idx="6">
                  <c:v>4,84E+14</c:v>
                </c:pt>
                <c:pt idx="7">
                  <c:v>5,53E+14</c:v>
                </c:pt>
                <c:pt idx="8">
                  <c:v>6,22E+14</c:v>
                </c:pt>
                <c:pt idx="9">
                  <c:v>6,92E+14</c:v>
                </c:pt>
                <c:pt idx="10">
                  <c:v>7,61E+14</c:v>
                </c:pt>
                <c:pt idx="11">
                  <c:v>8,30E+14</c:v>
                </c:pt>
                <c:pt idx="12">
                  <c:v>8,99E+14</c:v>
                </c:pt>
                <c:pt idx="13">
                  <c:v>9,68E+14</c:v>
                </c:pt>
                <c:pt idx="14">
                  <c:v>y mayor...</c:v>
                </c:pt>
              </c:strCache>
            </c:strRef>
          </c:cat>
          <c:val>
            <c:numRef>
              <c:f>'Analisis de Datos'!$H$31:$H$45</c:f>
              <c:numCache>
                <c:formatCode>0.00%</c:formatCode>
                <c:ptCount val="15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0.875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9-4325-990A-7CCB8073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098191"/>
        <c:axId val="1503800575"/>
      </c:lineChart>
      <c:catAx>
        <c:axId val="194778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7804271"/>
        <c:crosses val="autoZero"/>
        <c:auto val="1"/>
        <c:lblAlgn val="ctr"/>
        <c:lblOffset val="100"/>
        <c:noMultiLvlLbl val="0"/>
      </c:catAx>
      <c:valAx>
        <c:axId val="1947804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7788463"/>
        <c:crosses val="autoZero"/>
        <c:crossBetween val="between"/>
      </c:valAx>
      <c:valAx>
        <c:axId val="150380057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07098191"/>
        <c:crosses val="max"/>
        <c:crossBetween val="between"/>
      </c:valAx>
      <c:catAx>
        <c:axId val="1507098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3800575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</xdr:row>
      <xdr:rowOff>133349</xdr:rowOff>
    </xdr:from>
    <xdr:to>
      <xdr:col>9</xdr:col>
      <xdr:colOff>485775</xdr:colOff>
      <xdr:row>24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41DE3A-5A0E-46F0-A807-121C96479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442914</xdr:colOff>
      <xdr:row>17</xdr:row>
      <xdr:rowOff>142876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0CB5ED-BCAC-4164-AAE9-895D89FCB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694765</xdr:colOff>
      <xdr:row>0</xdr:row>
      <xdr:rowOff>156882</xdr:rowOff>
    </xdr:from>
    <xdr:to>
      <xdr:col>15</xdr:col>
      <xdr:colOff>694765</xdr:colOff>
      <xdr:row>15</xdr:row>
      <xdr:rowOff>42582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CD4DE4B-9025-4E2B-A646-8EEFA5592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425824</xdr:colOff>
      <xdr:row>18</xdr:row>
      <xdr:rowOff>67235</xdr:rowOff>
    </xdr:from>
    <xdr:to>
      <xdr:col>7</xdr:col>
      <xdr:colOff>425824</xdr:colOff>
      <xdr:row>32</xdr:row>
      <xdr:rowOff>143435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20395E9-457C-4E65-9BF3-E6560EF93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633692</xdr:colOff>
      <xdr:row>17</xdr:row>
      <xdr:rowOff>38100</xdr:rowOff>
    </xdr:from>
    <xdr:to>
      <xdr:col>15</xdr:col>
      <xdr:colOff>633692</xdr:colOff>
      <xdr:row>31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9B722B-A764-480F-BB03-9F70BD555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29</xdr:row>
      <xdr:rowOff>28575</xdr:rowOff>
    </xdr:from>
    <xdr:to>
      <xdr:col>16</xdr:col>
      <xdr:colOff>676274</xdr:colOff>
      <xdr:row>44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91E8A9-4CE1-4498-BBF8-B5642260B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94.611915046298" createdVersion="7" refreshedVersion="7" minRefreshableVersion="3" recordCount="24" xr:uid="{830C5E7D-2B59-40BD-8D14-B04EB1FD3E16}">
  <cacheSource type="worksheet">
    <worksheetSource name="DatosPunto105"/>
  </cacheSource>
  <cacheFields count="4">
    <cacheField name="Años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Exportaciones" numFmtId="0">
      <sharedItems containsSemiMixedTypes="0" containsString="0" containsNumber="1" containsInteger="1" minValue="66801686908" maxValue="338812343277879"/>
    </cacheField>
    <cacheField name="Importaciones" numFmtId="0">
      <sharedItems containsSemiMixedTypes="0" containsString="0" containsNumber="1" containsInteger="1" minValue="1418521410753" maxValue="677525979172801"/>
    </cacheField>
    <cacheField name="Balanza" numFmtId="0">
      <sharedItems containsSemiMixedTypes="0" containsString="0" containsNumber="1" containsInteger="1" minValue="-950911009280067" maxValue="940189206811008" count="24">
        <n v="-950911009280067"/>
        <n v="811868678324001"/>
        <n v="2963741276152"/>
        <n v="4100842159023"/>
        <n v="4455574145411"/>
        <n v="560896007138901"/>
        <n v="5636735426185"/>
        <n v="491107119424297"/>
        <n v="316413473721003"/>
        <n v="3698414060513"/>
        <n v="259069702113008"/>
        <n v="303809976645186"/>
        <n v="226405831751501"/>
        <n v="-873755914502948"/>
        <n v="-898380120177917"/>
        <n v="940189206811008"/>
        <n v="416225798149097"/>
        <n v="468947714192103"/>
        <n v="399250438003202"/>
        <n v="487656647257205"/>
        <n v="634184430718399"/>
        <n v="787118496995103"/>
        <n v="687244977922497"/>
        <n v="4663502975270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66801686908"/>
    <n v="677525979172801"/>
    <x v="0"/>
  </r>
  <r>
    <x v="1"/>
    <n v="72495902269"/>
    <n v="6437721548576"/>
    <x v="1"/>
  </r>
  <r>
    <x v="2"/>
    <n v="78420248197"/>
    <n v="4878283543548"/>
    <x v="2"/>
  </r>
  <r>
    <x v="3"/>
    <n v="93467082627"/>
    <n v="5245866103677"/>
    <x v="3"/>
  </r>
  <r>
    <x v="4"/>
    <n v="116894196629"/>
    <n v="7233845517489"/>
    <x v="4"/>
  </r>
  <r>
    <x v="5"/>
    <n v="14290505914517"/>
    <n v="8681545843128"/>
    <x v="5"/>
  </r>
  <r>
    <x v="6"/>
    <n v="16427772522849"/>
    <n v="10791037096664"/>
    <x v="6"/>
  </r>
  <r>
    <x v="7"/>
    <n v="19096285301773"/>
    <n v="1418521410753"/>
    <x v="7"/>
  </r>
  <r>
    <x v="8"/>
    <n v="23502538724678"/>
    <n v="20338403987468"/>
    <x v="8"/>
  </r>
  <r>
    <x v="9"/>
    <n v="18389681108782"/>
    <n v="14691267048269"/>
    <x v="9"/>
  </r>
  <r>
    <x v="10"/>
    <n v="237149463928051"/>
    <n v="21124249371675"/>
    <x v="10"/>
  </r>
  <r>
    <x v="11"/>
    <n v="298134823937859"/>
    <n v="26775382627334"/>
    <x v="11"/>
  </r>
  <r>
    <x v="12"/>
    <n v="28757603864134"/>
    <n v="26493545546619"/>
    <x v="12"/>
  </r>
  <r>
    <x v="13"/>
    <n v="277270226475861"/>
    <n v="28600778562089"/>
    <x v="13"/>
  </r>
  <r>
    <x v="14"/>
    <n v="265043256842081"/>
    <n v="27402705804386"/>
    <x v="14"/>
  </r>
  <r>
    <x v="15"/>
    <n v="22421099416179"/>
    <n v="21480910209368"/>
    <x v="15"/>
  </r>
  <r>
    <x v="16"/>
    <n v="21757906604754"/>
    <n v="17595648623263"/>
    <x v="16"/>
  </r>
  <r>
    <x v="17"/>
    <n v="24989669988726"/>
    <n v="20300192846805"/>
    <x v="17"/>
  </r>
  <r>
    <x v="18"/>
    <n v="2687735247413"/>
    <n v="22884848094098"/>
    <x v="18"/>
  </r>
  <r>
    <x v="19"/>
    <n v="268387751059391"/>
    <n v="21962208633367"/>
    <x v="19"/>
  </r>
  <r>
    <x v="20"/>
    <n v="25039201411125"/>
    <n v="18697357103941"/>
    <x v="20"/>
  </r>
  <r>
    <x v="21"/>
    <n v="338812343277879"/>
    <n v="260100493578369"/>
    <x v="21"/>
  </r>
  <r>
    <x v="22"/>
    <n v="39811902935854"/>
    <n v="32939453156629"/>
    <x v="22"/>
  </r>
  <r>
    <x v="23"/>
    <n v="21606829988937"/>
    <n v="16943327013666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276B9-93B8-4319-B992-E9D4CDFE5920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28" firstHeaderRow="1" firstDataRow="1" firstDataCol="1"/>
  <pivotFields count="4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>
      <items count="25">
        <item x="0"/>
        <item x="14"/>
        <item x="13"/>
        <item x="2"/>
        <item x="9"/>
        <item x="3"/>
        <item x="4"/>
        <item x="6"/>
        <item x="12"/>
        <item x="10"/>
        <item x="11"/>
        <item x="8"/>
        <item x="18"/>
        <item x="16"/>
        <item x="23"/>
        <item x="17"/>
        <item x="19"/>
        <item x="7"/>
        <item x="5"/>
        <item x="20"/>
        <item x="22"/>
        <item x="21"/>
        <item x="1"/>
        <item x="15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Exportaciones" fld="1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5ED4093-FC26-4725-9C42-A98522E90917}" autoFormatId="16" applyNumberFormats="0" applyBorderFormats="0" applyFontFormats="0" applyPatternFormats="0" applyAlignmentFormats="0" applyWidthHeightFormats="0">
  <queryTableRefresh nextId="5">
    <queryTableFields count="4">
      <queryTableField id="1" name="Anos" tableColumnId="1"/>
      <queryTableField id="2" name="Exportaciones" tableColumnId="2"/>
      <queryTableField id="3" name="Importaciones" tableColumnId="3"/>
      <queryTableField id="4" name="Balanz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1E8E0E6-E3E2-4289-85B9-E2C4ACBFCB2E}" autoFormatId="16" applyNumberFormats="0" applyBorderFormats="0" applyFontFormats="0" applyPatternFormats="0" applyAlignmentFormats="0" applyWidthHeightFormats="0">
  <queryTableRefresh nextId="5">
    <queryTableFields count="4">
      <queryTableField id="1" name="Anos" tableColumnId="1"/>
      <queryTableField id="2" name="Exportaciones" tableColumnId="2"/>
      <queryTableField id="3" name="Importaciones" tableColumnId="3"/>
      <queryTableField id="4" name="Balanz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17CE450-CFD4-4F42-8CDC-98898E9BCD80}" autoFormatId="16" applyNumberFormats="0" applyBorderFormats="0" applyFontFormats="0" applyPatternFormats="0" applyAlignmentFormats="0" applyWidthHeightFormats="0">
  <queryTableRefresh nextId="5">
    <queryTableFields count="4">
      <queryTableField id="1" name="Anos" tableColumnId="1"/>
      <queryTableField id="2" name="Exportaciones" tableColumnId="2"/>
      <queryTableField id="3" name="Importaciones" tableColumnId="3"/>
      <queryTableField id="4" name="Balanz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D5EF3-6AFA-4D9C-91D0-18E7DA60F62F}" name="DatosPunto10" displayName="DatosPunto10" ref="A1:D25" tableType="queryTable" totalsRowShown="0">
  <autoFilter ref="A1:D25" xr:uid="{132D5EF3-6AFA-4D9C-91D0-18E7DA60F62F}"/>
  <tableColumns count="4">
    <tableColumn id="1" xr3:uid="{20362E64-5BEF-47FC-ABE1-AEA3E16FEBE2}" uniqueName="1" name="Años" queryTableFieldId="1"/>
    <tableColumn id="2" xr3:uid="{C1EE3CC3-62DA-4FD1-818A-5A04021D42EB}" uniqueName="2" name="Exportaciones" queryTableFieldId="2"/>
    <tableColumn id="3" xr3:uid="{0D4C5CF9-5C3C-4471-8569-7C985B4E0CE8}" uniqueName="3" name="Importaciones" queryTableFieldId="3"/>
    <tableColumn id="4" xr3:uid="{3E98808F-8CB4-45F9-9DF6-193C8812F05A}" uniqueName="4" name="Balanz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63611D-337E-40C3-92E6-45242BA49E5F}" name="DatosPunto104" displayName="DatosPunto104" ref="A1:D25" tableType="queryTable" totalsRowShown="0">
  <autoFilter ref="A1:D25" xr:uid="{AF63611D-337E-40C3-92E6-45242BA49E5F}"/>
  <tableColumns count="4">
    <tableColumn id="1" xr3:uid="{9C5B1C44-25ED-4C83-A8D5-007A5B998302}" uniqueName="1" name="Años" queryTableFieldId="1"/>
    <tableColumn id="2" xr3:uid="{2DC0915E-C457-4ED9-B6E5-56B8F91A878D}" uniqueName="2" name="Exportaciones" queryTableFieldId="2"/>
    <tableColumn id="3" xr3:uid="{3C4EF26F-C3A3-4E51-81C3-3636E61B8C43}" uniqueName="3" name="Importaciones" queryTableFieldId="3"/>
    <tableColumn id="4" xr3:uid="{826FA2E5-236E-4FD7-8F21-5965A9342988}" uniqueName="4" name="Balanza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CD558E-1131-49DA-9156-F2BF4B25E269}" name="DatosPunto103" displayName="DatosPunto103" ref="A1:D25" tableType="queryTable" totalsRowShown="0">
  <autoFilter ref="A1:D25" xr:uid="{13CD558E-1131-49DA-9156-F2BF4B25E269}">
    <filterColumn colId="0">
      <filters>
        <filter val="2003"/>
        <filter val="2020"/>
      </filters>
    </filterColumn>
  </autoFilter>
  <sortState xmlns:xlrd2="http://schemas.microsoft.com/office/spreadsheetml/2017/richdata2" ref="A2:D25">
    <sortCondition descending="1" ref="D1:D25"/>
  </sortState>
  <tableColumns count="4">
    <tableColumn id="1" xr3:uid="{38605C1B-8F12-46B9-A6C6-C612BB9D770D}" uniqueName="1" name="Años" queryTableFieldId="1"/>
    <tableColumn id="2" xr3:uid="{87D861DD-E9D5-4F5B-ACD7-04BDD4DB3305}" uniqueName="2" name="Exportaciones" queryTableFieldId="2"/>
    <tableColumn id="3" xr3:uid="{2E481CBF-1803-4B44-A8B5-A9C1411C84B5}" uniqueName="3" name="Importaciones" queryTableFieldId="3"/>
    <tableColumn id="4" xr3:uid="{21EEE2F3-BCCF-4DEF-8D93-EABD86A74F3A}" uniqueName="4" name="Balanz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11FD-1CC4-40B1-8DE1-10C450D90E9B}">
  <dimension ref="A1:D25"/>
  <sheetViews>
    <sheetView tabSelected="1" workbookViewId="0">
      <selection activeCell="F14" sqref="F14"/>
    </sheetView>
  </sheetViews>
  <sheetFormatPr baseColWidth="10" defaultRowHeight="15" x14ac:dyDescent="0.25"/>
  <cols>
    <col min="1" max="1" width="16.28515625" customWidth="1"/>
    <col min="2" max="2" width="21" customWidth="1"/>
    <col min="3" max="3" width="19.5703125" customWidth="1"/>
    <col min="4" max="4" width="15.42578125" customWidth="1"/>
  </cols>
  <sheetData>
    <row r="1" spans="1:4" x14ac:dyDescent="0.25">
      <c r="A1" t="s">
        <v>26</v>
      </c>
      <c r="B1" t="s">
        <v>0</v>
      </c>
      <c r="C1" t="s">
        <v>1</v>
      </c>
      <c r="D1" t="s">
        <v>2</v>
      </c>
    </row>
    <row r="2" spans="1:4" x14ac:dyDescent="0.25">
      <c r="A2">
        <v>2000</v>
      </c>
      <c r="B2">
        <v>66801686908</v>
      </c>
      <c r="C2">
        <v>677525979172801</v>
      </c>
      <c r="D2">
        <v>-950911009280067</v>
      </c>
    </row>
    <row r="3" spans="1:4" x14ac:dyDescent="0.25">
      <c r="A3">
        <v>2001</v>
      </c>
      <c r="B3">
        <v>72495902269</v>
      </c>
      <c r="C3">
        <v>6437721548576</v>
      </c>
      <c r="D3">
        <v>811868678324001</v>
      </c>
    </row>
    <row r="4" spans="1:4" x14ac:dyDescent="0.25">
      <c r="A4">
        <v>2002</v>
      </c>
      <c r="B4">
        <v>78420248197</v>
      </c>
      <c r="C4">
        <v>4878283543548</v>
      </c>
      <c r="D4">
        <v>2963741276152</v>
      </c>
    </row>
    <row r="5" spans="1:4" x14ac:dyDescent="0.25">
      <c r="A5">
        <v>2003</v>
      </c>
      <c r="B5">
        <v>93467082627</v>
      </c>
      <c r="C5">
        <v>5245866103677</v>
      </c>
      <c r="D5">
        <v>4100842159023</v>
      </c>
    </row>
    <row r="6" spans="1:4" x14ac:dyDescent="0.25">
      <c r="A6">
        <v>2004</v>
      </c>
      <c r="B6">
        <v>116894196629</v>
      </c>
      <c r="C6">
        <v>7233845517489</v>
      </c>
      <c r="D6">
        <v>4455574145411</v>
      </c>
    </row>
    <row r="7" spans="1:4" x14ac:dyDescent="0.25">
      <c r="A7">
        <v>2005</v>
      </c>
      <c r="B7">
        <v>14290505914517</v>
      </c>
      <c r="C7">
        <v>8681545843128</v>
      </c>
      <c r="D7">
        <v>560896007138901</v>
      </c>
    </row>
    <row r="8" spans="1:4" x14ac:dyDescent="0.25">
      <c r="A8">
        <v>2006</v>
      </c>
      <c r="B8">
        <v>16427772522849</v>
      </c>
      <c r="C8">
        <v>10791037096664</v>
      </c>
      <c r="D8">
        <v>5636735426185</v>
      </c>
    </row>
    <row r="9" spans="1:4" x14ac:dyDescent="0.25">
      <c r="A9">
        <v>2007</v>
      </c>
      <c r="B9">
        <v>19096285301773</v>
      </c>
      <c r="C9">
        <v>1418521410753</v>
      </c>
      <c r="D9">
        <v>491107119424297</v>
      </c>
    </row>
    <row r="10" spans="1:4" x14ac:dyDescent="0.25">
      <c r="A10">
        <v>2008</v>
      </c>
      <c r="B10">
        <v>23502538724678</v>
      </c>
      <c r="C10">
        <v>20338403987468</v>
      </c>
      <c r="D10">
        <v>316413473721003</v>
      </c>
    </row>
    <row r="11" spans="1:4" x14ac:dyDescent="0.25">
      <c r="A11">
        <v>2009</v>
      </c>
      <c r="B11">
        <v>18389681108782</v>
      </c>
      <c r="C11">
        <v>14691267048269</v>
      </c>
      <c r="D11">
        <v>3698414060513</v>
      </c>
    </row>
    <row r="12" spans="1:4" x14ac:dyDescent="0.25">
      <c r="A12">
        <v>2010</v>
      </c>
      <c r="B12">
        <v>237149463928051</v>
      </c>
      <c r="C12">
        <v>21124249371675</v>
      </c>
      <c r="D12">
        <v>259069702113008</v>
      </c>
    </row>
    <row r="13" spans="1:4" x14ac:dyDescent="0.25">
      <c r="A13">
        <v>2011</v>
      </c>
      <c r="B13">
        <v>298134823937859</v>
      </c>
      <c r="C13">
        <v>26775382627334</v>
      </c>
      <c r="D13">
        <v>303809976645186</v>
      </c>
    </row>
    <row r="14" spans="1:4" x14ac:dyDescent="0.25">
      <c r="A14">
        <v>2012</v>
      </c>
      <c r="B14">
        <v>28757603864134</v>
      </c>
      <c r="C14">
        <v>26493545546619</v>
      </c>
      <c r="D14">
        <v>226405831751501</v>
      </c>
    </row>
    <row r="15" spans="1:4" x14ac:dyDescent="0.25">
      <c r="A15">
        <v>2013</v>
      </c>
      <c r="B15">
        <v>277270226475861</v>
      </c>
      <c r="C15">
        <v>28600778562089</v>
      </c>
      <c r="D15">
        <v>-873755914502948</v>
      </c>
    </row>
    <row r="16" spans="1:4" x14ac:dyDescent="0.25">
      <c r="A16">
        <v>2014</v>
      </c>
      <c r="B16">
        <v>265043256842081</v>
      </c>
      <c r="C16">
        <v>27402705804386</v>
      </c>
      <c r="D16">
        <v>-898380120177917</v>
      </c>
    </row>
    <row r="17" spans="1:4" x14ac:dyDescent="0.25">
      <c r="A17">
        <v>2015</v>
      </c>
      <c r="B17">
        <v>22421099416179</v>
      </c>
      <c r="C17">
        <v>21480910209368</v>
      </c>
      <c r="D17">
        <v>940189206811008</v>
      </c>
    </row>
    <row r="18" spans="1:4" x14ac:dyDescent="0.25">
      <c r="A18">
        <v>2016</v>
      </c>
      <c r="B18">
        <v>21757906604754</v>
      </c>
      <c r="C18">
        <v>17595648623263</v>
      </c>
      <c r="D18">
        <v>416225798149097</v>
      </c>
    </row>
    <row r="19" spans="1:4" x14ac:dyDescent="0.25">
      <c r="A19">
        <v>2017</v>
      </c>
      <c r="B19">
        <v>24989669988726</v>
      </c>
      <c r="C19">
        <v>20300192846805</v>
      </c>
      <c r="D19">
        <v>468947714192103</v>
      </c>
    </row>
    <row r="20" spans="1:4" x14ac:dyDescent="0.25">
      <c r="A20">
        <v>2018</v>
      </c>
      <c r="B20">
        <v>2687735247413</v>
      </c>
      <c r="C20">
        <v>22884848094098</v>
      </c>
      <c r="D20">
        <v>399250438003202</v>
      </c>
    </row>
    <row r="21" spans="1:4" x14ac:dyDescent="0.25">
      <c r="A21">
        <v>2019</v>
      </c>
      <c r="B21">
        <v>268387751059391</v>
      </c>
      <c r="C21">
        <v>21962208633367</v>
      </c>
      <c r="D21">
        <v>487656647257205</v>
      </c>
    </row>
    <row r="22" spans="1:4" x14ac:dyDescent="0.25">
      <c r="A22">
        <v>2020</v>
      </c>
      <c r="B22">
        <v>25039201411125</v>
      </c>
      <c r="C22">
        <v>18697357103941</v>
      </c>
      <c r="D22">
        <v>634184430718399</v>
      </c>
    </row>
    <row r="23" spans="1:4" x14ac:dyDescent="0.25">
      <c r="A23">
        <v>2021</v>
      </c>
      <c r="B23">
        <v>338812343277879</v>
      </c>
      <c r="C23">
        <v>260100493578369</v>
      </c>
      <c r="D23">
        <v>787118496995103</v>
      </c>
    </row>
    <row r="24" spans="1:4" x14ac:dyDescent="0.25">
      <c r="A24">
        <v>2022</v>
      </c>
      <c r="B24">
        <v>39811902935854</v>
      </c>
      <c r="C24">
        <v>32939453156629</v>
      </c>
      <c r="D24">
        <v>687244977922497</v>
      </c>
    </row>
    <row r="25" spans="1:4" x14ac:dyDescent="0.25">
      <c r="A25">
        <v>2023</v>
      </c>
      <c r="B25">
        <v>21606829988937</v>
      </c>
      <c r="C25">
        <v>16943327013666</v>
      </c>
      <c r="D25">
        <v>466350297527098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F118-2480-4378-AAC4-3AD93FCC8452}">
  <dimension ref="A3:B28"/>
  <sheetViews>
    <sheetView workbookViewId="0">
      <selection activeCell="C26" sqref="C26"/>
    </sheetView>
  </sheetViews>
  <sheetFormatPr baseColWidth="10" defaultRowHeight="15" x14ac:dyDescent="0.25"/>
  <cols>
    <col min="1" max="1" width="17.5703125" bestFit="1" customWidth="1"/>
    <col min="2" max="2" width="21.7109375" bestFit="1" customWidth="1"/>
    <col min="3" max="3" width="15.7109375" bestFit="1" customWidth="1"/>
  </cols>
  <sheetData>
    <row r="3" spans="1:2" x14ac:dyDescent="0.25">
      <c r="A3" s="23" t="s">
        <v>52</v>
      </c>
      <c r="B3" t="s">
        <v>54</v>
      </c>
    </row>
    <row r="4" spans="1:2" x14ac:dyDescent="0.25">
      <c r="A4" s="24">
        <v>2000</v>
      </c>
      <c r="B4" s="25">
        <v>3.4012997864819873E-5</v>
      </c>
    </row>
    <row r="5" spans="1:2" x14ac:dyDescent="0.25">
      <c r="A5" s="24">
        <v>2001</v>
      </c>
      <c r="B5" s="25">
        <v>3.69122859498985E-5</v>
      </c>
    </row>
    <row r="6" spans="1:2" x14ac:dyDescent="0.25">
      <c r="A6" s="24">
        <v>2002</v>
      </c>
      <c r="B6" s="25">
        <v>3.9928748179019045E-5</v>
      </c>
    </row>
    <row r="7" spans="1:2" x14ac:dyDescent="0.25">
      <c r="A7" s="24">
        <v>2003</v>
      </c>
      <c r="B7" s="25">
        <v>4.7590050924932155E-5</v>
      </c>
    </row>
    <row r="8" spans="1:2" x14ac:dyDescent="0.25">
      <c r="A8" s="24">
        <v>2004</v>
      </c>
      <c r="B8" s="25">
        <v>5.9518288300528905E-5</v>
      </c>
    </row>
    <row r="9" spans="1:2" x14ac:dyDescent="0.25">
      <c r="A9" s="24">
        <v>2005</v>
      </c>
      <c r="B9" s="25">
        <v>7.2762076776155902E-3</v>
      </c>
    </row>
    <row r="10" spans="1:2" x14ac:dyDescent="0.25">
      <c r="A10" s="24">
        <v>2006</v>
      </c>
      <c r="B10" s="25">
        <v>8.3644263731384033E-3</v>
      </c>
    </row>
    <row r="11" spans="1:2" x14ac:dyDescent="0.25">
      <c r="A11" s="24">
        <v>2007</v>
      </c>
      <c r="B11" s="25">
        <v>9.7231363646508619E-3</v>
      </c>
    </row>
    <row r="12" spans="1:2" x14ac:dyDescent="0.25">
      <c r="A12" s="24">
        <v>2008</v>
      </c>
      <c r="B12" s="25">
        <v>1.1966640910749008E-2</v>
      </c>
    </row>
    <row r="13" spans="1:2" x14ac:dyDescent="0.25">
      <c r="A13" s="24">
        <v>2009</v>
      </c>
      <c r="B13" s="25">
        <v>9.3633591191963385E-3</v>
      </c>
    </row>
    <row r="14" spans="1:2" x14ac:dyDescent="0.25">
      <c r="A14" s="24">
        <v>2010</v>
      </c>
      <c r="B14" s="25">
        <v>0.12074791197019895</v>
      </c>
    </row>
    <row r="15" spans="1:2" x14ac:dyDescent="0.25">
      <c r="A15" s="24">
        <v>2011</v>
      </c>
      <c r="B15" s="25">
        <v>0.15179944698091824</v>
      </c>
    </row>
    <row r="16" spans="1:2" x14ac:dyDescent="0.25">
      <c r="A16" s="24">
        <v>2012</v>
      </c>
      <c r="B16" s="25">
        <v>1.4642329619238803E-2</v>
      </c>
    </row>
    <row r="17" spans="1:2" x14ac:dyDescent="0.25">
      <c r="A17" s="24">
        <v>2013</v>
      </c>
      <c r="B17" s="25">
        <v>0.14117595015362067</v>
      </c>
    </row>
    <row r="18" spans="1:2" x14ac:dyDescent="0.25">
      <c r="A18" s="24">
        <v>2014</v>
      </c>
      <c r="B18" s="25">
        <v>0.13495042036094154</v>
      </c>
    </row>
    <row r="19" spans="1:2" x14ac:dyDescent="0.25">
      <c r="A19" s="24">
        <v>2015</v>
      </c>
      <c r="B19" s="25">
        <v>1.1416011209712166E-2</v>
      </c>
    </row>
    <row r="20" spans="1:2" x14ac:dyDescent="0.25">
      <c r="A20" s="24">
        <v>2016</v>
      </c>
      <c r="B20" s="25">
        <v>1.1078337466382473E-2</v>
      </c>
    </row>
    <row r="21" spans="1:2" x14ac:dyDescent="0.25">
      <c r="A21" s="24">
        <v>2017</v>
      </c>
      <c r="B21" s="25">
        <v>1.2723834251965575E-2</v>
      </c>
    </row>
    <row r="22" spans="1:2" x14ac:dyDescent="0.25">
      <c r="A22" s="24">
        <v>2018</v>
      </c>
      <c r="B22" s="25">
        <v>1.3684973757827588E-3</v>
      </c>
    </row>
    <row r="23" spans="1:2" x14ac:dyDescent="0.25">
      <c r="A23" s="24">
        <v>2019</v>
      </c>
      <c r="B23" s="25">
        <v>0.13665331560113111</v>
      </c>
    </row>
    <row r="24" spans="1:2" x14ac:dyDescent="0.25">
      <c r="A24" s="24">
        <v>2020</v>
      </c>
      <c r="B24" s="25">
        <v>1.2749053857072536E-2</v>
      </c>
    </row>
    <row r="25" spans="1:2" x14ac:dyDescent="0.25">
      <c r="A25" s="24">
        <v>2021</v>
      </c>
      <c r="B25" s="25">
        <v>0.17251096554427023</v>
      </c>
    </row>
    <row r="26" spans="1:2" x14ac:dyDescent="0.25">
      <c r="A26" s="24">
        <v>2022</v>
      </c>
      <c r="B26" s="25">
        <v>2.0270778063082893E-2</v>
      </c>
    </row>
    <row r="27" spans="1:2" x14ac:dyDescent="0.25">
      <c r="A27" s="24">
        <v>2023</v>
      </c>
      <c r="B27" s="25">
        <v>1.100141472911261E-2</v>
      </c>
    </row>
    <row r="28" spans="1:2" x14ac:dyDescent="0.25">
      <c r="A28" s="24" t="s">
        <v>53</v>
      </c>
      <c r="B28" s="2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088F-9749-48BD-8207-E9AA233CCF6C}">
  <dimension ref="A1"/>
  <sheetViews>
    <sheetView zoomScaleNormal="100" workbookViewId="0">
      <selection activeCell="J7" sqref="J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E3F8-C58E-452D-B800-C668DB8FCE19}">
  <dimension ref="A1:L45"/>
  <sheetViews>
    <sheetView workbookViewId="0">
      <selection activeCell="H27" sqref="H27"/>
    </sheetView>
  </sheetViews>
  <sheetFormatPr baseColWidth="10" defaultRowHeight="15" x14ac:dyDescent="0.25"/>
  <cols>
    <col min="7" max="7" width="15.5703125" customWidth="1"/>
    <col min="10" max="12" width="12" bestFit="1" customWidth="1"/>
  </cols>
  <sheetData>
    <row r="1" spans="1:12" ht="15.75" thickBot="1" x14ac:dyDescent="0.3">
      <c r="A1" t="s">
        <v>26</v>
      </c>
      <c r="B1" t="s">
        <v>0</v>
      </c>
      <c r="C1" t="s">
        <v>1</v>
      </c>
      <c r="D1" t="s">
        <v>2</v>
      </c>
    </row>
    <row r="2" spans="1:12" x14ac:dyDescent="0.25">
      <c r="A2">
        <v>2000</v>
      </c>
      <c r="B2">
        <v>66801686908</v>
      </c>
      <c r="C2">
        <v>677525979172801</v>
      </c>
      <c r="D2">
        <v>-950911009280067</v>
      </c>
      <c r="F2" s="13" t="s">
        <v>47</v>
      </c>
      <c r="G2" s="13"/>
    </row>
    <row r="3" spans="1:12" x14ac:dyDescent="0.25">
      <c r="A3">
        <v>2001</v>
      </c>
      <c r="B3">
        <v>72495902269</v>
      </c>
      <c r="C3">
        <v>6437721548576</v>
      </c>
      <c r="D3">
        <v>811868678324001</v>
      </c>
      <c r="F3" s="10"/>
      <c r="G3" s="10"/>
      <c r="J3" s="17" t="s">
        <v>42</v>
      </c>
      <c r="K3" s="18" t="s">
        <v>43</v>
      </c>
      <c r="L3" s="14" t="s">
        <v>44</v>
      </c>
    </row>
    <row r="4" spans="1:12" x14ac:dyDescent="0.25">
      <c r="A4">
        <v>2002</v>
      </c>
      <c r="B4">
        <v>78420248197</v>
      </c>
      <c r="C4">
        <v>4878283543548</v>
      </c>
      <c r="D4">
        <v>2963741276152</v>
      </c>
      <c r="F4" s="10" t="s">
        <v>29</v>
      </c>
      <c r="G4" s="10">
        <v>81833528236144.703</v>
      </c>
      <c r="J4" s="15">
        <f>+G14</f>
        <v>338812343277879</v>
      </c>
      <c r="K4" s="16">
        <f>+G13</f>
        <v>66801686908</v>
      </c>
      <c r="L4" s="14">
        <f>J4-K4</f>
        <v>338745541590971</v>
      </c>
    </row>
    <row r="5" spans="1:12" x14ac:dyDescent="0.25">
      <c r="A5">
        <v>2003</v>
      </c>
      <c r="B5">
        <v>93467082627</v>
      </c>
      <c r="C5">
        <v>5245866103677</v>
      </c>
      <c r="D5">
        <v>4100842159023</v>
      </c>
      <c r="F5" s="10" t="s">
        <v>30</v>
      </c>
      <c r="G5" s="10">
        <v>24271944903272.074</v>
      </c>
    </row>
    <row r="6" spans="1:12" x14ac:dyDescent="0.25">
      <c r="A6">
        <v>2004</v>
      </c>
      <c r="B6">
        <v>116894196629</v>
      </c>
      <c r="C6">
        <v>7233845517489</v>
      </c>
      <c r="D6">
        <v>4455574145411</v>
      </c>
      <c r="F6" s="10" t="s">
        <v>31</v>
      </c>
      <c r="G6" s="10">
        <v>22089503010466.5</v>
      </c>
    </row>
    <row r="7" spans="1:12" x14ac:dyDescent="0.25">
      <c r="A7">
        <v>2005</v>
      </c>
      <c r="B7">
        <v>14290505914517</v>
      </c>
      <c r="C7">
        <v>8681545843128</v>
      </c>
      <c r="D7">
        <v>560896007138901</v>
      </c>
      <c r="F7" s="10" t="s">
        <v>32</v>
      </c>
      <c r="G7" s="10" t="e">
        <v>#N/A</v>
      </c>
      <c r="K7" t="s">
        <v>41</v>
      </c>
      <c r="L7" t="s">
        <v>45</v>
      </c>
    </row>
    <row r="8" spans="1:12" x14ac:dyDescent="0.25">
      <c r="A8">
        <v>2006</v>
      </c>
      <c r="B8">
        <v>16427772522849</v>
      </c>
      <c r="C8">
        <v>10791037096664</v>
      </c>
      <c r="D8">
        <v>5636735426185</v>
      </c>
      <c r="F8" s="10" t="s">
        <v>33</v>
      </c>
      <c r="G8" s="10">
        <v>118907760155926.75</v>
      </c>
      <c r="K8">
        <f>G16</f>
        <v>24</v>
      </c>
      <c r="L8">
        <f>SQRT(K8)</f>
        <v>4.8989794855663558</v>
      </c>
    </row>
    <row r="9" spans="1:12" x14ac:dyDescent="0.25">
      <c r="A9">
        <v>2007</v>
      </c>
      <c r="B9">
        <v>19096285301773</v>
      </c>
      <c r="C9">
        <v>1418521410753</v>
      </c>
      <c r="D9">
        <v>491107119424297</v>
      </c>
      <c r="F9" s="10" t="s">
        <v>34</v>
      </c>
      <c r="G9" s="10">
        <v>1.4139055425299401E+28</v>
      </c>
    </row>
    <row r="10" spans="1:12" x14ac:dyDescent="0.25">
      <c r="A10">
        <v>2008</v>
      </c>
      <c r="B10">
        <v>23502538724678</v>
      </c>
      <c r="C10">
        <v>20338403987468</v>
      </c>
      <c r="D10">
        <v>316413473721003</v>
      </c>
      <c r="F10" s="10" t="s">
        <v>35</v>
      </c>
      <c r="G10" s="10">
        <v>-0.23092071845823536</v>
      </c>
      <c r="L10" t="s">
        <v>46</v>
      </c>
    </row>
    <row r="11" spans="1:12" x14ac:dyDescent="0.25">
      <c r="A11">
        <v>2009</v>
      </c>
      <c r="B11">
        <v>18389681108782</v>
      </c>
      <c r="C11">
        <v>14691267048269</v>
      </c>
      <c r="D11">
        <v>3698414060513</v>
      </c>
      <c r="F11" s="10" t="s">
        <v>36</v>
      </c>
      <c r="G11" s="10">
        <v>1.2749567748543622</v>
      </c>
      <c r="L11">
        <f>L4/L8</f>
        <v>69146144128384.664</v>
      </c>
    </row>
    <row r="12" spans="1:12" x14ac:dyDescent="0.25">
      <c r="A12">
        <v>2010</v>
      </c>
      <c r="B12">
        <v>237149463928051</v>
      </c>
      <c r="C12">
        <v>21124249371675</v>
      </c>
      <c r="D12">
        <v>259069702113008</v>
      </c>
      <c r="F12" s="10" t="s">
        <v>37</v>
      </c>
      <c r="G12" s="10">
        <v>338745541590971</v>
      </c>
    </row>
    <row r="13" spans="1:12" x14ac:dyDescent="0.25">
      <c r="A13">
        <v>2011</v>
      </c>
      <c r="B13">
        <v>298134823937859</v>
      </c>
      <c r="C13">
        <v>26775382627334</v>
      </c>
      <c r="D13">
        <v>303809976645186</v>
      </c>
      <c r="F13" s="10" t="s">
        <v>38</v>
      </c>
      <c r="G13" s="10">
        <v>66801686908</v>
      </c>
    </row>
    <row r="14" spans="1:12" x14ac:dyDescent="0.25">
      <c r="A14">
        <v>2012</v>
      </c>
      <c r="B14">
        <v>28757603864134</v>
      </c>
      <c r="C14">
        <v>26493545546619</v>
      </c>
      <c r="D14">
        <v>226405831751501</v>
      </c>
      <c r="F14" s="10" t="s">
        <v>39</v>
      </c>
      <c r="G14" s="10">
        <v>338812343277879</v>
      </c>
      <c r="K14">
        <f>+G13</f>
        <v>66801686908</v>
      </c>
      <c r="L14" s="19">
        <v>69146000000000</v>
      </c>
    </row>
    <row r="15" spans="1:12" x14ac:dyDescent="0.25">
      <c r="A15">
        <v>2013</v>
      </c>
      <c r="B15">
        <v>277270226475861</v>
      </c>
      <c r="C15">
        <v>28600778562089</v>
      </c>
      <c r="D15">
        <v>-873755914502948</v>
      </c>
      <c r="F15" s="10" t="s">
        <v>40</v>
      </c>
      <c r="G15" s="10">
        <v>1964004677667473</v>
      </c>
      <c r="K15" s="19">
        <f>+K14+L15</f>
        <v>69212801686908</v>
      </c>
      <c r="L15" s="19">
        <v>69146000000000</v>
      </c>
    </row>
    <row r="16" spans="1:12" ht="15.75" thickBot="1" x14ac:dyDescent="0.3">
      <c r="A16">
        <v>2014</v>
      </c>
      <c r="B16">
        <v>265043256842081</v>
      </c>
      <c r="C16">
        <v>27402705804386</v>
      </c>
      <c r="D16">
        <v>-898380120177917</v>
      </c>
      <c r="F16" s="11" t="s">
        <v>41</v>
      </c>
      <c r="G16" s="11">
        <v>24</v>
      </c>
      <c r="K16" s="19">
        <f t="shared" ref="K16:K28" si="0">+K15+L16</f>
        <v>138358801686908</v>
      </c>
      <c r="L16" s="19">
        <v>69146000000000</v>
      </c>
    </row>
    <row r="17" spans="1:12" x14ac:dyDescent="0.25">
      <c r="A17">
        <v>2015</v>
      </c>
      <c r="B17">
        <v>22421099416179</v>
      </c>
      <c r="C17">
        <v>21480910209368</v>
      </c>
      <c r="D17">
        <v>940189206811008</v>
      </c>
      <c r="G17">
        <v>0</v>
      </c>
      <c r="K17" s="19">
        <f t="shared" si="0"/>
        <v>207504801686908</v>
      </c>
      <c r="L17" s="19">
        <v>69146000000000</v>
      </c>
    </row>
    <row r="18" spans="1:12" x14ac:dyDescent="0.25">
      <c r="A18">
        <v>2016</v>
      </c>
      <c r="B18">
        <v>21757906604754</v>
      </c>
      <c r="C18">
        <v>17595648623263</v>
      </c>
      <c r="D18">
        <v>416225798149097</v>
      </c>
      <c r="K18" s="19">
        <f t="shared" si="0"/>
        <v>276650801686908</v>
      </c>
      <c r="L18" s="19">
        <v>69146000000000</v>
      </c>
    </row>
    <row r="19" spans="1:12" x14ac:dyDescent="0.25">
      <c r="A19">
        <v>2017</v>
      </c>
      <c r="B19">
        <v>24989669988726</v>
      </c>
      <c r="C19">
        <v>20300192846805</v>
      </c>
      <c r="D19">
        <v>468947714192103</v>
      </c>
      <c r="K19" s="19">
        <f t="shared" si="0"/>
        <v>345796801686908</v>
      </c>
      <c r="L19" s="19">
        <v>69146000000000</v>
      </c>
    </row>
    <row r="20" spans="1:12" x14ac:dyDescent="0.25">
      <c r="A20">
        <v>2018</v>
      </c>
      <c r="B20">
        <v>2687735247413</v>
      </c>
      <c r="C20">
        <v>22884848094098</v>
      </c>
      <c r="D20">
        <v>399250438003202</v>
      </c>
      <c r="K20" s="19">
        <f t="shared" si="0"/>
        <v>414942801686908</v>
      </c>
      <c r="L20" s="19">
        <v>69146000000000</v>
      </c>
    </row>
    <row r="21" spans="1:12" x14ac:dyDescent="0.25">
      <c r="A21">
        <v>2019</v>
      </c>
      <c r="B21">
        <v>268387751059391</v>
      </c>
      <c r="C21">
        <v>21962208633367</v>
      </c>
      <c r="D21">
        <v>487656647257205</v>
      </c>
      <c r="K21" s="19">
        <f t="shared" si="0"/>
        <v>484088801686908</v>
      </c>
      <c r="L21" s="19">
        <v>69146000000000</v>
      </c>
    </row>
    <row r="22" spans="1:12" x14ac:dyDescent="0.25">
      <c r="A22">
        <v>2020</v>
      </c>
      <c r="B22">
        <v>25039201411125</v>
      </c>
      <c r="C22">
        <v>18697357103941</v>
      </c>
      <c r="D22">
        <v>634184430718399</v>
      </c>
      <c r="K22" s="19">
        <f t="shared" si="0"/>
        <v>553234801686908</v>
      </c>
      <c r="L22" s="19">
        <v>69146000000000</v>
      </c>
    </row>
    <row r="23" spans="1:12" x14ac:dyDescent="0.25">
      <c r="A23">
        <v>2021</v>
      </c>
      <c r="B23">
        <v>338812343277879</v>
      </c>
      <c r="C23">
        <v>260100493578369</v>
      </c>
      <c r="D23">
        <v>787118496995103</v>
      </c>
      <c r="K23" s="19">
        <f t="shared" si="0"/>
        <v>622380801686908</v>
      </c>
      <c r="L23" s="19">
        <v>69146000000000</v>
      </c>
    </row>
    <row r="24" spans="1:12" x14ac:dyDescent="0.25">
      <c r="A24">
        <v>2022</v>
      </c>
      <c r="B24">
        <v>39811902935854</v>
      </c>
      <c r="C24">
        <v>32939453156629</v>
      </c>
      <c r="D24">
        <v>687244977922497</v>
      </c>
      <c r="K24" s="19">
        <f t="shared" si="0"/>
        <v>691526801686908</v>
      </c>
      <c r="L24" s="19">
        <v>69146000000000</v>
      </c>
    </row>
    <row r="25" spans="1:12" x14ac:dyDescent="0.25">
      <c r="A25">
        <v>2023</v>
      </c>
      <c r="B25">
        <v>21606829988937</v>
      </c>
      <c r="C25">
        <v>16943327013666</v>
      </c>
      <c r="D25">
        <v>466350297527098</v>
      </c>
      <c r="K25" s="19">
        <f t="shared" si="0"/>
        <v>760672801686908</v>
      </c>
      <c r="L25" s="19">
        <v>69146000000000</v>
      </c>
    </row>
    <row r="26" spans="1:12" x14ac:dyDescent="0.25">
      <c r="K26" s="19">
        <f t="shared" si="0"/>
        <v>829818801686908</v>
      </c>
      <c r="L26" s="19">
        <v>69146000000000</v>
      </c>
    </row>
    <row r="27" spans="1:12" x14ac:dyDescent="0.25">
      <c r="K27" s="19">
        <f t="shared" si="0"/>
        <v>898964801686908</v>
      </c>
      <c r="L27" s="19">
        <v>69146000000000</v>
      </c>
    </row>
    <row r="28" spans="1:12" x14ac:dyDescent="0.25">
      <c r="K28" s="19">
        <f t="shared" si="0"/>
        <v>968110801686908</v>
      </c>
      <c r="L28" s="19">
        <v>69146000000000</v>
      </c>
    </row>
    <row r="29" spans="1:12" ht="15.75" thickBot="1" x14ac:dyDescent="0.3"/>
    <row r="30" spans="1:12" x14ac:dyDescent="0.25">
      <c r="F30" s="12" t="s">
        <v>48</v>
      </c>
      <c r="G30" s="12" t="s">
        <v>50</v>
      </c>
      <c r="H30" s="12" t="s">
        <v>51</v>
      </c>
    </row>
    <row r="31" spans="1:12" x14ac:dyDescent="0.25">
      <c r="F31" s="20">
        <v>69212801686908</v>
      </c>
      <c r="G31" s="10">
        <v>18</v>
      </c>
      <c r="H31" s="21">
        <v>0.75</v>
      </c>
    </row>
    <row r="32" spans="1:12" x14ac:dyDescent="0.25">
      <c r="F32" s="20">
        <v>138358801686908</v>
      </c>
      <c r="G32" s="10">
        <v>0</v>
      </c>
      <c r="H32" s="21">
        <v>0.75</v>
      </c>
    </row>
    <row r="33" spans="6:8" x14ac:dyDescent="0.25">
      <c r="F33" s="20">
        <v>207504801686908</v>
      </c>
      <c r="G33" s="10">
        <v>0</v>
      </c>
      <c r="H33" s="21">
        <v>0.75</v>
      </c>
    </row>
    <row r="34" spans="6:8" x14ac:dyDescent="0.25">
      <c r="F34" s="20">
        <v>276650801686908</v>
      </c>
      <c r="G34" s="10">
        <v>3</v>
      </c>
      <c r="H34" s="21">
        <v>0.875</v>
      </c>
    </row>
    <row r="35" spans="6:8" x14ac:dyDescent="0.25">
      <c r="F35" s="20">
        <v>345796801686908</v>
      </c>
      <c r="G35" s="10">
        <v>3</v>
      </c>
      <c r="H35" s="21">
        <v>1</v>
      </c>
    </row>
    <row r="36" spans="6:8" x14ac:dyDescent="0.25">
      <c r="F36" s="20">
        <v>414942801686908</v>
      </c>
      <c r="G36" s="10">
        <v>0</v>
      </c>
      <c r="H36" s="21">
        <v>1</v>
      </c>
    </row>
    <row r="37" spans="6:8" x14ac:dyDescent="0.25">
      <c r="F37" s="20">
        <v>484088801686908</v>
      </c>
      <c r="G37" s="10">
        <v>0</v>
      </c>
      <c r="H37" s="21">
        <v>1</v>
      </c>
    </row>
    <row r="38" spans="6:8" x14ac:dyDescent="0.25">
      <c r="F38" s="20">
        <v>553234801686908</v>
      </c>
      <c r="G38" s="10">
        <v>0</v>
      </c>
      <c r="H38" s="21">
        <v>1</v>
      </c>
    </row>
    <row r="39" spans="6:8" x14ac:dyDescent="0.25">
      <c r="F39" s="20">
        <v>622380801686908</v>
      </c>
      <c r="G39" s="10">
        <v>0</v>
      </c>
      <c r="H39" s="21">
        <v>1</v>
      </c>
    </row>
    <row r="40" spans="6:8" x14ac:dyDescent="0.25">
      <c r="F40" s="20">
        <v>691526801686908</v>
      </c>
      <c r="G40" s="10">
        <v>0</v>
      </c>
      <c r="H40" s="21">
        <v>1</v>
      </c>
    </row>
    <row r="41" spans="6:8" x14ac:dyDescent="0.25">
      <c r="F41" s="20">
        <v>760672801686908</v>
      </c>
      <c r="G41" s="10">
        <v>0</v>
      </c>
      <c r="H41" s="21">
        <v>1</v>
      </c>
    </row>
    <row r="42" spans="6:8" x14ac:dyDescent="0.25">
      <c r="F42" s="20">
        <v>829818801686908</v>
      </c>
      <c r="G42" s="10">
        <v>0</v>
      </c>
      <c r="H42" s="21">
        <v>1</v>
      </c>
    </row>
    <row r="43" spans="6:8" x14ac:dyDescent="0.25">
      <c r="F43" s="20">
        <v>898964801686908</v>
      </c>
      <c r="G43" s="10">
        <v>0</v>
      </c>
      <c r="H43" s="21">
        <v>1</v>
      </c>
    </row>
    <row r="44" spans="6:8" x14ac:dyDescent="0.25">
      <c r="F44" s="20">
        <v>968110801686908</v>
      </c>
      <c r="G44" s="10">
        <v>0</v>
      </c>
      <c r="H44" s="21">
        <v>1</v>
      </c>
    </row>
    <row r="45" spans="6:8" ht="15.75" thickBot="1" x14ac:dyDescent="0.3">
      <c r="F45" s="11" t="s">
        <v>49</v>
      </c>
      <c r="G45" s="11">
        <v>0</v>
      </c>
      <c r="H45" s="22">
        <v>1</v>
      </c>
    </row>
  </sheetData>
  <sortState xmlns:xlrd2="http://schemas.microsoft.com/office/spreadsheetml/2017/richdata2" ref="F31:F44">
    <sortCondition ref="F31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4D8D-DCA4-4266-B8C2-ECF4956BF909}">
  <dimension ref="A1:F25"/>
  <sheetViews>
    <sheetView workbookViewId="0">
      <selection activeCell="F1" sqref="F1"/>
    </sheetView>
  </sheetViews>
  <sheetFormatPr baseColWidth="10" defaultRowHeight="15" x14ac:dyDescent="0.25"/>
  <cols>
    <col min="1" max="1" width="14.28515625" customWidth="1"/>
    <col min="2" max="2" width="19.85546875" customWidth="1"/>
    <col min="3" max="3" width="16.28515625" customWidth="1"/>
    <col min="4" max="4" width="17.5703125" customWidth="1"/>
  </cols>
  <sheetData>
    <row r="1" spans="1:6" x14ac:dyDescent="0.25">
      <c r="A1" t="s">
        <v>26</v>
      </c>
      <c r="B1" t="s">
        <v>0</v>
      </c>
      <c r="C1" t="s">
        <v>1</v>
      </c>
      <c r="D1" t="s">
        <v>2</v>
      </c>
      <c r="F1" t="s">
        <v>27</v>
      </c>
    </row>
    <row r="2" spans="1:6" hidden="1" x14ac:dyDescent="0.25">
      <c r="A2">
        <v>2015</v>
      </c>
      <c r="B2">
        <v>22421099416179</v>
      </c>
      <c r="C2">
        <v>21480910209368</v>
      </c>
      <c r="D2">
        <v>940189206811008</v>
      </c>
    </row>
    <row r="3" spans="1:6" hidden="1" x14ac:dyDescent="0.25">
      <c r="A3">
        <v>2001</v>
      </c>
      <c r="B3">
        <v>72495902269</v>
      </c>
      <c r="C3">
        <v>6437721548576</v>
      </c>
      <c r="D3">
        <v>811868678324001</v>
      </c>
      <c r="F3" t="s">
        <v>28</v>
      </c>
    </row>
    <row r="4" spans="1:6" hidden="1" x14ac:dyDescent="0.25">
      <c r="A4">
        <v>2021</v>
      </c>
      <c r="B4">
        <v>338812343277879</v>
      </c>
      <c r="C4">
        <v>260100493578369</v>
      </c>
      <c r="D4">
        <v>787118496995103</v>
      </c>
    </row>
    <row r="5" spans="1:6" hidden="1" x14ac:dyDescent="0.25">
      <c r="A5">
        <v>2022</v>
      </c>
      <c r="B5">
        <v>39811902935854</v>
      </c>
      <c r="C5">
        <v>32939453156629</v>
      </c>
      <c r="D5">
        <v>687244977922497</v>
      </c>
    </row>
    <row r="6" spans="1:6" x14ac:dyDescent="0.25">
      <c r="A6">
        <v>2020</v>
      </c>
      <c r="B6">
        <v>25039201411125</v>
      </c>
      <c r="C6">
        <v>18697357103941</v>
      </c>
      <c r="D6">
        <v>634184430718399</v>
      </c>
    </row>
    <row r="7" spans="1:6" hidden="1" x14ac:dyDescent="0.25">
      <c r="A7">
        <v>2005</v>
      </c>
      <c r="B7">
        <v>14290505914517</v>
      </c>
      <c r="C7">
        <v>8681545843128</v>
      </c>
      <c r="D7">
        <v>560896007138901</v>
      </c>
    </row>
    <row r="8" spans="1:6" hidden="1" x14ac:dyDescent="0.25">
      <c r="A8">
        <v>2007</v>
      </c>
      <c r="B8">
        <v>19096285301773</v>
      </c>
      <c r="C8">
        <v>1418521410753</v>
      </c>
      <c r="D8">
        <v>491107119424297</v>
      </c>
    </row>
    <row r="9" spans="1:6" hidden="1" x14ac:dyDescent="0.25">
      <c r="A9">
        <v>2019</v>
      </c>
      <c r="B9">
        <v>268387751059391</v>
      </c>
      <c r="C9">
        <v>21962208633367</v>
      </c>
      <c r="D9">
        <v>487656647257205</v>
      </c>
    </row>
    <row r="10" spans="1:6" hidden="1" x14ac:dyDescent="0.25">
      <c r="A10">
        <v>2017</v>
      </c>
      <c r="B10">
        <v>24989669988726</v>
      </c>
      <c r="C10">
        <v>20300192846805</v>
      </c>
      <c r="D10">
        <v>468947714192103</v>
      </c>
    </row>
    <row r="11" spans="1:6" hidden="1" x14ac:dyDescent="0.25">
      <c r="A11">
        <v>2023</v>
      </c>
      <c r="B11">
        <v>21606829988937</v>
      </c>
      <c r="C11">
        <v>16943327013666</v>
      </c>
      <c r="D11">
        <v>466350297527098</v>
      </c>
    </row>
    <row r="12" spans="1:6" hidden="1" x14ac:dyDescent="0.25">
      <c r="A12">
        <v>2016</v>
      </c>
      <c r="B12">
        <v>21757906604754</v>
      </c>
      <c r="C12">
        <v>17595648623263</v>
      </c>
      <c r="D12">
        <v>416225798149097</v>
      </c>
    </row>
    <row r="13" spans="1:6" hidden="1" x14ac:dyDescent="0.25">
      <c r="A13">
        <v>2018</v>
      </c>
      <c r="B13">
        <v>2687735247413</v>
      </c>
      <c r="C13">
        <v>22884848094098</v>
      </c>
      <c r="D13">
        <v>399250438003202</v>
      </c>
    </row>
    <row r="14" spans="1:6" hidden="1" x14ac:dyDescent="0.25">
      <c r="A14">
        <v>2008</v>
      </c>
      <c r="B14">
        <v>23502538724678</v>
      </c>
      <c r="C14">
        <v>20338403987468</v>
      </c>
      <c r="D14">
        <v>316413473721003</v>
      </c>
    </row>
    <row r="15" spans="1:6" hidden="1" x14ac:dyDescent="0.25">
      <c r="A15">
        <v>2011</v>
      </c>
      <c r="B15">
        <v>298134823937859</v>
      </c>
      <c r="C15">
        <v>26775382627334</v>
      </c>
      <c r="D15">
        <v>303809976645186</v>
      </c>
    </row>
    <row r="16" spans="1:6" hidden="1" x14ac:dyDescent="0.25">
      <c r="A16">
        <v>2010</v>
      </c>
      <c r="B16">
        <v>237149463928051</v>
      </c>
      <c r="C16">
        <v>21124249371675</v>
      </c>
      <c r="D16">
        <v>259069702113008</v>
      </c>
    </row>
    <row r="17" spans="1:4" hidden="1" x14ac:dyDescent="0.25">
      <c r="A17">
        <v>2012</v>
      </c>
      <c r="B17">
        <v>28757603864134</v>
      </c>
      <c r="C17">
        <v>26493545546619</v>
      </c>
      <c r="D17">
        <v>226405831751501</v>
      </c>
    </row>
    <row r="18" spans="1:4" hidden="1" x14ac:dyDescent="0.25">
      <c r="A18">
        <v>2006</v>
      </c>
      <c r="B18">
        <v>16427772522849</v>
      </c>
      <c r="C18">
        <v>10791037096664</v>
      </c>
      <c r="D18">
        <v>5636735426185</v>
      </c>
    </row>
    <row r="19" spans="1:4" hidden="1" x14ac:dyDescent="0.25">
      <c r="A19">
        <v>2004</v>
      </c>
      <c r="B19">
        <v>116894196629</v>
      </c>
      <c r="C19">
        <v>7233845517489</v>
      </c>
      <c r="D19">
        <v>4455574145411</v>
      </c>
    </row>
    <row r="20" spans="1:4" x14ac:dyDescent="0.25">
      <c r="A20">
        <v>2003</v>
      </c>
      <c r="B20">
        <v>93467082627</v>
      </c>
      <c r="C20">
        <v>5245866103677</v>
      </c>
      <c r="D20">
        <v>4100842159023</v>
      </c>
    </row>
    <row r="21" spans="1:4" hidden="1" x14ac:dyDescent="0.25">
      <c r="A21">
        <v>2009</v>
      </c>
      <c r="B21">
        <v>18389681108782</v>
      </c>
      <c r="C21">
        <v>14691267048269</v>
      </c>
      <c r="D21">
        <v>3698414060513</v>
      </c>
    </row>
    <row r="22" spans="1:4" hidden="1" x14ac:dyDescent="0.25">
      <c r="A22">
        <v>2002</v>
      </c>
      <c r="B22">
        <v>78420248197</v>
      </c>
      <c r="C22">
        <v>4878283543548</v>
      </c>
      <c r="D22">
        <v>2963741276152</v>
      </c>
    </row>
    <row r="23" spans="1:4" hidden="1" x14ac:dyDescent="0.25">
      <c r="A23">
        <v>2013</v>
      </c>
      <c r="B23">
        <v>277270226475861</v>
      </c>
      <c r="C23">
        <v>28600778562089</v>
      </c>
      <c r="D23">
        <v>-873755914502948</v>
      </c>
    </row>
    <row r="24" spans="1:4" hidden="1" x14ac:dyDescent="0.25">
      <c r="A24">
        <v>2014</v>
      </c>
      <c r="B24">
        <v>265043256842081</v>
      </c>
      <c r="C24">
        <v>27402705804386</v>
      </c>
      <c r="D24">
        <v>-898380120177917</v>
      </c>
    </row>
    <row r="25" spans="1:4" hidden="1" x14ac:dyDescent="0.25">
      <c r="A25">
        <v>2000</v>
      </c>
      <c r="B25">
        <v>66801686908</v>
      </c>
      <c r="C25">
        <v>677525979172801</v>
      </c>
      <c r="D25">
        <v>-950911009280067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A682-5A25-4DA6-9416-390EBD88637C}">
  <dimension ref="A1:L36"/>
  <sheetViews>
    <sheetView topLeftCell="A4" workbookViewId="0">
      <selection activeCell="D39" sqref="D39"/>
    </sheetView>
  </sheetViews>
  <sheetFormatPr baseColWidth="10" defaultRowHeight="15" x14ac:dyDescent="0.25"/>
  <cols>
    <col min="6" max="7" width="13.7109375" customWidth="1"/>
  </cols>
  <sheetData>
    <row r="1" spans="1:11" ht="17.25" x14ac:dyDescent="0.25">
      <c r="A1" s="5" t="s">
        <v>3</v>
      </c>
      <c r="H1" t="s">
        <v>10</v>
      </c>
      <c r="J1" t="s">
        <v>11</v>
      </c>
    </row>
    <row r="2" spans="1:11" x14ac:dyDescent="0.25">
      <c r="A2" s="1"/>
    </row>
    <row r="3" spans="1:11" ht="17.25" x14ac:dyDescent="0.25">
      <c r="A3" s="2" t="s">
        <v>4</v>
      </c>
    </row>
    <row r="4" spans="1:11" ht="17.25" x14ac:dyDescent="0.25">
      <c r="A4" s="2" t="s">
        <v>5</v>
      </c>
    </row>
    <row r="7" spans="1:11" x14ac:dyDescent="0.25">
      <c r="B7" t="s">
        <v>7</v>
      </c>
      <c r="G7">
        <f>SUM(DatosPunto10[Balanza])</f>
        <v>5554547059799961</v>
      </c>
    </row>
    <row r="9" spans="1:11" x14ac:dyDescent="0.25">
      <c r="B9" t="s">
        <v>6</v>
      </c>
      <c r="G9">
        <f>AVERAGE(DatosPunto10[Exportaciones])</f>
        <v>81833528236144.703</v>
      </c>
    </row>
    <row r="11" spans="1:11" x14ac:dyDescent="0.25">
      <c r="B11" t="s">
        <v>8</v>
      </c>
      <c r="G11" s="4">
        <f>MIN(DatosPunto10[Importaciones])</f>
        <v>1418521410753</v>
      </c>
    </row>
    <row r="13" spans="1:11" x14ac:dyDescent="0.25">
      <c r="B13" t="s">
        <v>9</v>
      </c>
      <c r="G13">
        <f>MAX(DatosPunto10[Balanza])</f>
        <v>940189206811008</v>
      </c>
      <c r="K13" s="4"/>
    </row>
    <row r="18" spans="1:12" x14ac:dyDescent="0.25">
      <c r="A18" s="3" t="s">
        <v>12</v>
      </c>
    </row>
    <row r="20" spans="1:12" x14ac:dyDescent="0.25">
      <c r="B20" s="3" t="s">
        <v>13</v>
      </c>
      <c r="D20" t="s">
        <v>14</v>
      </c>
      <c r="F20" t="s">
        <v>15</v>
      </c>
      <c r="H20" t="s">
        <v>16</v>
      </c>
      <c r="L20" t="s">
        <v>17</v>
      </c>
    </row>
    <row r="22" spans="1:12" x14ac:dyDescent="0.25">
      <c r="B22" t="s">
        <v>18</v>
      </c>
      <c r="F22" s="6">
        <v>28757603864134</v>
      </c>
      <c r="G22" s="6">
        <v>25757603864134</v>
      </c>
      <c r="I22" s="7" t="str">
        <f>IF(F22&gt;G22,"el primero es Mayor", "mentira el primero es Menor")</f>
        <v>el primero es Mayor</v>
      </c>
      <c r="J22" s="9"/>
      <c r="K22" s="8"/>
    </row>
    <row r="24" spans="1:12" x14ac:dyDescent="0.25">
      <c r="B24" t="s">
        <v>19</v>
      </c>
    </row>
    <row r="30" spans="1:12" x14ac:dyDescent="0.25">
      <c r="B30" s="3" t="s">
        <v>20</v>
      </c>
    </row>
    <row r="33" spans="2:12" x14ac:dyDescent="0.25">
      <c r="B33" t="s">
        <v>21</v>
      </c>
      <c r="E33">
        <v>19096285301773</v>
      </c>
      <c r="G33" t="s">
        <v>22</v>
      </c>
    </row>
    <row r="35" spans="2:12" x14ac:dyDescent="0.25">
      <c r="B35" t="s">
        <v>23</v>
      </c>
      <c r="F35" s="7">
        <f>VLOOKUP(E33, DatosPunto10[Exportaciones],1, FALSE)</f>
        <v>19096285301773</v>
      </c>
      <c r="G35" s="9"/>
      <c r="H35" s="9" t="s">
        <v>24</v>
      </c>
      <c r="I35" s="9"/>
      <c r="J35" s="9"/>
      <c r="K35" s="9"/>
      <c r="L35" s="8"/>
    </row>
    <row r="36" spans="2:12" x14ac:dyDescent="0.25">
      <c r="B36" t="s">
        <v>25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G 3 Q j W A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G 3 Q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0 I 1 i L g k U w Z A E A A G o I A A A T A B w A R m 9 y b X V s Y X M v U 2 V j d G l v b j E u b S C i G A A o o B Q A A A A A A A A A A A A A A A A A A A A A A A A A A A D t k s 9 O w k A Q x u 8 k f Y f N c m m T T Q O K H D Q 9 Y I u R i 2 L A E / W w L C N u 3 O 4 0 u 1 v C n / j u b s U E i O g L 2 B 6 2 X 2 e m M 9 9 k f x a E k 6 j J Z P / u 3 g S t o G X f u I E F y b h D O 6 6 0 w 2 6 H J E S B C 1 r E P 4 9 G L k H 7 S G p X c Y a i K k C 7 8 E 4 q i F P U z n / Y k K b X + b M F Y / 1 Z c S M x z 8 C + O y z z 4 V q A I q X B j R + J 1 i v u R 4 t a + X L U X I H N j 0 f H w q 5 o x G Y Z K F l I B y a h j D K S o q o K b Z M e I 0 M t c C H 1 M u l f d T p d R p 4 q d D B x G w X J Q c Y P q O E l Y v s d 2 t T / x O e w 5 Y s v D 1 j g S n p J / V p T P v f l 4 z r m 4 B 7 4 w v s K 9 0 s z M v u O D 5 S a C K 6 4 s Y k z 1 X H j q S y R C F 7 M p e 9 9 6 D c 1 X N t X N M X e + H R T g g 1 / t c F 2 O z r Q t S A j 7 f q 9 u K 7 / Y G R H h + s S j e P C 3 x a c S Y + K P 9 O 3 3 r L e 8 t P E R x S 0 p D 7 v / x i I N j 1 B I r y I a M N F w 8 U P L i 4 b L h o u z n D R a 7 j 4 v 1 x 8 A l B L A Q I t A B Q A A g A I A B t 0 I 1 g E 2 t Z I p A A A A P U A A A A S A A A A A A A A A A A A A A A A A A A A A A B D b 2 5 m a W c v U G F j a 2 F n Z S 5 4 b W x Q S w E C L Q A U A A I A C A A b d C N Y D 8 r p q 6 Q A A A D p A A A A E w A A A A A A A A A A A A A A A A D w A A A A W 0 N v b n R l b n R f V H l w Z X N d L n h t b F B L A Q I t A B Q A A g A I A B t 0 I 1 i L g k U w Z A E A A G o I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l A A A A A A A A 5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1 b n R v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v c 1 B 1 b n R v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F U M j E 6 M T c 6 M T I u M j g 1 N T U 3 M F o i I C 8 + P E V u d H J 5 I F R 5 c G U 9 I k Z p b G x D b 2 x 1 b W 5 U e X B l c y I g V m F s d W U 9 I n N B d 0 1 E Q X c 9 P S I g L z 4 8 R W 5 0 c n k g V H l w Z T 0 i R m l s b E N v b H V t b k 5 h b W V z I i B W Y W x 1 Z T 0 i c 1 s m c X V v d D t B b m 9 z J n F 1 b 3 Q 7 L C Z x d W 9 0 O 0 V 4 c G 9 y d G F j a W 9 u Z X M m c X V v d D s s J n F 1 b 3 Q 7 S W 1 w b 3 J 0 Y W N p b 2 5 l c y Z x d W 9 0 O y w m c X V v d D t C Y W x h b n p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Q d W 5 0 b z E w L 1 R p c G 8 g Y 2 F t Y m l h Z G 8 u e 0 F u b 3 M s M H 0 m c X V v d D s s J n F 1 b 3 Q 7 U 2 V j d G l v b j E v R G F 0 b 3 N Q d W 5 0 b z E w L 1 R p c G 8 g Y 2 F t Y m l h Z G 8 u e 0 V 4 c G 9 y d G F j a W 9 u Z X M s M X 0 m c X V v d D s s J n F 1 b 3 Q 7 U 2 V j d G l v b j E v R G F 0 b 3 N Q d W 5 0 b z E w L 1 R p c G 8 g Y 2 F t Y m l h Z G 8 u e 0 l t c G 9 y d G F j a W 9 u Z X M s M n 0 m c X V v d D s s J n F 1 b 3 Q 7 U 2 V j d G l v b j E v R G F 0 b 3 N Q d W 5 0 b z E w L 1 R p c G 8 g Y 2 F t Y m l h Z G 8 u e 0 J h b G F u e m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b 3 N Q d W 5 0 b z E w L 1 R p c G 8 g Y 2 F t Y m l h Z G 8 u e 0 F u b 3 M s M H 0 m c X V v d D s s J n F 1 b 3 Q 7 U 2 V j d G l v b j E v R G F 0 b 3 N Q d W 5 0 b z E w L 1 R p c G 8 g Y 2 F t Y m l h Z G 8 u e 0 V 4 c G 9 y d G F j a W 9 u Z X M s M X 0 m c X V v d D s s J n F 1 b 3 Q 7 U 2 V j d G l v b j E v R G F 0 b 3 N Q d W 5 0 b z E w L 1 R p c G 8 g Y 2 F t Y m l h Z G 8 u e 0 l t c G 9 y d G F j a W 9 u Z X M s M n 0 m c X V v d D s s J n F 1 b 3 Q 7 U 2 V j d G l v b j E v R G F 0 b 3 N Q d W 5 0 b z E w L 1 R p c G 8 g Y 2 F t Y m l h Z G 8 u e 0 J h b G F u e m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U H V u d G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1 b n R v M T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Q d W 5 0 b z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U H V u d G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9 z U H V u d G 8 x M D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V Q y M T o x N z o x M i 4 y O D U 1 N T c w W i I g L z 4 8 R W 5 0 c n k g V H l w Z T 0 i R m l s b E N v b H V t b l R 5 c G V z I i B W Y W x 1 Z T 0 i c 0 F 3 T U R B d z 0 9 I i A v P j x F b n R y e S B U e X B l P S J G a W x s Q 2 9 s d W 1 u T m F t Z X M i I F Z h b H V l P S J z W y Z x d W 9 0 O 0 F u b 3 M m c X V v d D s s J n F 1 b 3 Q 7 R X h w b 3 J 0 Y W N p b 2 5 l c y Z x d W 9 0 O y w m c X V v d D t J b X B v c n R h Y 2 l v b m V z J n F 1 b 3 Q 7 L C Z x d W 9 0 O 0 J h b G F u e m E m c X V v d D t d I i A v P j x F b n R y e S B U e X B l P S J G a W x s U 3 R h d H V z I i B W Y W x 1 Z T 0 i c 0 N v b X B s Z X R l I i A v P j x F b n R y e S B U e X B l P S J G a W x s Q 2 9 1 b n Q i I F Z h b H V l P S J s M j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U H V u d G 8 x M C 9 U a X B v I G N h b W J p Y W R v L n t B b m 9 z L D B 9 J n F 1 b 3 Q 7 L C Z x d W 9 0 O 1 N l Y 3 R p b 2 4 x L 0 R h d G 9 z U H V u d G 8 x M C 9 U a X B v I G N h b W J p Y W R v L n t F e H B v c n R h Y 2 l v b m V z L D F 9 J n F 1 b 3 Q 7 L C Z x d W 9 0 O 1 N l Y 3 R p b 2 4 x L 0 R h d G 9 z U H V u d G 8 x M C 9 U a X B v I G N h b W J p Y W R v L n t J b X B v c n R h Y 2 l v b m V z L D J 9 J n F 1 b 3 Q 7 L C Z x d W 9 0 O 1 N l Y 3 R p b 2 4 x L 0 R h d G 9 z U H V u d G 8 x M C 9 U a X B v I G N h b W J p Y W R v L n t C Y W x h b n p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9 z U H V u d G 8 x M C 9 U a X B v I G N h b W J p Y W R v L n t B b m 9 z L D B 9 J n F 1 b 3 Q 7 L C Z x d W 9 0 O 1 N l Y 3 R p b 2 4 x L 0 R h d G 9 z U H V u d G 8 x M C 9 U a X B v I G N h b W J p Y W R v L n t F e H B v c n R h Y 2 l v b m V z L D F 9 J n F 1 b 3 Q 7 L C Z x d W 9 0 O 1 N l Y 3 R p b 2 4 x L 0 R h d G 9 z U H V u d G 8 x M C 9 U a X B v I G N h b W J p Y W R v L n t J b X B v c n R h Y 2 l v b m V z L D J 9 J n F 1 b 3 Q 7 L C Z x d W 9 0 O 1 N l Y 3 R p b 2 4 x L 0 R h d G 9 z U H V u d G 8 x M C 9 U a X B v I G N h b W J p Y W R v L n t C Y W x h b n p h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v c 1 B 1 b n R v M T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Q d W 5 0 b z E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U H V u d G 8 x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1 b n R v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v c 1 B 1 b n R v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F U M j E 6 M T c 6 M T I u M j g 1 N T U 3 M F o i I C 8 + P E V u d H J 5 I F R 5 c G U 9 I k Z p b G x D b 2 x 1 b W 5 U e X B l c y I g V m F s d W U 9 I n N B d 0 1 E Q X c 9 P S I g L z 4 8 R W 5 0 c n k g V H l w Z T 0 i R m l s b E N v b H V t b k 5 h b W V z I i B W Y W x 1 Z T 0 i c 1 s m c X V v d D t B b m 9 z J n F 1 b 3 Q 7 L C Z x d W 9 0 O 0 V 4 c G 9 y d G F j a W 9 u Z X M m c X V v d D s s J n F 1 b 3 Q 7 S W 1 w b 3 J 0 Y W N p b 2 5 l c y Z x d W 9 0 O y w m c X V v d D t C Y W x h b n p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Q d W 5 0 b z E w L 1 R p c G 8 g Y 2 F t Y m l h Z G 8 u e 0 F u b 3 M s M H 0 m c X V v d D s s J n F 1 b 3 Q 7 U 2 V j d G l v b j E v R G F 0 b 3 N Q d W 5 0 b z E w L 1 R p c G 8 g Y 2 F t Y m l h Z G 8 u e 0 V 4 c G 9 y d G F j a W 9 u Z X M s M X 0 m c X V v d D s s J n F 1 b 3 Q 7 U 2 V j d G l v b j E v R G F 0 b 3 N Q d W 5 0 b z E w L 1 R p c G 8 g Y 2 F t Y m l h Z G 8 u e 0 l t c G 9 y d G F j a W 9 u Z X M s M n 0 m c X V v d D s s J n F 1 b 3 Q 7 U 2 V j d G l v b j E v R G F 0 b 3 N Q d W 5 0 b z E w L 1 R p c G 8 g Y 2 F t Y m l h Z G 8 u e 0 J h b G F u e m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b 3 N Q d W 5 0 b z E w L 1 R p c G 8 g Y 2 F t Y m l h Z G 8 u e 0 F u b 3 M s M H 0 m c X V v d D s s J n F 1 b 3 Q 7 U 2 V j d G l v b j E v R G F 0 b 3 N Q d W 5 0 b z E w L 1 R p c G 8 g Y 2 F t Y m l h Z G 8 u e 0 V 4 c G 9 y d G F j a W 9 u Z X M s M X 0 m c X V v d D s s J n F 1 b 3 Q 7 U 2 V j d G l v b j E v R G F 0 b 3 N Q d W 5 0 b z E w L 1 R p c G 8 g Y 2 F t Y m l h Z G 8 u e 0 l t c G 9 y d G F j a W 9 u Z X M s M n 0 m c X V v d D s s J n F 1 b 3 Q 7 U 2 V j d G l v b j E v R G F 0 b 3 N Q d W 5 0 b z E w L 1 R p c G 8 g Y 2 F t Y m l h Z G 8 u e 0 J h b G F u e m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U H V u d G 8 x M C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1 b n R v M T A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Q d W 5 0 b z E w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U H V u d G 8 x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9 z U H V u d G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V Q y M T o x N z o x M i 4 y O D U 1 N T c w W i I g L z 4 8 R W 5 0 c n k g V H l w Z T 0 i R m l s b E N v b H V t b l R 5 c G V z I i B W Y W x 1 Z T 0 i c 0 F 3 T U R B d z 0 9 I i A v P j x F b n R y e S B U e X B l P S J G a W x s Q 2 9 s d W 1 u T m F t Z X M i I F Z h b H V l P S J z W y Z x d W 9 0 O 0 F u b 3 M m c X V v d D s s J n F 1 b 3 Q 7 R X h w b 3 J 0 Y W N p b 2 5 l c y Z x d W 9 0 O y w m c X V v d D t J b X B v c n R h Y 2 l v b m V z J n F 1 b 3 Q 7 L C Z x d W 9 0 O 0 J h b G F u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1 B 1 b n R v M T A v V G l w b y B j Y W 1 i a W F k b y 5 7 Q W 5 v c y w w f S Z x d W 9 0 O y w m c X V v d D t T Z W N 0 a W 9 u M S 9 E Y X R v c 1 B 1 b n R v M T A v V G l w b y B j Y W 1 i a W F k b y 5 7 R X h w b 3 J 0 Y W N p b 2 5 l c y w x f S Z x d W 9 0 O y w m c X V v d D t T Z W N 0 a W 9 u M S 9 E Y X R v c 1 B 1 b n R v M T A v V G l w b y B j Y W 1 i a W F k b y 5 7 S W 1 w b 3 J 0 Y W N p b 2 5 l c y w y f S Z x d W 9 0 O y w m c X V v d D t T Z W N 0 a W 9 u M S 9 E Y X R v c 1 B 1 b n R v M T A v V G l w b y B j Y W 1 i a W F k b y 5 7 Q m F s Y W 5 6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X R v c 1 B 1 b n R v M T A v V G l w b y B j Y W 1 i a W F k b y 5 7 Q W 5 v c y w w f S Z x d W 9 0 O y w m c X V v d D t T Z W N 0 a W 9 u M S 9 E Y X R v c 1 B 1 b n R v M T A v V G l w b y B j Y W 1 i a W F k b y 5 7 R X h w b 3 J 0 Y W N p b 2 5 l c y w x f S Z x d W 9 0 O y w m c X V v d D t T Z W N 0 a W 9 u M S 9 E Y X R v c 1 B 1 b n R v M T A v V G l w b y B j Y W 1 i a W F k b y 5 7 S W 1 w b 3 J 0 Y W N p b 2 5 l c y w y f S Z x d W 9 0 O y w m c X V v d D t T Z W N 0 a W 9 u M S 9 E Y X R v c 1 B 1 b n R v M T A v V G l w b y B j Y W 1 i a W F k b y 5 7 Q m F s Y W 5 6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b 3 N Q d W 5 0 b z E w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U H V u d G 8 x M C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B 1 b n R v M T A l M j A o N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A O E 7 x t E t 5 G j S E u 3 3 A 1 V n U A A A A A A g A A A A A A E G Y A A A A B A A A g A A A A Y B 1 T G v V S 7 C Q P h 7 7 l M 3 N 6 6 z M K G n c c 5 p D C R C v t C i H c O t g A A A A A D o A A A A A C A A A g A A A A a r + T 6 e + d a N 4 + W n + A L 4 C B a 8 / 6 f v 9 8 2 f o y 3 1 h K H K 8 E O T R Q A A A A / E E m 7 x Y G 0 H r D H 0 i J M T d / F N n w 0 8 9 1 L e U e j r p Y 8 W U y r 5 3 6 B a j 9 M 3 f y c 0 Z I 3 o 4 G h V K F o + C / W U m p I m 8 y P o t S l o 2 t n C q 9 t B N r l V V S V G Y P o K P U X z h A A A A A V I z 5 E s c 7 M 0 9 8 5 i 0 r i 9 U M A 5 + R f y L w C B n j N / 2 O / a 5 p 5 T T e j / k k L 3 F K k Z o 0 W z F d y W Y U t U L i o S 2 / Z Z y 1 c d y i + j B P u w = = < / D a t a M a s h u p > 
</file>

<file path=customXml/itemProps1.xml><?xml version="1.0" encoding="utf-8"?>
<ds:datastoreItem xmlns:ds="http://schemas.openxmlformats.org/officeDocument/2006/customXml" ds:itemID="{60357CDD-E1FA-42A8-974C-21A2986789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Tabla Dinamica</vt:lpstr>
      <vt:lpstr>Graficos</vt:lpstr>
      <vt:lpstr>Analisis de Datos</vt:lpstr>
      <vt:lpstr>Filtro y Orden</vt:lpstr>
      <vt:lpstr>Funciones básicas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knaus</dc:creator>
  <cp:lastModifiedBy>elias knaus</cp:lastModifiedBy>
  <dcterms:created xsi:type="dcterms:W3CDTF">2024-01-01T21:15:49Z</dcterms:created>
  <dcterms:modified xsi:type="dcterms:W3CDTF">2024-01-03T18:56:15Z</dcterms:modified>
</cp:coreProperties>
</file>