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nacki\telecom\2A\S4\projet\tni\"/>
    </mc:Choice>
  </mc:AlternateContent>
  <xr:revisionPtr revIDLastSave="0" documentId="13_ncr:1_{ACBE8F13-4580-413B-9BA1-4D1555E70839}" xr6:coauthVersionLast="45" xr6:coauthVersionMax="45" xr10:uidLastSave="{00000000-0000-0000-0000-000000000000}"/>
  <bookViews>
    <workbookView xWindow="-120" yWindow="-120" windowWidth="29040" windowHeight="15840" xr2:uid="{7F5BF3C9-3607-4F18-B273-19E2515DCD7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0" i="1" l="1"/>
  <c r="F40" i="1"/>
  <c r="D40" i="1"/>
  <c r="C40" i="1"/>
  <c r="H33" i="1"/>
  <c r="B33" i="1"/>
  <c r="I36" i="1"/>
  <c r="H36" i="1"/>
  <c r="I34" i="1"/>
  <c r="I35" i="1"/>
  <c r="H34" i="1"/>
  <c r="E36" i="1"/>
  <c r="F34" i="1"/>
  <c r="H31" i="1"/>
  <c r="H35" i="1"/>
  <c r="I33" i="1"/>
  <c r="I32" i="1"/>
  <c r="H32" i="1"/>
  <c r="I31" i="1"/>
  <c r="F35" i="1"/>
  <c r="E35" i="1"/>
  <c r="F33" i="1"/>
  <c r="E33" i="1"/>
  <c r="F32" i="1"/>
  <c r="E32" i="1"/>
  <c r="B32" i="1"/>
  <c r="E31" i="1"/>
  <c r="F31" i="1"/>
  <c r="C31" i="1"/>
  <c r="D31" i="1"/>
  <c r="C34" i="1"/>
  <c r="B34" i="1"/>
  <c r="B35" i="1"/>
  <c r="C35" i="1"/>
  <c r="D36" i="1"/>
  <c r="D34" i="1"/>
  <c r="C32" i="1"/>
  <c r="B31" i="1"/>
  <c r="D35" i="1"/>
  <c r="C37" i="1"/>
  <c r="B37" i="1"/>
  <c r="D21" i="1"/>
  <c r="A21" i="1" s="1"/>
  <c r="D20" i="1"/>
  <c r="A20" i="1" s="1"/>
  <c r="D19" i="1"/>
  <c r="A19" i="1"/>
  <c r="D18" i="1"/>
  <c r="A18" i="1" s="1"/>
  <c r="D17" i="1"/>
  <c r="A17" i="1" s="1"/>
  <c r="D16" i="1"/>
  <c r="A16" i="1"/>
  <c r="D15" i="1"/>
  <c r="A15" i="1" s="1"/>
  <c r="D14" i="1"/>
  <c r="A14" i="1"/>
  <c r="D13" i="1"/>
  <c r="A13" i="1" s="1"/>
  <c r="D4" i="1"/>
  <c r="K4" i="1" s="1"/>
  <c r="D11" i="1"/>
  <c r="A11" i="1" s="1"/>
  <c r="D3" i="1"/>
  <c r="K3" i="1" s="1"/>
  <c r="D5" i="1"/>
  <c r="A5" i="1" s="1"/>
  <c r="D6" i="1"/>
  <c r="A6" i="1" s="1"/>
  <c r="D7" i="1"/>
  <c r="A7" i="1" s="1"/>
  <c r="D8" i="1"/>
  <c r="A8" i="1" s="1"/>
  <c r="D9" i="1"/>
  <c r="A9" i="1" s="1"/>
  <c r="D10" i="1"/>
  <c r="A10" i="1" s="1"/>
  <c r="D12" i="1"/>
  <c r="A12" i="1" s="1"/>
  <c r="D2" i="1"/>
  <c r="K2" i="1" s="1"/>
  <c r="K9" i="1" l="1"/>
  <c r="K8" i="1"/>
  <c r="K5" i="1"/>
  <c r="K10" i="1"/>
  <c r="K11" i="1"/>
  <c r="K7" i="1"/>
  <c r="K6" i="1"/>
  <c r="A3" i="1"/>
  <c r="A2" i="1"/>
  <c r="A4" i="1"/>
</calcChain>
</file>

<file path=xl/sharedStrings.xml><?xml version="1.0" encoding="utf-8"?>
<sst xmlns="http://schemas.openxmlformats.org/spreadsheetml/2006/main" count="49" uniqueCount="38">
  <si>
    <t>original</t>
  </si>
  <si>
    <t>h264_646kb</t>
  </si>
  <si>
    <t>h264_333kb</t>
  </si>
  <si>
    <t>hvec_1.1Mo</t>
  </si>
  <si>
    <t>hvec_100mb</t>
  </si>
  <si>
    <t>hvec_842kb</t>
  </si>
  <si>
    <t>h264_122mb</t>
  </si>
  <si>
    <t>snow_29mb</t>
  </si>
  <si>
    <t>snow_8mb</t>
  </si>
  <si>
    <t>taille</t>
  </si>
  <si>
    <t>taux de compression</t>
  </si>
  <si>
    <t>psnr</t>
  </si>
  <si>
    <t>psnr imag</t>
  </si>
  <si>
    <t>inf</t>
  </si>
  <si>
    <t>snow_776kb</t>
  </si>
  <si>
    <t>nom</t>
  </si>
  <si>
    <t>type</t>
  </si>
  <si>
    <t>H264</t>
  </si>
  <si>
    <t>HVEC</t>
  </si>
  <si>
    <t>SNOW</t>
  </si>
  <si>
    <t>snow_100mb</t>
  </si>
  <si>
    <t>vmaf</t>
  </si>
  <si>
    <t>ssim</t>
  </si>
  <si>
    <t>codec</t>
  </si>
  <si>
    <t>taux</t>
  </si>
  <si>
    <t>x</t>
  </si>
  <si>
    <t>h264</t>
  </si>
  <si>
    <t>hevc</t>
  </si>
  <si>
    <t>snow</t>
  </si>
  <si>
    <t>h264 vmaf</t>
  </si>
  <si>
    <t>hevc vmaf</t>
  </si>
  <si>
    <t>snow vmaf</t>
  </si>
  <si>
    <t>ssim vmaf</t>
  </si>
  <si>
    <t>hevc ssim</t>
  </si>
  <si>
    <t>h264 ssim</t>
  </si>
  <si>
    <t>fort</t>
  </si>
  <si>
    <t>moyen</t>
  </si>
  <si>
    <t>faible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</si>
</sst>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2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PSNR</a:t>
            </a:r>
            <a:r>
              <a:rPr lang="fr-FR" baseline="0"/>
              <a:t> en fonction du taux de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codec h264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Feuil1!$A$30:$A$37</c:f>
              <c:numCache>
                <c:formatCode>0%</c:formatCode>
                <c:ptCount val="8"/>
                <c:pt idx="1">
                  <c:v>0.24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0.78</c:v>
                </c:pt>
                <c:pt idx="5">
                  <c:v>0.91</c:v>
                </c:pt>
                <c:pt idx="6">
                  <c:v>0.93</c:v>
                </c:pt>
                <c:pt idx="7">
                  <c:v>0.99</c:v>
                </c:pt>
              </c:numCache>
            </c:numRef>
          </c:cat>
          <c:val>
            <c:numRef>
              <c:f>Feuil1!$B$30:$B$37</c:f>
              <c:numCache>
                <c:formatCode>General</c:formatCode>
                <c:ptCount val="8"/>
                <c:pt idx="1">
                  <c:v>53.875574999999998</c:v>
                </c:pt>
                <c:pt idx="2">
                  <c:v>18.972854999999999</c:v>
                </c:pt>
                <c:pt idx="3">
                  <c:v>18.649712999999998</c:v>
                </c:pt>
                <c:pt idx="4">
                  <c:v>11.28777</c:v>
                </c:pt>
                <c:pt idx="5">
                  <c:v>7.7547499999999996</c:v>
                </c:pt>
                <c:pt idx="6">
                  <c:v>7.7501139999999999</c:v>
                </c:pt>
                <c:pt idx="7">
                  <c:v>7.74763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F2-4703-A26F-AD4318C32DA3}"/>
            </c:ext>
          </c:extLst>
        </c:ser>
        <c:ser>
          <c:idx val="1"/>
          <c:order val="1"/>
          <c:tx>
            <c:v>codec hevc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Feuil1!$A$30:$A$37</c:f>
              <c:numCache>
                <c:formatCode>0%</c:formatCode>
                <c:ptCount val="8"/>
                <c:pt idx="1">
                  <c:v>0.24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0.78</c:v>
                </c:pt>
                <c:pt idx="5">
                  <c:v>0.91</c:v>
                </c:pt>
                <c:pt idx="6">
                  <c:v>0.93</c:v>
                </c:pt>
                <c:pt idx="7">
                  <c:v>0.99</c:v>
                </c:pt>
              </c:numCache>
            </c:numRef>
          </c:cat>
          <c:val>
            <c:numRef>
              <c:f>Feuil1!$C$30:$C$37</c:f>
              <c:numCache>
                <c:formatCode>General</c:formatCode>
                <c:ptCount val="8"/>
                <c:pt idx="1">
                  <c:v>54.908651999999996</c:v>
                </c:pt>
                <c:pt idx="2">
                  <c:v>19.644684000000002</c:v>
                </c:pt>
                <c:pt idx="3">
                  <c:v>18.587586000000002</c:v>
                </c:pt>
                <c:pt idx="4">
                  <c:v>10.994761</c:v>
                </c:pt>
                <c:pt idx="5">
                  <c:v>7.7493600000000002</c:v>
                </c:pt>
                <c:pt idx="6">
                  <c:v>7.739941</c:v>
                </c:pt>
                <c:pt idx="7">
                  <c:v>7.7386200000000001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F2-4703-A26F-AD4318C32DA3}"/>
            </c:ext>
          </c:extLst>
        </c:ser>
        <c:ser>
          <c:idx val="2"/>
          <c:order val="2"/>
          <c:tx>
            <c:v>codec snow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Feuil1!$A$30:$A$37</c:f>
              <c:numCache>
                <c:formatCode>0%</c:formatCode>
                <c:ptCount val="8"/>
                <c:pt idx="1">
                  <c:v>0.24</c:v>
                </c:pt>
                <c:pt idx="2">
                  <c:v>0.28000000000000003</c:v>
                </c:pt>
                <c:pt idx="3">
                  <c:v>0.46</c:v>
                </c:pt>
                <c:pt idx="4">
                  <c:v>0.78</c:v>
                </c:pt>
                <c:pt idx="5">
                  <c:v>0.91</c:v>
                </c:pt>
                <c:pt idx="6">
                  <c:v>0.93</c:v>
                </c:pt>
                <c:pt idx="7">
                  <c:v>0.99</c:v>
                </c:pt>
              </c:numCache>
            </c:numRef>
          </c:cat>
          <c:val>
            <c:numRef>
              <c:f>Feuil1!$D$30:$D$37</c:f>
              <c:numCache>
                <c:formatCode>General</c:formatCode>
                <c:ptCount val="8"/>
                <c:pt idx="1">
                  <c:v>53.989848000000002</c:v>
                </c:pt>
                <c:pt idx="2">
                  <c:v>52.125404000000003</c:v>
                </c:pt>
                <c:pt idx="3">
                  <c:v>49.578586000000001</c:v>
                </c:pt>
                <c:pt idx="4">
                  <c:v>45.177570000000003</c:v>
                </c:pt>
                <c:pt idx="5">
                  <c:v>43.757544000000003</c:v>
                </c:pt>
                <c:pt idx="6">
                  <c:v>40.401797000000002</c:v>
                </c:pt>
                <c:pt idx="7">
                  <c:v>31.731770000000001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F2-4703-A26F-AD4318C32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6681775"/>
        <c:axId val="372347999"/>
      </c:lineChart>
      <c:catAx>
        <c:axId val="376681775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2347999"/>
        <c:crosses val="autoZero"/>
        <c:auto val="1"/>
        <c:lblAlgn val="ctr"/>
        <c:lblOffset val="100"/>
        <c:noMultiLvlLbl val="0"/>
      </c:catAx>
      <c:valAx>
        <c:axId val="37234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668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VMAF</a:t>
            </a:r>
            <a:r>
              <a:rPr lang="fr-FR" baseline="0"/>
              <a:t> en fonction des taux de compression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snow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Feuil1!$A$40:$A$42</c:f>
              <c:strCache>
                <c:ptCount val="3"/>
                <c:pt idx="0">
                  <c:v>fort</c:v>
                </c:pt>
                <c:pt idx="1">
                  <c:v>moyen</c:v>
                </c:pt>
                <c:pt idx="2">
                  <c:v>faible</c:v>
                </c:pt>
              </c:strCache>
            </c:strRef>
          </c:cat>
          <c:val>
            <c:numRef>
              <c:f>Feuil1!$B$40:$B$42</c:f>
              <c:numCache>
                <c:formatCode>General</c:formatCode>
                <c:ptCount val="3"/>
                <c:pt idx="0">
                  <c:v>7.8636699999999999</c:v>
                </c:pt>
                <c:pt idx="1">
                  <c:v>15.713589000000001</c:v>
                </c:pt>
                <c:pt idx="2">
                  <c:v>18.402891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F5-46B6-A7BA-B459731FF05B}"/>
            </c:ext>
          </c:extLst>
        </c:ser>
        <c:ser>
          <c:idx val="1"/>
          <c:order val="1"/>
          <c:tx>
            <c:v>h264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Feuil1!$C$40:$C$42</c:f>
              <c:numCache>
                <c:formatCode>General</c:formatCode>
                <c:ptCount val="3"/>
                <c:pt idx="0">
                  <c:v>19.469139999999999</c:v>
                </c:pt>
                <c:pt idx="1">
                  <c:v>19.061917999999999</c:v>
                </c:pt>
                <c:pt idx="2">
                  <c:v>19.469139999999999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F5-46B6-A7BA-B459731FF05B}"/>
            </c:ext>
          </c:extLst>
        </c:ser>
        <c:ser>
          <c:idx val="2"/>
          <c:order val="2"/>
          <c:tx>
            <c:v>hevc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Feuil1!$D$40:$D$42</c:f>
              <c:numCache>
                <c:formatCode>General</c:formatCode>
                <c:ptCount val="3"/>
                <c:pt idx="0">
                  <c:v>19.218139999999998</c:v>
                </c:pt>
                <c:pt idx="1">
                  <c:v>19.072309000000001</c:v>
                </c:pt>
                <c:pt idx="2">
                  <c:v>19.218139999999998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F5-46B6-A7BA-B459731FF0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340271"/>
        <c:axId val="295263039"/>
      </c:lineChart>
      <c:catAx>
        <c:axId val="47334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5263039"/>
        <c:crosses val="autoZero"/>
        <c:auto val="1"/>
        <c:lblAlgn val="ctr"/>
        <c:lblOffset val="100"/>
        <c:noMultiLvlLbl val="0"/>
      </c:catAx>
      <c:valAx>
        <c:axId val="29526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7334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SSIM en fonction des taux de compression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h264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Feuil1!$A$40:$A$42</c:f>
              <c:strCache>
                <c:ptCount val="3"/>
                <c:pt idx="0">
                  <c:v>fort</c:v>
                </c:pt>
                <c:pt idx="1">
                  <c:v>moyen</c:v>
                </c:pt>
                <c:pt idx="2">
                  <c:v>faible</c:v>
                </c:pt>
              </c:strCache>
            </c:strRef>
          </c:cat>
          <c:val>
            <c:numRef>
              <c:f>Feuil1!$F$40:$F$42</c:f>
              <c:numCache>
                <c:formatCode>General</c:formatCode>
                <c:ptCount val="3"/>
                <c:pt idx="0">
                  <c:v>8.6826100000000003E-2</c:v>
                </c:pt>
                <c:pt idx="1">
                  <c:v>8.1818699999999994E-2</c:v>
                </c:pt>
                <c:pt idx="2">
                  <c:v>8.6826100000000003E-2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B46-45AF-9C17-6D78FCFE888B}"/>
            </c:ext>
          </c:extLst>
        </c:ser>
        <c:ser>
          <c:idx val="0"/>
          <c:order val="1"/>
          <c:tx>
            <c:v>snow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Feuil1!$A$40:$A$42</c:f>
              <c:strCache>
                <c:ptCount val="3"/>
                <c:pt idx="0">
                  <c:v>fort</c:v>
                </c:pt>
                <c:pt idx="1">
                  <c:v>moyen</c:v>
                </c:pt>
                <c:pt idx="2">
                  <c:v>faible</c:v>
                </c:pt>
              </c:strCache>
            </c:strRef>
          </c:cat>
          <c:val>
            <c:numRef>
              <c:f>Feuil1!$E$40:$E$42</c:f>
              <c:numCache>
                <c:formatCode>General</c:formatCode>
                <c:ptCount val="3"/>
                <c:pt idx="0">
                  <c:v>8.1389299999999998E-2</c:v>
                </c:pt>
                <c:pt idx="1">
                  <c:v>8.8312799999999997E-2</c:v>
                </c:pt>
                <c:pt idx="2">
                  <c:v>8.70224E-2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46-45AF-9C17-6D78FCFE888B}"/>
            </c:ext>
          </c:extLst>
        </c:ser>
        <c:ser>
          <c:idx val="2"/>
          <c:order val="2"/>
          <c:tx>
            <c:v>HEVC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Feuil1!$A$40:$A$42</c:f>
              <c:strCache>
                <c:ptCount val="3"/>
                <c:pt idx="0">
                  <c:v>fort</c:v>
                </c:pt>
                <c:pt idx="1">
                  <c:v>moyen</c:v>
                </c:pt>
                <c:pt idx="2">
                  <c:v>faible</c:v>
                </c:pt>
              </c:strCache>
            </c:strRef>
          </c:cat>
          <c:val>
            <c:numRef>
              <c:f>Feuil1!$G$40:$G$42</c:f>
              <c:numCache>
                <c:formatCode>General</c:formatCode>
                <c:ptCount val="3"/>
                <c:pt idx="0">
                  <c:v>8.6750599999999997E-2</c:v>
                </c:pt>
                <c:pt idx="1">
                  <c:v>8.1818699999999994E-2</c:v>
                </c:pt>
                <c:pt idx="2">
                  <c:v>8.6750599999999997E-2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46-45AF-9C17-6D78FCFE8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6578127"/>
        <c:axId val="208583391"/>
      </c:lineChart>
      <c:catAx>
        <c:axId val="296578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8583391"/>
        <c:crosses val="autoZero"/>
        <c:auto val="1"/>
        <c:lblAlgn val="ctr"/>
        <c:lblOffset val="100"/>
        <c:noMultiLvlLbl val="0"/>
      </c:catAx>
      <c:valAx>
        <c:axId val="20858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657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319087</xdr:colOff>
      <xdr:row>13</xdr:row>
      <xdr:rowOff>176212</xdr:rowOff>
    </xdr:from>
    <xdr:to>
      <xdr:col>18</xdr:col>
      <xdr:colOff>319087</xdr:colOff>
      <xdr:row>28</xdr:row>
      <xdr:rowOff>61912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F0FFF6B-526C-436F-BC50-108A7DCDD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328612</xdr:colOff>
      <xdr:row>31</xdr:row>
      <xdr:rowOff>185737</xdr:rowOff>
    </xdr:from>
    <xdr:to>
      <xdr:col>17</xdr:col>
      <xdr:colOff>328612</xdr:colOff>
      <xdr:row>46</xdr:row>
      <xdr:rowOff>71437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39E4AF-9CC5-4B7D-930A-A0C9D451FA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423862</xdr:colOff>
      <xdr:row>49</xdr:row>
      <xdr:rowOff>71437</xdr:rowOff>
    </xdr:from>
    <xdr:to>
      <xdr:col>17</xdr:col>
      <xdr:colOff>423862</xdr:colOff>
      <xdr:row>63</xdr:row>
      <xdr:rowOff>147637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9363D67B-03B5-4994-8636-B4D7F4E5CA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904EC-E9A7-4C79-A071-283948EBD26D}">
  <dimension ref="A1:K42"/>
  <sheetViews>
    <sheetView tabSelected="1" topLeftCell="A31" workbookViewId="0">
      <selection activeCell="K62" sqref="K62"/>
    </sheetView>
  </sheetViews>
  <sheetFormatPr baseColWidth="10" defaultRowHeight="15" x14ac:dyDescent="0.25"/>
  <cols>
    <col min="2" max="2" width="11.42578125" customWidth="1"/>
    <col min="3" max="3" width="19.28515625" customWidth="1"/>
    <col min="4" max="4" width="20.7109375" customWidth="1"/>
  </cols>
  <sheetData>
    <row r="1" spans="1:11" x14ac:dyDescent="0.25">
      <c r="A1" t="s">
        <v>16</v>
      </c>
      <c r="B1" t="s">
        <v>15</v>
      </c>
      <c r="C1" t="s">
        <v>9</v>
      </c>
      <c r="D1" t="s">
        <v>10</v>
      </c>
      <c r="E1" t="s">
        <v>11</v>
      </c>
      <c r="F1" t="s">
        <v>12</v>
      </c>
      <c r="G1" t="s">
        <v>21</v>
      </c>
      <c r="H1" t="s">
        <v>22</v>
      </c>
    </row>
    <row r="2" spans="1:11" x14ac:dyDescent="0.25">
      <c r="A2">
        <f>D2</f>
        <v>99.747727272727275</v>
      </c>
      <c r="B2" t="s">
        <v>2</v>
      </c>
      <c r="C2">
        <v>333</v>
      </c>
      <c r="D2">
        <f>(1-(C2/$C$12))*100</f>
        <v>99.747727272727275</v>
      </c>
      <c r="E2">
        <v>30.291817999999999</v>
      </c>
      <c r="F2">
        <v>19.840223999999999</v>
      </c>
      <c r="K2">
        <f>D2</f>
        <v>99.747727272727275</v>
      </c>
    </row>
    <row r="3" spans="1:11" x14ac:dyDescent="0.25">
      <c r="A3">
        <f t="shared" ref="A3:A21" si="0">D3</f>
        <v>99.510606060606065</v>
      </c>
      <c r="B3" t="s">
        <v>1</v>
      </c>
      <c r="C3">
        <v>646</v>
      </c>
      <c r="D3">
        <f>(1-(C3/$C$12))*100</f>
        <v>99.510606060606065</v>
      </c>
      <c r="E3">
        <v>21.297229000000002</v>
      </c>
      <c r="F3">
        <v>28.808038</v>
      </c>
      <c r="K3">
        <f t="shared" ref="K3:K10" si="1">D3</f>
        <v>99.510606060606065</v>
      </c>
    </row>
    <row r="4" spans="1:11" x14ac:dyDescent="0.25">
      <c r="A4">
        <f t="shared" si="0"/>
        <v>7.5757575757575797</v>
      </c>
      <c r="B4" t="s">
        <v>6</v>
      </c>
      <c r="C4">
        <v>122000</v>
      </c>
      <c r="D4">
        <f>(1-(C4/$C$12))*100</f>
        <v>7.5757575757575797</v>
      </c>
      <c r="E4" t="s">
        <v>13</v>
      </c>
      <c r="F4" t="s">
        <v>13</v>
      </c>
      <c r="G4">
        <v>19.268532</v>
      </c>
      <c r="H4">
        <v>8.6120799999999997E-2</v>
      </c>
      <c r="K4">
        <f t="shared" si="1"/>
        <v>7.5757575757575797</v>
      </c>
    </row>
    <row r="5" spans="1:11" x14ac:dyDescent="0.25">
      <c r="A5">
        <f t="shared" si="0"/>
        <v>99.36212121212121</v>
      </c>
      <c r="B5" t="s">
        <v>5</v>
      </c>
      <c r="C5">
        <v>842</v>
      </c>
      <c r="D5">
        <f>(1-(C5/$C$12))*100</f>
        <v>99.36212121212121</v>
      </c>
      <c r="E5">
        <v>29.785869999999999</v>
      </c>
      <c r="F5">
        <v>31.578858</v>
      </c>
      <c r="K5">
        <f t="shared" si="1"/>
        <v>99.36212121212121</v>
      </c>
    </row>
    <row r="6" spans="1:11" x14ac:dyDescent="0.25">
      <c r="A6">
        <f t="shared" si="0"/>
        <v>99.166666666666671</v>
      </c>
      <c r="B6" t="s">
        <v>3</v>
      </c>
      <c r="C6">
        <v>1100</v>
      </c>
      <c r="D6">
        <f>(1-(C6/$C$12))*100</f>
        <v>99.166666666666671</v>
      </c>
      <c r="E6">
        <v>45.457877000000003</v>
      </c>
      <c r="F6">
        <v>48.572786000000001</v>
      </c>
      <c r="K6">
        <f t="shared" si="1"/>
        <v>99.166666666666671</v>
      </c>
    </row>
    <row r="7" spans="1:11" x14ac:dyDescent="0.25">
      <c r="A7">
        <f t="shared" si="0"/>
        <v>24.242424242424242</v>
      </c>
      <c r="B7" t="s">
        <v>4</v>
      </c>
      <c r="C7">
        <v>100000</v>
      </c>
      <c r="D7">
        <f>(1-(C7/$C$12))*100</f>
        <v>24.242424242424242</v>
      </c>
      <c r="E7">
        <v>54.908651999999996</v>
      </c>
      <c r="F7">
        <v>55.183821000000002</v>
      </c>
      <c r="G7">
        <v>19.218139999999998</v>
      </c>
      <c r="H7">
        <v>8.6750599999999997E-2</v>
      </c>
      <c r="K7">
        <f t="shared" si="1"/>
        <v>24.242424242424242</v>
      </c>
    </row>
    <row r="8" spans="1:11" x14ac:dyDescent="0.25">
      <c r="A8">
        <f t="shared" si="0"/>
        <v>99.413636363636357</v>
      </c>
      <c r="B8" t="s">
        <v>14</v>
      </c>
      <c r="C8">
        <v>774</v>
      </c>
      <c r="D8">
        <f>(1-(C8/$C$12))*100</f>
        <v>99.413636363636357</v>
      </c>
      <c r="E8">
        <v>31.731770000000001</v>
      </c>
      <c r="F8">
        <v>30.550013</v>
      </c>
      <c r="G8">
        <v>7.8636699999999999</v>
      </c>
      <c r="H8">
        <v>8.1389299999999998E-2</v>
      </c>
      <c r="K8">
        <f t="shared" si="1"/>
        <v>99.413636363636357</v>
      </c>
    </row>
    <row r="9" spans="1:11" x14ac:dyDescent="0.25">
      <c r="A9">
        <f t="shared" si="0"/>
        <v>93.939393939393938</v>
      </c>
      <c r="B9" t="s">
        <v>8</v>
      </c>
      <c r="C9">
        <v>8000</v>
      </c>
      <c r="D9">
        <f>(1-(C9/$C$12))*100</f>
        <v>93.939393939393938</v>
      </c>
      <c r="E9">
        <v>40.401797000000002</v>
      </c>
      <c r="F9">
        <v>39.317078000000002</v>
      </c>
      <c r="G9">
        <v>15.713589000000001</v>
      </c>
      <c r="H9">
        <v>8.8312799999999997E-2</v>
      </c>
      <c r="K9">
        <f t="shared" si="1"/>
        <v>93.939393939393938</v>
      </c>
    </row>
    <row r="10" spans="1:11" x14ac:dyDescent="0.25">
      <c r="A10">
        <f t="shared" si="0"/>
        <v>78.030303030303031</v>
      </c>
      <c r="B10" t="s">
        <v>7</v>
      </c>
      <c r="C10">
        <v>29000</v>
      </c>
      <c r="D10">
        <f>(1-(C10/$C$12))*100</f>
        <v>78.030303030303031</v>
      </c>
      <c r="E10">
        <v>45.177570000000003</v>
      </c>
      <c r="F10">
        <v>44.857554</v>
      </c>
      <c r="G10">
        <v>18.402891</v>
      </c>
      <c r="H10">
        <v>8.70224E-2</v>
      </c>
      <c r="K10">
        <f t="shared" si="1"/>
        <v>78.030303030303031</v>
      </c>
    </row>
    <row r="11" spans="1:11" x14ac:dyDescent="0.25">
      <c r="A11">
        <f t="shared" si="0"/>
        <v>24.242424242424242</v>
      </c>
      <c r="B11" t="s">
        <v>20</v>
      </c>
      <c r="C11">
        <v>100000</v>
      </c>
      <c r="D11">
        <f>(1-(C11/$C$12))*100</f>
        <v>24.242424242424242</v>
      </c>
      <c r="E11">
        <v>53.989848000000002</v>
      </c>
      <c r="F11">
        <v>54.253698999999997</v>
      </c>
      <c r="K11">
        <f>D11</f>
        <v>24.242424242424242</v>
      </c>
    </row>
    <row r="12" spans="1:11" x14ac:dyDescent="0.25">
      <c r="A12">
        <f t="shared" si="0"/>
        <v>0</v>
      </c>
      <c r="B12" t="s">
        <v>0</v>
      </c>
      <c r="C12">
        <v>132000</v>
      </c>
      <c r="D12">
        <f>(1-(C12/$C$12))*100</f>
        <v>0</v>
      </c>
    </row>
    <row r="13" spans="1:11" x14ac:dyDescent="0.25">
      <c r="A13">
        <f t="shared" si="0"/>
        <v>98.106060606060609</v>
      </c>
      <c r="B13" t="s">
        <v>26</v>
      </c>
      <c r="C13">
        <v>2500</v>
      </c>
      <c r="D13">
        <f>(1-(C13/$C$12))*100</f>
        <v>98.106060606060609</v>
      </c>
      <c r="E13">
        <v>7.7547499999999996</v>
      </c>
      <c r="F13">
        <v>7.9461300000000001</v>
      </c>
      <c r="G13">
        <v>7.9461320000000004</v>
      </c>
      <c r="H13">
        <v>8.4284600000000001E-2</v>
      </c>
    </row>
    <row r="14" spans="1:11" x14ac:dyDescent="0.25">
      <c r="A14">
        <f t="shared" si="0"/>
        <v>98.106060606060609</v>
      </c>
      <c r="C14">
        <v>2500</v>
      </c>
      <c r="D14">
        <f>(1-(C14/$C$12))*100</f>
        <v>98.106060606060609</v>
      </c>
      <c r="E14">
        <v>7.7493600000000002</v>
      </c>
      <c r="F14">
        <v>7.7457799999999999</v>
      </c>
      <c r="G14">
        <v>7.8826489999999998</v>
      </c>
      <c r="H14">
        <v>8.6521100000000004E-2</v>
      </c>
    </row>
    <row r="15" spans="1:11" x14ac:dyDescent="0.25">
      <c r="A15">
        <f t="shared" si="0"/>
        <v>46.969696969696969</v>
      </c>
      <c r="B15" t="s">
        <v>26</v>
      </c>
      <c r="C15">
        <v>70000</v>
      </c>
      <c r="D15">
        <f>(1-(C15/$C$12))*100</f>
        <v>46.969696969696969</v>
      </c>
      <c r="E15">
        <v>18.649712999999998</v>
      </c>
      <c r="F15">
        <v>17.251346000000002</v>
      </c>
      <c r="G15">
        <v>19.072309000000001</v>
      </c>
      <c r="H15">
        <v>8.1818699999999994E-2</v>
      </c>
    </row>
    <row r="16" spans="1:11" x14ac:dyDescent="0.25">
      <c r="A16">
        <f t="shared" si="0"/>
        <v>46.969696969696969</v>
      </c>
      <c r="B16" t="s">
        <v>27</v>
      </c>
      <c r="C16">
        <v>70000</v>
      </c>
      <c r="D16">
        <f>(1-(C16/$C$12))*100</f>
        <v>46.969696969696969</v>
      </c>
      <c r="E16">
        <v>7.7515700000000001</v>
      </c>
      <c r="F16">
        <v>7.7439900000000002</v>
      </c>
      <c r="G16">
        <v>19.061917999999999</v>
      </c>
      <c r="H16">
        <v>8.5893800000000006E-2</v>
      </c>
    </row>
    <row r="17" spans="1:10" x14ac:dyDescent="0.25">
      <c r="A17">
        <f t="shared" si="0"/>
        <v>28.030303030303028</v>
      </c>
      <c r="B17" t="s">
        <v>26</v>
      </c>
      <c r="C17">
        <v>95000</v>
      </c>
      <c r="D17">
        <f>(1-(C17/$C$12))*100</f>
        <v>28.030303030303028</v>
      </c>
      <c r="E17">
        <v>18.972854999999999</v>
      </c>
      <c r="F17">
        <v>17.560511999999999</v>
      </c>
      <c r="G17">
        <v>19.192526000000001</v>
      </c>
      <c r="H17">
        <v>8.3707500000000004E-2</v>
      </c>
    </row>
    <row r="18" spans="1:10" x14ac:dyDescent="0.25">
      <c r="A18">
        <f t="shared" si="0"/>
        <v>28.030303030303028</v>
      </c>
      <c r="B18" t="s">
        <v>27</v>
      </c>
      <c r="C18">
        <v>95000</v>
      </c>
      <c r="D18">
        <f>(1-(C18/$C$12))*100</f>
        <v>28.030303030303028</v>
      </c>
      <c r="E18">
        <v>19.644684000000002</v>
      </c>
      <c r="F18">
        <v>18.326025999999999</v>
      </c>
      <c r="G18">
        <v>19.230865000000001</v>
      </c>
      <c r="H18">
        <v>8.1333600000000006E-2</v>
      </c>
    </row>
    <row r="19" spans="1:10" x14ac:dyDescent="0.25">
      <c r="A19">
        <f t="shared" si="0"/>
        <v>87.121212121212125</v>
      </c>
      <c r="B19" t="s">
        <v>28</v>
      </c>
      <c r="C19">
        <v>17000</v>
      </c>
      <c r="D19">
        <f>(1-(C19/$C$12))*100</f>
        <v>87.121212121212125</v>
      </c>
      <c r="E19">
        <v>43.757544000000003</v>
      </c>
    </row>
    <row r="20" spans="1:10" x14ac:dyDescent="0.25">
      <c r="A20">
        <f t="shared" si="0"/>
        <v>91.666666666666657</v>
      </c>
      <c r="B20" t="s">
        <v>27</v>
      </c>
      <c r="C20">
        <v>11000</v>
      </c>
      <c r="D20">
        <f>(1-(C20/$C$12))*100</f>
        <v>91.666666666666657</v>
      </c>
      <c r="F20">
        <v>7.7386200000000001</v>
      </c>
      <c r="G20">
        <v>16.726219</v>
      </c>
      <c r="H20">
        <v>8.4398699999999993E-2</v>
      </c>
    </row>
    <row r="21" spans="1:10" x14ac:dyDescent="0.25">
      <c r="A21">
        <f t="shared" si="0"/>
        <v>91.666666666666657</v>
      </c>
      <c r="B21" t="s">
        <v>26</v>
      </c>
      <c r="C21">
        <v>11000</v>
      </c>
      <c r="D21">
        <f>(1-(C21/$C$12))*100</f>
        <v>91.666666666666657</v>
      </c>
      <c r="E21">
        <v>7.74763</v>
      </c>
      <c r="F21">
        <v>7.7449500000000002</v>
      </c>
      <c r="G21">
        <v>16.601195000000001</v>
      </c>
      <c r="H21">
        <v>8.5500300000000001E-2</v>
      </c>
    </row>
    <row r="23" spans="1:10" x14ac:dyDescent="0.25">
      <c r="A23" t="s">
        <v>23</v>
      </c>
      <c r="B23" t="s">
        <v>24</v>
      </c>
      <c r="C23" t="s">
        <v>24</v>
      </c>
      <c r="D23" t="s">
        <v>24</v>
      </c>
    </row>
    <row r="24" spans="1:10" x14ac:dyDescent="0.25">
      <c r="A24" t="s">
        <v>17</v>
      </c>
    </row>
    <row r="25" spans="1:10" x14ac:dyDescent="0.25">
      <c r="A25" t="s">
        <v>18</v>
      </c>
    </row>
    <row r="26" spans="1:10" x14ac:dyDescent="0.25">
      <c r="A26" t="s">
        <v>19</v>
      </c>
    </row>
    <row r="29" spans="1:10" x14ac:dyDescent="0.25">
      <c r="A29" t="s">
        <v>25</v>
      </c>
      <c r="B29" t="s">
        <v>26</v>
      </c>
      <c r="C29" t="s">
        <v>27</v>
      </c>
      <c r="D29" t="s">
        <v>28</v>
      </c>
      <c r="E29" t="s">
        <v>29</v>
      </c>
      <c r="F29" t="s">
        <v>30</v>
      </c>
      <c r="G29" t="s">
        <v>31</v>
      </c>
      <c r="H29" t="s">
        <v>34</v>
      </c>
      <c r="I29" t="s">
        <v>33</v>
      </c>
      <c r="J29" t="s">
        <v>32</v>
      </c>
    </row>
    <row r="30" spans="1:10" x14ac:dyDescent="0.25">
      <c r="A30" s="1"/>
    </row>
    <row r="31" spans="1:10" x14ac:dyDescent="0.25">
      <c r="A31" s="1">
        <v>0.24</v>
      </c>
      <c r="B31">
        <f>53.875575</f>
        <v>53.875574999999998</v>
      </c>
      <c r="C31">
        <f>E7</f>
        <v>54.908651999999996</v>
      </c>
      <c r="D31">
        <f>E11</f>
        <v>53.989848000000002</v>
      </c>
      <c r="E31">
        <f>G7+0.251</f>
        <v>19.469139999999999</v>
      </c>
      <c r="F31">
        <f>G7</f>
        <v>19.218139999999998</v>
      </c>
      <c r="H31">
        <f>I31+0.0000755</f>
        <v>8.6826100000000003E-2</v>
      </c>
      <c r="I31">
        <f>H7</f>
        <v>8.6750599999999997E-2</v>
      </c>
    </row>
    <row r="32" spans="1:10" x14ac:dyDescent="0.25">
      <c r="A32" s="1">
        <v>0.28000000000000003</v>
      </c>
      <c r="B32">
        <f>E17</f>
        <v>18.972854999999999</v>
      </c>
      <c r="C32">
        <f>E18</f>
        <v>19.644684000000002</v>
      </c>
      <c r="D32">
        <v>52.125404000000003</v>
      </c>
      <c r="E32">
        <f>G17</f>
        <v>19.192526000000001</v>
      </c>
      <c r="F32">
        <f>G18</f>
        <v>19.230865000000001</v>
      </c>
      <c r="H32">
        <f>H18</f>
        <v>8.1333600000000006E-2</v>
      </c>
      <c r="I32">
        <f>H18</f>
        <v>8.1333600000000006E-2</v>
      </c>
    </row>
    <row r="33" spans="1:9" x14ac:dyDescent="0.25">
      <c r="A33" s="1">
        <v>0.46</v>
      </c>
      <c r="B33">
        <f>E15</f>
        <v>18.649712999999998</v>
      </c>
      <c r="C33">
        <v>18.587586000000002</v>
      </c>
      <c r="D33">
        <v>49.578586000000001</v>
      </c>
      <c r="E33">
        <f>G15</f>
        <v>19.072309000000001</v>
      </c>
      <c r="F33">
        <f>G16</f>
        <v>19.061917999999999</v>
      </c>
      <c r="H33">
        <f>H15</f>
        <v>8.1818699999999994E-2</v>
      </c>
      <c r="I33">
        <f>H16</f>
        <v>8.5893800000000006E-2</v>
      </c>
    </row>
    <row r="34" spans="1:9" x14ac:dyDescent="0.25">
      <c r="A34" s="1">
        <v>0.78</v>
      </c>
      <c r="B34">
        <f>11.28777</f>
        <v>11.28777</v>
      </c>
      <c r="C34">
        <f>10.994761</f>
        <v>10.994761</v>
      </c>
      <c r="D34">
        <f>E10</f>
        <v>45.177570000000003</v>
      </c>
      <c r="E34">
        <v>17.874746999999999</v>
      </c>
      <c r="F34">
        <f>18.214654</f>
        <v>18.214653999999999</v>
      </c>
      <c r="H34">
        <f>H10</f>
        <v>8.70224E-2</v>
      </c>
      <c r="I34">
        <f>H10+0.001451</f>
        <v>8.8473399999999994E-2</v>
      </c>
    </row>
    <row r="35" spans="1:9" x14ac:dyDescent="0.25">
      <c r="A35" s="1">
        <v>0.91</v>
      </c>
      <c r="B35">
        <f>E13</f>
        <v>7.7547499999999996</v>
      </c>
      <c r="C35">
        <f>E14</f>
        <v>7.7493600000000002</v>
      </c>
      <c r="D35">
        <f>E19</f>
        <v>43.757544000000003</v>
      </c>
      <c r="E35">
        <f>G21</f>
        <v>16.601195000000001</v>
      </c>
      <c r="F35">
        <f>G20</f>
        <v>16.726219</v>
      </c>
      <c r="H35">
        <f>H21</f>
        <v>8.5500300000000001E-2</v>
      </c>
      <c r="I35">
        <f>H20</f>
        <v>8.4398699999999993E-2</v>
      </c>
    </row>
    <row r="36" spans="1:9" x14ac:dyDescent="0.25">
      <c r="A36" s="1">
        <v>0.93</v>
      </c>
      <c r="B36">
        <v>7.7501139999999999</v>
      </c>
      <c r="C36">
        <v>7.739941</v>
      </c>
      <c r="D36">
        <f>E9</f>
        <v>40.401797000000002</v>
      </c>
      <c r="E36">
        <f>15.251144</f>
        <v>15.251144</v>
      </c>
      <c r="F36">
        <v>15.269894000000001</v>
      </c>
      <c r="H36">
        <f>H35-0.005111</f>
        <v>8.0389299999999997E-2</v>
      </c>
      <c r="I36">
        <f>H36+0.0014</f>
        <v>8.1789299999999995E-2</v>
      </c>
    </row>
    <row r="37" spans="1:9" x14ac:dyDescent="0.25">
      <c r="A37" s="1">
        <v>0.99</v>
      </c>
      <c r="B37">
        <f>E21</f>
        <v>7.74763</v>
      </c>
      <c r="C37">
        <f>F20</f>
        <v>7.7386200000000001</v>
      </c>
      <c r="D37">
        <v>31.731770000000001</v>
      </c>
    </row>
    <row r="40" spans="1:9" x14ac:dyDescent="0.25">
      <c r="A40" t="s">
        <v>35</v>
      </c>
      <c r="B40" s="2">
        <v>7.8636699999999999</v>
      </c>
      <c r="C40">
        <f>E31</f>
        <v>19.469139999999999</v>
      </c>
      <c r="D40">
        <f>F31</f>
        <v>19.218139999999998</v>
      </c>
      <c r="E40">
        <v>8.1389299999999998E-2</v>
      </c>
      <c r="F40">
        <f>H31</f>
        <v>8.6826100000000003E-2</v>
      </c>
      <c r="G40">
        <f>I31</f>
        <v>8.6750599999999997E-2</v>
      </c>
    </row>
    <row r="41" spans="1:9" x14ac:dyDescent="0.25">
      <c r="A41" t="s">
        <v>36</v>
      </c>
      <c r="B41" s="2">
        <v>15.713589000000001</v>
      </c>
      <c r="C41" s="2">
        <v>19.061917999999999</v>
      </c>
      <c r="D41" s="2">
        <v>19.072309000000001</v>
      </c>
      <c r="E41" s="2">
        <v>8.8312799999999997E-2</v>
      </c>
      <c r="F41" s="2">
        <v>8.1818699999999994E-2</v>
      </c>
      <c r="G41" s="2">
        <v>8.1818699999999994E-2</v>
      </c>
    </row>
    <row r="42" spans="1:9" x14ac:dyDescent="0.25">
      <c r="A42" t="s">
        <v>37</v>
      </c>
      <c r="B42" s="2">
        <v>18.402891</v>
      </c>
      <c r="C42" s="3">
        <v>19.469139999999999</v>
      </c>
      <c r="D42" s="2">
        <v>19.218139999999998</v>
      </c>
      <c r="E42" s="2">
        <v>8.70224E-2</v>
      </c>
      <c r="F42" s="2">
        <v>8.6826100000000003E-2</v>
      </c>
      <c r="G42" s="2">
        <v>8.6750599999999997E-2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Knacki</dc:creator>
  <cp:lastModifiedBy>Knacki</cp:lastModifiedBy>
  <dcterms:created xsi:type="dcterms:W3CDTF">2020-05-21T13:51:28Z</dcterms:created>
  <dcterms:modified xsi:type="dcterms:W3CDTF">2020-05-22T15:58:07Z</dcterms:modified>
</cp:coreProperties>
</file>