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3820" windowHeight="9855"/>
  </bookViews>
  <sheets>
    <sheet name="№1" sheetId="1" r:id="rId1"/>
    <sheet name="№2" sheetId="2" r:id="rId2"/>
    <sheet name="3,1" sheetId="10" r:id="rId3"/>
    <sheet name="3" sheetId="9" r:id="rId4"/>
    <sheet name="№4" sheetId="4" r:id="rId5"/>
    <sheet name="№5" sheetId="5" r:id="rId6"/>
    <sheet name="№6" sheetId="6" r:id="rId7"/>
    <sheet name="№7" sheetId="7" r:id="rId8"/>
    <sheet name="№8" sheetId="8" r:id="rId9"/>
  </sheets>
  <definedNames>
    <definedName name="solver_adj" localSheetId="3" hidden="1">'3'!$G$8:$I$10</definedName>
    <definedName name="solver_adj" localSheetId="0" hidden="1">№1!$B$10:$C$10</definedName>
    <definedName name="solver_adj" localSheetId="1" hidden="1">№2!$B$13:$F$13</definedName>
    <definedName name="solver_adj" localSheetId="6" hidden="1">№6!$B$13:$E$16</definedName>
    <definedName name="solver_adj" localSheetId="7" hidden="1">№7!$B$7:$D$7</definedName>
    <definedName name="solver_adj" localSheetId="8" hidden="1">№8!$B$14:$E$14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3" hidden="1">2</definedName>
    <definedName name="solver_drv" localSheetId="0" hidden="1">2</definedName>
    <definedName name="solver_drv" localSheetId="1" hidden="1">1</definedName>
    <definedName name="solver_drv" localSheetId="6" hidden="1">2</definedName>
    <definedName name="solver_drv" localSheetId="7" hidden="1">1</definedName>
    <definedName name="solver_drv" localSheetId="8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3" hidden="1">'3'!$G$11</definedName>
    <definedName name="solver_lhs1" localSheetId="0" hidden="1">№1!$B$10:$C$10</definedName>
    <definedName name="solver_lhs1" localSheetId="1" hidden="1">№2!$B$13:$F$13</definedName>
    <definedName name="solver_lhs1" localSheetId="6" hidden="1">№6!$B$13:$E$16</definedName>
    <definedName name="solver_lhs1" localSheetId="7" hidden="1">№7!$B$10</definedName>
    <definedName name="solver_lhs1" localSheetId="8" hidden="1">№8!$F$6</definedName>
    <definedName name="solver_lhs10" localSheetId="6" hidden="1">№6!$L$13</definedName>
    <definedName name="solver_lhs2" localSheetId="3" hidden="1">'3'!$G$8:$I$10</definedName>
    <definedName name="solver_lhs2" localSheetId="0" hidden="1">№1!$B$10:$C$10</definedName>
    <definedName name="solver_lhs2" localSheetId="1" hidden="1">№2!$G$4</definedName>
    <definedName name="solver_lhs2" localSheetId="6" hidden="1">№6!$B$13:$E$16</definedName>
    <definedName name="solver_lhs2" localSheetId="7" hidden="1">№7!$B$7:$D$7</definedName>
    <definedName name="solver_lhs2" localSheetId="8" hidden="1">№8!$F$7</definedName>
    <definedName name="solver_lhs3" localSheetId="3" hidden="1">'3'!$G$8:$I$10</definedName>
    <definedName name="solver_lhs3" localSheetId="0" hidden="1">№1!$E$5</definedName>
    <definedName name="solver_lhs3" localSheetId="1" hidden="1">№2!$G$5</definedName>
    <definedName name="solver_lhs3" localSheetId="6" hidden="1">№6!$H$13</definedName>
    <definedName name="solver_lhs3" localSheetId="7" hidden="1">№7!$B$7:$D$7</definedName>
    <definedName name="solver_lhs3" localSheetId="8" hidden="1">№8!$F$8</definedName>
    <definedName name="solver_lhs4" localSheetId="3" hidden="1">'3'!$H$11</definedName>
    <definedName name="solver_lhs4" localSheetId="0" hidden="1">№1!$E$6</definedName>
    <definedName name="solver_lhs4" localSheetId="1" hidden="1">№2!$G$6</definedName>
    <definedName name="solver_lhs4" localSheetId="6" hidden="1">№6!$H$14</definedName>
    <definedName name="solver_lhs4" localSheetId="7" hidden="1">№7!$C$10</definedName>
    <definedName name="solver_lhs4" localSheetId="8" hidden="1">№8!$F$8</definedName>
    <definedName name="solver_lhs5" localSheetId="3" hidden="1">'3'!$J$10</definedName>
    <definedName name="solver_lhs5" localSheetId="0" hidden="1">№1!$E$7</definedName>
    <definedName name="solver_lhs5" localSheetId="1" hidden="1">№2!$G$7</definedName>
    <definedName name="solver_lhs5" localSheetId="6" hidden="1">№6!$H$15</definedName>
    <definedName name="solver_lhs5" localSheetId="7" hidden="1">№7!$D$10</definedName>
    <definedName name="solver_lhs6" localSheetId="3" hidden="1">'3'!$J$8</definedName>
    <definedName name="solver_lhs6" localSheetId="1" hidden="1">№2!$G$7</definedName>
    <definedName name="solver_lhs6" localSheetId="6" hidden="1">№6!$H$16</definedName>
    <definedName name="solver_lhs6" localSheetId="7" hidden="1">№7!$F$2</definedName>
    <definedName name="solver_lhs7" localSheetId="3" hidden="1">'3'!$J$9</definedName>
    <definedName name="solver_lhs7" localSheetId="1" hidden="1">№2!$G$7</definedName>
    <definedName name="solver_lhs7" localSheetId="6" hidden="1">№6!$I$13</definedName>
    <definedName name="solver_lhs7" localSheetId="7" hidden="1">№7!$F$3</definedName>
    <definedName name="solver_lhs8" localSheetId="6" hidden="1">№6!$J$13</definedName>
    <definedName name="solver_lhs8" localSheetId="7" hidden="1">№7!$F$4</definedName>
    <definedName name="solver_lhs9" localSheetId="6" hidden="1">№6!$K$13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3" hidden="1">7</definedName>
    <definedName name="solver_num" localSheetId="0" hidden="1">5</definedName>
    <definedName name="solver_num" localSheetId="1" hidden="1">5</definedName>
    <definedName name="solver_num" localSheetId="6" hidden="1">10</definedName>
    <definedName name="solver_num" localSheetId="7" hidden="1">8</definedName>
    <definedName name="solver_num" localSheetId="8" hidden="1">2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3" hidden="1">'3'!$B$14</definedName>
    <definedName name="solver_opt" localSheetId="0" hidden="1">№1!$F$9</definedName>
    <definedName name="solver_opt" localSheetId="1" hidden="1">№2!$H$13</definedName>
    <definedName name="solver_opt" localSheetId="6" hidden="1">№6!$H$8</definedName>
    <definedName name="solver_opt" localSheetId="7" hidden="1">№7!$G$3</definedName>
    <definedName name="solver_opt" localSheetId="8" hidden="1">№8!$F$14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3" hidden="1">2</definedName>
    <definedName name="solver_rbv" localSheetId="0" hidden="1">2</definedName>
    <definedName name="solver_rbv" localSheetId="1" hidden="1">1</definedName>
    <definedName name="solver_rbv" localSheetId="6" hidden="1">2</definedName>
    <definedName name="solver_rbv" localSheetId="7" hidden="1">1</definedName>
    <definedName name="solver_rbv" localSheetId="8" hidden="1">1</definedName>
    <definedName name="solver_rel1" localSheetId="3" hidden="1">3</definedName>
    <definedName name="solver_rel1" localSheetId="0" hidden="1">4</definedName>
    <definedName name="solver_rel1" localSheetId="1" hidden="1">3</definedName>
    <definedName name="solver_rel1" localSheetId="6" hidden="1">4</definedName>
    <definedName name="solver_rel1" localSheetId="7" hidden="1">3</definedName>
    <definedName name="solver_rel1" localSheetId="8" hidden="1">1</definedName>
    <definedName name="solver_rel10" localSheetId="6" hidden="1">3</definedName>
    <definedName name="solver_rel2" localSheetId="3" hidden="1">4</definedName>
    <definedName name="solver_rel2" localSheetId="0" hidden="1">3</definedName>
    <definedName name="solver_rel2" localSheetId="1" hidden="1">3</definedName>
    <definedName name="solver_rel2" localSheetId="6" hidden="1">3</definedName>
    <definedName name="solver_rel2" localSheetId="7" hidden="1">4</definedName>
    <definedName name="solver_rel2" localSheetId="8" hidden="1">1</definedName>
    <definedName name="solver_rel3" localSheetId="3" hidden="1">3</definedName>
    <definedName name="solver_rel3" localSheetId="0" hidden="1">1</definedName>
    <definedName name="solver_rel3" localSheetId="1" hidden="1">3</definedName>
    <definedName name="solver_rel3" localSheetId="6" hidden="1">1</definedName>
    <definedName name="solver_rel3" localSheetId="7" hidden="1">3</definedName>
    <definedName name="solver_rel3" localSheetId="8" hidden="1">3</definedName>
    <definedName name="solver_rel4" localSheetId="3" hidden="1">2</definedName>
    <definedName name="solver_rel4" localSheetId="0" hidden="1">1</definedName>
    <definedName name="solver_rel4" localSheetId="1" hidden="1">3</definedName>
    <definedName name="solver_rel4" localSheetId="6" hidden="1">1</definedName>
    <definedName name="solver_rel4" localSheetId="7" hidden="1">3</definedName>
    <definedName name="solver_rel4" localSheetId="8" hidden="1">3</definedName>
    <definedName name="solver_rel5" localSheetId="3" hidden="1">1</definedName>
    <definedName name="solver_rel5" localSheetId="0" hidden="1">1</definedName>
    <definedName name="solver_rel5" localSheetId="1" hidden="1">3</definedName>
    <definedName name="solver_rel5" localSheetId="6" hidden="1">1</definedName>
    <definedName name="solver_rel5" localSheetId="7" hidden="1">3</definedName>
    <definedName name="solver_rel6" localSheetId="3" hidden="1">1</definedName>
    <definedName name="solver_rel6" localSheetId="1" hidden="1">3</definedName>
    <definedName name="solver_rel6" localSheetId="6" hidden="1">1</definedName>
    <definedName name="solver_rel6" localSheetId="7" hidden="1">1</definedName>
    <definedName name="solver_rel7" localSheetId="3" hidden="1">1</definedName>
    <definedName name="solver_rel7" localSheetId="1" hidden="1">3</definedName>
    <definedName name="solver_rel7" localSheetId="6" hidden="1">3</definedName>
    <definedName name="solver_rel7" localSheetId="7" hidden="1">1</definedName>
    <definedName name="solver_rel8" localSheetId="6" hidden="1">3</definedName>
    <definedName name="solver_rel8" localSheetId="7" hidden="1">1</definedName>
    <definedName name="solver_rel9" localSheetId="6" hidden="1">3</definedName>
    <definedName name="solver_rhs1" localSheetId="3" hidden="1">'3'!$B$12</definedName>
    <definedName name="solver_rhs1" localSheetId="0" hidden="1">целое</definedName>
    <definedName name="solver_rhs1" localSheetId="1" hidden="1">0</definedName>
    <definedName name="solver_rhs1" localSheetId="6" hidden="1">целое</definedName>
    <definedName name="solver_rhs1" localSheetId="7" hidden="1">100</definedName>
    <definedName name="solver_rhs1" localSheetId="8" hidden="1">180</definedName>
    <definedName name="solver_rhs10" localSheetId="6" hidden="1">№6!$F$4</definedName>
    <definedName name="solver_rhs2" localSheetId="3" hidden="1">целое</definedName>
    <definedName name="solver_rhs2" localSheetId="0" hidden="1">0</definedName>
    <definedName name="solver_rhs2" localSheetId="1" hidden="1">20</definedName>
    <definedName name="solver_rhs2" localSheetId="6" hidden="1">0</definedName>
    <definedName name="solver_rhs2" localSheetId="7" hidden="1">целое</definedName>
    <definedName name="solver_rhs2" localSheetId="8" hidden="1">80</definedName>
    <definedName name="solver_rhs3" localSheetId="3" hidden="1">0</definedName>
    <definedName name="solver_rhs3" localSheetId="0" hidden="1">№1!$D$5</definedName>
    <definedName name="solver_rhs3" localSheetId="1" hidden="1">30</definedName>
    <definedName name="solver_rhs3" localSheetId="6" hidden="1">№6!$B$5</definedName>
    <definedName name="solver_rhs3" localSheetId="7" hidden="1">0</definedName>
    <definedName name="solver_rhs3" localSheetId="8" hidden="1">1200</definedName>
    <definedName name="solver_rhs4" localSheetId="3" hidden="1">'3'!$I$11*10</definedName>
    <definedName name="solver_rhs4" localSheetId="0" hidden="1">№1!$D$6</definedName>
    <definedName name="solver_rhs4" localSheetId="1" hidden="1">10</definedName>
    <definedName name="solver_rhs4" localSheetId="6" hidden="1">№6!$B$6</definedName>
    <definedName name="solver_rhs4" localSheetId="7" hidden="1">150</definedName>
    <definedName name="solver_rhs4" localSheetId="8" hidden="1">1200</definedName>
    <definedName name="solver_rhs5" localSheetId="3" hidden="1">'3'!$D$2</definedName>
    <definedName name="solver_rhs5" localSheetId="0" hidden="1">№1!$D$7</definedName>
    <definedName name="solver_rhs5" localSheetId="1" hidden="1">40</definedName>
    <definedName name="solver_rhs5" localSheetId="6" hidden="1">№6!$B$7</definedName>
    <definedName name="solver_rhs5" localSheetId="7" hidden="1">75</definedName>
    <definedName name="solver_rhs6" localSheetId="3" hidden="1">'3'!$B$2</definedName>
    <definedName name="solver_rhs6" localSheetId="1" hidden="1">40</definedName>
    <definedName name="solver_rhs6" localSheetId="6" hidden="1">№6!$B$8</definedName>
    <definedName name="solver_rhs6" localSheetId="7" hidden="1">№7!$E$2</definedName>
    <definedName name="solver_rhs7" localSheetId="3" hidden="1">'3'!$C$2</definedName>
    <definedName name="solver_rhs7" localSheetId="1" hidden="1">40</definedName>
    <definedName name="solver_rhs7" localSheetId="6" hidden="1">№6!$C$4</definedName>
    <definedName name="solver_rhs7" localSheetId="7" hidden="1">№7!$E$3</definedName>
    <definedName name="solver_rhs8" localSheetId="6" hidden="1">№6!$D$4</definedName>
    <definedName name="solver_rhs8" localSheetId="7" hidden="1">№7!$E$4</definedName>
    <definedName name="solver_rhs9" localSheetId="6" hidden="1">№6!$E$4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3" hidden="1">2</definedName>
    <definedName name="solver_scl" localSheetId="0" hidden="1">2</definedName>
    <definedName name="solver_scl" localSheetId="1" hidden="1">1</definedName>
    <definedName name="solver_scl" localSheetId="6" hidden="1">2</definedName>
    <definedName name="solver_scl" localSheetId="7" hidden="1">1</definedName>
    <definedName name="solver_scl" localSheetId="8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3" hidden="1">1</definedName>
    <definedName name="solver_typ" localSheetId="0" hidden="1">1</definedName>
    <definedName name="solver_typ" localSheetId="1" hidden="1">2</definedName>
    <definedName name="solver_typ" localSheetId="6" hidden="1">2</definedName>
    <definedName name="solver_typ" localSheetId="7" hidden="1">1</definedName>
    <definedName name="solver_typ" localSheetId="8" hidden="1">1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45621"/>
</workbook>
</file>

<file path=xl/calcChain.xml><?xml version="1.0" encoding="utf-8"?>
<calcChain xmlns="http://schemas.openxmlformats.org/spreadsheetml/2006/main">
  <c r="B6" i="8" l="1"/>
  <c r="H3" i="8"/>
  <c r="H2" i="8"/>
  <c r="D10" i="7" l="1"/>
  <c r="C10" i="7"/>
  <c r="B10" i="7"/>
  <c r="F3" i="7"/>
  <c r="F4" i="7"/>
  <c r="F2" i="7"/>
  <c r="G3" i="7"/>
  <c r="F9" i="5" l="1"/>
  <c r="F6" i="5"/>
  <c r="F5" i="5"/>
  <c r="F4" i="5"/>
  <c r="F3" i="5"/>
  <c r="G8" i="4"/>
  <c r="F5" i="4"/>
  <c r="F4" i="4"/>
  <c r="F3" i="4"/>
  <c r="B5" i="10"/>
  <c r="E4" i="10"/>
  <c r="E3" i="10"/>
  <c r="E2" i="10"/>
  <c r="D12" i="9"/>
  <c r="I11" i="9"/>
  <c r="H11" i="9"/>
  <c r="G11" i="9"/>
  <c r="B14" i="9" s="1"/>
  <c r="J10" i="9"/>
  <c r="J9" i="9"/>
  <c r="J8" i="9"/>
  <c r="L13" i="6" l="1"/>
  <c r="K13" i="6"/>
  <c r="J13" i="6"/>
  <c r="I13" i="6"/>
  <c r="H16" i="6"/>
  <c r="H15" i="6"/>
  <c r="H14" i="6"/>
  <c r="H13" i="6"/>
  <c r="H13" i="2"/>
  <c r="G5" i="2"/>
  <c r="G6" i="2"/>
  <c r="G7" i="2"/>
  <c r="G4" i="2"/>
  <c r="F9" i="1"/>
  <c r="E6" i="1" l="1"/>
  <c r="E7" i="1"/>
  <c r="E5" i="1"/>
</calcChain>
</file>

<file path=xl/sharedStrings.xml><?xml version="1.0" encoding="utf-8"?>
<sst xmlns="http://schemas.openxmlformats.org/spreadsheetml/2006/main" count="126" uniqueCount="94">
  <si>
    <t>Вид корма</t>
  </si>
  <si>
    <t>Количество единиц корма, которое ежедневно должны получать</t>
  </si>
  <si>
    <t>Общее количество корма</t>
  </si>
  <si>
    <t>лисица</t>
  </si>
  <si>
    <t>песец</t>
  </si>
  <si>
    <t>I</t>
  </si>
  <si>
    <t>II</t>
  </si>
  <si>
    <t>III</t>
  </si>
  <si>
    <t>Прибыль от реализации одной шкурки (руб.)</t>
  </si>
  <si>
    <t>Ограничения</t>
  </si>
  <si>
    <t>х1</t>
  </si>
  <si>
    <t>х2</t>
  </si>
  <si>
    <t>Максимум</t>
  </si>
  <si>
    <t>Состав</t>
  </si>
  <si>
    <t>Продукт</t>
  </si>
  <si>
    <t>Хлеб</t>
  </si>
  <si>
    <t>Соя</t>
  </si>
  <si>
    <t>Сушеная рыба</t>
  </si>
  <si>
    <t>Фрукты</t>
  </si>
  <si>
    <t>Молоко</t>
  </si>
  <si>
    <t>Белки</t>
  </si>
  <si>
    <t>Углеводы</t>
  </si>
  <si>
    <t>Жиры</t>
  </si>
  <si>
    <t>Витамины</t>
  </si>
  <si>
    <t>Цена, ден. ед.</t>
  </si>
  <si>
    <t>x1</t>
  </si>
  <si>
    <t>x2</t>
  </si>
  <si>
    <t>x3</t>
  </si>
  <si>
    <t>x4</t>
  </si>
  <si>
    <t>Стоимость</t>
  </si>
  <si>
    <t>x5</t>
  </si>
  <si>
    <t>Изделие 1</t>
  </si>
  <si>
    <t>Изделие 2</t>
  </si>
  <si>
    <t>А</t>
  </si>
  <si>
    <t>Ель</t>
  </si>
  <si>
    <t>Пихта</t>
  </si>
  <si>
    <t>Фанера</t>
  </si>
  <si>
    <t>Цел</t>
  </si>
  <si>
    <t>Поставщики</t>
  </si>
  <si>
    <t>Возможности поставщиков</t>
  </si>
  <si>
    <t>Потребители и их спрос</t>
  </si>
  <si>
    <t>IV</t>
  </si>
  <si>
    <t>B1</t>
  </si>
  <si>
    <t>B2</t>
  </si>
  <si>
    <t>B3</t>
  </si>
  <si>
    <t>Может закупить, т</t>
  </si>
  <si>
    <t>Цена за т</t>
  </si>
  <si>
    <t>Потрачено</t>
  </si>
  <si>
    <t>Пропорции смешивания</t>
  </si>
  <si>
    <t>A1</t>
  </si>
  <si>
    <t>A2</t>
  </si>
  <si>
    <t>A3</t>
  </si>
  <si>
    <t>Необходимо выпустить</t>
  </si>
  <si>
    <t>Прибыль</t>
  </si>
  <si>
    <t>Марка стали</t>
  </si>
  <si>
    <t>Общее кол-во</t>
  </si>
  <si>
    <t>A</t>
  </si>
  <si>
    <t>B</t>
  </si>
  <si>
    <t>C</t>
  </si>
  <si>
    <t>Прибыль, $</t>
  </si>
  <si>
    <t>Произведено</t>
  </si>
  <si>
    <t>Нормы затрат сырья на единицу продукции, кг.</t>
  </si>
  <si>
    <t>Запасы сырья, кг</t>
  </si>
  <si>
    <t>I вид</t>
  </si>
  <si>
    <t>II вид</t>
  </si>
  <si>
    <t>III вид</t>
  </si>
  <si>
    <t>Сырьё 1</t>
  </si>
  <si>
    <t>Сырьё 2</t>
  </si>
  <si>
    <t>Сырьё 3</t>
  </si>
  <si>
    <t>Цена изделия, $</t>
  </si>
  <si>
    <t>Кол-во</t>
  </si>
  <si>
    <t>a</t>
  </si>
  <si>
    <t>b</t>
  </si>
  <si>
    <t>c</t>
  </si>
  <si>
    <t>max</t>
  </si>
  <si>
    <t>Ресурсы</t>
  </si>
  <si>
    <t>Затраты ресурсов на одно изделие</t>
  </si>
  <si>
    <t>Запас ресурсов</t>
  </si>
  <si>
    <t>В</t>
  </si>
  <si>
    <t>С</t>
  </si>
  <si>
    <t>Оборудование</t>
  </si>
  <si>
    <t>Труд</t>
  </si>
  <si>
    <t>Прибыль от реализации одного изделия</t>
  </si>
  <si>
    <t>Всего</t>
  </si>
  <si>
    <t>Изготовление</t>
  </si>
  <si>
    <t>Сборка</t>
  </si>
  <si>
    <t>Упаковка</t>
  </si>
  <si>
    <t>Всего часов</t>
  </si>
  <si>
    <t>Доход</t>
  </si>
  <si>
    <t>Ком.реализуемая</t>
  </si>
  <si>
    <t>ограничение</t>
  </si>
  <si>
    <t>Пиломатериалы</t>
  </si>
  <si>
    <t>Лесной массив</t>
  </si>
  <si>
    <t>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</si>
</sst>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0" fontId="1" fillId="2" borderId="9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1"/>
    <xf numFmtId="0" fontId="3" fillId="0" borderId="0" xfId="1" applyAlignment="1">
      <alignment horizontal="center"/>
    </xf>
    <xf numFmtId="0" fontId="3" fillId="0" borderId="0" xfId="1" applyAlignment="1">
      <alignment horizontal="right"/>
    </xf>
    <xf numFmtId="0" fontId="3" fillId="0" borderId="7" xfId="1" applyBorder="1"/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1" fillId="2" borderId="8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2" sqref="A2:D2"/>
    </sheetView>
  </sheetViews>
  <sheetFormatPr defaultRowHeight="15" x14ac:dyDescent="0.25"/>
  <cols>
    <col min="5" max="5" width="13.42578125" customWidth="1"/>
    <col min="6" max="6" width="21" customWidth="1"/>
  </cols>
  <sheetData>
    <row r="1" spans="1:6" ht="15.75" x14ac:dyDescent="0.25">
      <c r="A1" s="32"/>
      <c r="B1" s="33"/>
      <c r="C1" s="33"/>
      <c r="D1" s="33"/>
    </row>
    <row r="2" spans="1:6" ht="16.5" thickBot="1" x14ac:dyDescent="0.3">
      <c r="A2" s="34"/>
      <c r="B2" s="35"/>
      <c r="C2" s="35"/>
      <c r="D2" s="35"/>
    </row>
    <row r="3" spans="1:6" ht="78.75" customHeight="1" thickBot="1" x14ac:dyDescent="0.3">
      <c r="A3" s="28" t="s">
        <v>0</v>
      </c>
      <c r="B3" s="30" t="s">
        <v>1</v>
      </c>
      <c r="C3" s="31"/>
      <c r="D3" s="28" t="s">
        <v>2</v>
      </c>
      <c r="E3" t="s">
        <v>9</v>
      </c>
    </row>
    <row r="4" spans="1:6" ht="16.5" thickBot="1" x14ac:dyDescent="0.3">
      <c r="A4" s="29"/>
      <c r="B4" s="1" t="s">
        <v>3</v>
      </c>
      <c r="C4" s="1" t="s">
        <v>4</v>
      </c>
      <c r="D4" s="29"/>
    </row>
    <row r="5" spans="1:6" ht="16.5" thickBot="1" x14ac:dyDescent="0.3">
      <c r="A5" s="2" t="s">
        <v>5</v>
      </c>
      <c r="B5" s="1">
        <v>2</v>
      </c>
      <c r="C5" s="1">
        <v>3</v>
      </c>
      <c r="D5" s="1">
        <v>180</v>
      </c>
      <c r="E5" s="5">
        <f>B5 * B$10 + C5 * C$10</f>
        <v>150</v>
      </c>
    </row>
    <row r="6" spans="1:6" ht="16.5" thickBot="1" x14ac:dyDescent="0.3">
      <c r="A6" s="2" t="s">
        <v>6</v>
      </c>
      <c r="B6" s="1">
        <v>4</v>
      </c>
      <c r="C6" s="1">
        <v>1</v>
      </c>
      <c r="D6" s="1">
        <v>240</v>
      </c>
      <c r="E6" s="5">
        <f t="shared" ref="E6:E7" si="0">B6 * B$10 + C6 * C$10</f>
        <v>240</v>
      </c>
    </row>
    <row r="7" spans="1:6" ht="16.5" thickBot="1" x14ac:dyDescent="0.3">
      <c r="A7" s="2" t="s">
        <v>7</v>
      </c>
      <c r="B7" s="1">
        <v>6</v>
      </c>
      <c r="C7" s="1">
        <v>7</v>
      </c>
      <c r="D7" s="1">
        <v>426</v>
      </c>
      <c r="E7" s="5">
        <f t="shared" si="0"/>
        <v>426</v>
      </c>
    </row>
    <row r="8" spans="1:6" ht="111" thickBot="1" x14ac:dyDescent="0.3">
      <c r="A8" s="2" t="s">
        <v>8</v>
      </c>
      <c r="B8" s="1">
        <v>16</v>
      </c>
      <c r="C8" s="1">
        <v>12</v>
      </c>
      <c r="D8" s="1"/>
      <c r="F8" t="s">
        <v>12</v>
      </c>
    </row>
    <row r="9" spans="1:6" ht="36.75" customHeight="1" x14ac:dyDescent="0.25">
      <c r="B9" t="s">
        <v>10</v>
      </c>
      <c r="C9" t="s">
        <v>11</v>
      </c>
      <c r="F9">
        <f>(B8 * B10) + (C8 * C10)</f>
        <v>1056</v>
      </c>
    </row>
    <row r="10" spans="1:6" x14ac:dyDescent="0.25">
      <c r="B10">
        <v>57</v>
      </c>
      <c r="C10">
        <v>12</v>
      </c>
    </row>
  </sheetData>
  <mergeCells count="5">
    <mergeCell ref="A3:A4"/>
    <mergeCell ref="B3:C3"/>
    <mergeCell ref="D3:D4"/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7" sqref="I7"/>
    </sheetView>
  </sheetViews>
  <sheetFormatPr defaultRowHeight="15" x14ac:dyDescent="0.25"/>
  <cols>
    <col min="7" max="7" width="14.28515625" customWidth="1"/>
    <col min="8" max="8" width="13.85546875" customWidth="1"/>
  </cols>
  <sheetData>
    <row r="1" spans="1:8" ht="16.5" thickBot="1" x14ac:dyDescent="0.3">
      <c r="A1" s="34"/>
      <c r="B1" s="35"/>
      <c r="C1" s="35"/>
      <c r="D1" s="35"/>
      <c r="E1" s="35"/>
      <c r="F1" s="35"/>
    </row>
    <row r="2" spans="1:8" ht="16.5" thickBot="1" x14ac:dyDescent="0.3">
      <c r="A2" s="28" t="s">
        <v>13</v>
      </c>
      <c r="B2" s="30" t="s">
        <v>14</v>
      </c>
      <c r="C2" s="36"/>
      <c r="D2" s="36"/>
      <c r="E2" s="36"/>
      <c r="F2" s="31"/>
    </row>
    <row r="3" spans="1:8" ht="32.25" thickBot="1" x14ac:dyDescent="0.3">
      <c r="A3" s="29"/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6" t="s">
        <v>9</v>
      </c>
    </row>
    <row r="4" spans="1:8" ht="16.5" thickBot="1" x14ac:dyDescent="0.3">
      <c r="A4" s="3" t="s">
        <v>20</v>
      </c>
      <c r="B4" s="1">
        <v>2</v>
      </c>
      <c r="C4" s="1">
        <v>12</v>
      </c>
      <c r="D4" s="1">
        <v>10</v>
      </c>
      <c r="E4" s="1">
        <v>1</v>
      </c>
      <c r="F4" s="1">
        <v>2</v>
      </c>
      <c r="G4">
        <f>B4 * B$13 + C4 * C$13 + D4 * D$13 + E4 * E$13 + F4 * F$13</f>
        <v>20</v>
      </c>
    </row>
    <row r="5" spans="1:8" ht="32.25" thickBot="1" x14ac:dyDescent="0.3">
      <c r="A5" s="3" t="s">
        <v>21</v>
      </c>
      <c r="B5" s="1">
        <v>12</v>
      </c>
      <c r="C5" s="1">
        <v>0</v>
      </c>
      <c r="D5" s="1">
        <v>0</v>
      </c>
      <c r="E5" s="1">
        <v>4</v>
      </c>
      <c r="F5" s="1">
        <v>3</v>
      </c>
      <c r="G5" s="4">
        <f t="shared" ref="G5:G7" si="0">B5 * B$13 + C5 * C$13 + D5 * D$13 + E5 * E$13 + F5 * F$13</f>
        <v>30.000000000000011</v>
      </c>
    </row>
    <row r="6" spans="1:8" ht="16.5" thickBot="1" x14ac:dyDescent="0.3">
      <c r="A6" s="3" t="s">
        <v>22</v>
      </c>
      <c r="B6" s="1">
        <v>1</v>
      </c>
      <c r="C6" s="1">
        <v>8</v>
      </c>
      <c r="D6" s="1">
        <v>3</v>
      </c>
      <c r="E6" s="1">
        <v>0</v>
      </c>
      <c r="F6" s="1">
        <v>4</v>
      </c>
      <c r="G6" s="7">
        <f t="shared" si="0"/>
        <v>15.833333333333332</v>
      </c>
    </row>
    <row r="7" spans="1:8" ht="32.25" thickBot="1" x14ac:dyDescent="0.3">
      <c r="A7" s="3" t="s">
        <v>23</v>
      </c>
      <c r="B7" s="1">
        <v>2</v>
      </c>
      <c r="C7" s="1">
        <v>2</v>
      </c>
      <c r="D7" s="1">
        <v>4</v>
      </c>
      <c r="E7" s="1">
        <v>6</v>
      </c>
      <c r="F7" s="1">
        <v>2</v>
      </c>
      <c r="G7" s="4">
        <f t="shared" si="0"/>
        <v>40.000000000000014</v>
      </c>
    </row>
    <row r="8" spans="1:8" ht="32.25" thickBot="1" x14ac:dyDescent="0.3">
      <c r="A8" s="3" t="s">
        <v>24</v>
      </c>
      <c r="B8" s="1">
        <v>12</v>
      </c>
      <c r="C8" s="1">
        <v>36</v>
      </c>
      <c r="D8" s="1">
        <v>32</v>
      </c>
      <c r="E8" s="1">
        <v>18</v>
      </c>
      <c r="F8" s="1">
        <v>10</v>
      </c>
      <c r="G8" s="4"/>
    </row>
    <row r="12" spans="1:8" x14ac:dyDescent="0.25">
      <c r="B12" t="s">
        <v>25</v>
      </c>
      <c r="C12" t="s">
        <v>26</v>
      </c>
      <c r="D12" t="s">
        <v>27</v>
      </c>
      <c r="E12" t="s">
        <v>28</v>
      </c>
      <c r="F12" t="s">
        <v>30</v>
      </c>
      <c r="H12" s="4" t="s">
        <v>29</v>
      </c>
    </row>
    <row r="13" spans="1:8" x14ac:dyDescent="0.25">
      <c r="B13" s="8">
        <v>0</v>
      </c>
      <c r="C13" s="8">
        <v>0</v>
      </c>
      <c r="D13" s="8">
        <v>0.83333333333333315</v>
      </c>
      <c r="E13" s="8">
        <v>5.0000000000000027</v>
      </c>
      <c r="F13" s="8">
        <v>3.333333333333333</v>
      </c>
      <c r="H13">
        <f xml:space="preserve"> B8 *B13 + C8 * C13 + D8 * D13 + E8 * E13 + F8 * F13</f>
        <v>150.00000000000003</v>
      </c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4" sqref="E4"/>
    </sheetView>
  </sheetViews>
  <sheetFormatPr defaultRowHeight="15" x14ac:dyDescent="0.25"/>
  <sheetData>
    <row r="1" spans="1:5" x14ac:dyDescent="0.25">
      <c r="A1" s="4" t="s">
        <v>54</v>
      </c>
      <c r="B1" s="4" t="s">
        <v>55</v>
      </c>
      <c r="C1" s="4" t="s">
        <v>31</v>
      </c>
      <c r="D1" s="4" t="s">
        <v>32</v>
      </c>
      <c r="E1" s="4"/>
    </row>
    <row r="2" spans="1:5" x14ac:dyDescent="0.25">
      <c r="A2" s="4" t="s">
        <v>56</v>
      </c>
      <c r="B2" s="4">
        <v>10</v>
      </c>
      <c r="C2" s="4">
        <v>1</v>
      </c>
      <c r="D2" s="4">
        <v>0</v>
      </c>
      <c r="E2" s="4">
        <f>C6*C2+D6*D2</f>
        <v>10</v>
      </c>
    </row>
    <row r="3" spans="1:5" x14ac:dyDescent="0.25">
      <c r="A3" s="4" t="s">
        <v>57</v>
      </c>
      <c r="B3" s="4">
        <v>12</v>
      </c>
      <c r="C3" s="4">
        <v>1</v>
      </c>
      <c r="D3" s="4">
        <v>2</v>
      </c>
      <c r="E3" s="4">
        <f>C6*C3+D6*D3</f>
        <v>12</v>
      </c>
    </row>
    <row r="4" spans="1:5" x14ac:dyDescent="0.25">
      <c r="A4" s="4" t="s">
        <v>58</v>
      </c>
      <c r="B4" s="4">
        <v>16</v>
      </c>
      <c r="C4" s="4">
        <v>1</v>
      </c>
      <c r="D4" s="4">
        <v>1</v>
      </c>
      <c r="E4" s="4">
        <f>C6*C4+D6*D4</f>
        <v>11</v>
      </c>
    </row>
    <row r="5" spans="1:5" x14ac:dyDescent="0.25">
      <c r="A5" s="4" t="s">
        <v>59</v>
      </c>
      <c r="B5" s="4">
        <f>C5*C6+D5*D6</f>
        <v>32</v>
      </c>
      <c r="C5" s="4">
        <v>3</v>
      </c>
      <c r="D5" s="4">
        <v>2</v>
      </c>
      <c r="E5" s="4"/>
    </row>
    <row r="6" spans="1:5" x14ac:dyDescent="0.25">
      <c r="A6" s="4" t="s">
        <v>60</v>
      </c>
      <c r="B6" s="4"/>
      <c r="C6" s="4">
        <v>10</v>
      </c>
      <c r="D6" s="4">
        <v>0.99999999999999956</v>
      </c>
      <c r="E6" s="4"/>
    </row>
    <row r="7" spans="1:5" x14ac:dyDescent="0.25">
      <c r="A7" s="4"/>
      <c r="B7" s="4"/>
      <c r="C7" s="4"/>
      <c r="D7" s="4"/>
      <c r="E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H16" sqref="H16"/>
    </sheetView>
  </sheetViews>
  <sheetFormatPr defaultRowHeight="15" x14ac:dyDescent="0.25"/>
  <cols>
    <col min="1" max="1" width="25.7109375" style="11" customWidth="1"/>
    <col min="2" max="7" width="9.140625" style="11"/>
    <col min="8" max="8" width="12" style="11" customWidth="1"/>
    <col min="9" max="9" width="12" style="11" bestFit="1" customWidth="1"/>
    <col min="10" max="16384" width="9.140625" style="11"/>
  </cols>
  <sheetData>
    <row r="1" spans="1:12" x14ac:dyDescent="0.25">
      <c r="B1" s="11" t="s">
        <v>42</v>
      </c>
      <c r="C1" s="11" t="s">
        <v>43</v>
      </c>
      <c r="D1" s="11" t="s">
        <v>44</v>
      </c>
    </row>
    <row r="2" spans="1:12" x14ac:dyDescent="0.25">
      <c r="A2" s="11" t="s">
        <v>45</v>
      </c>
      <c r="B2" s="11">
        <v>400</v>
      </c>
      <c r="C2" s="11">
        <v>250</v>
      </c>
      <c r="D2" s="11">
        <v>350</v>
      </c>
    </row>
    <row r="3" spans="1:12" x14ac:dyDescent="0.25">
      <c r="A3" s="11" t="s">
        <v>46</v>
      </c>
      <c r="B3" s="11">
        <v>400</v>
      </c>
      <c r="C3" s="11">
        <v>800</v>
      </c>
      <c r="D3" s="11">
        <v>500</v>
      </c>
    </row>
    <row r="4" spans="1:12" x14ac:dyDescent="0.25">
      <c r="A4" s="11" t="s">
        <v>47</v>
      </c>
    </row>
    <row r="7" spans="1:12" x14ac:dyDescent="0.25">
      <c r="A7" s="11" t="s">
        <v>48</v>
      </c>
      <c r="B7" s="11" t="s">
        <v>49</v>
      </c>
      <c r="C7" s="11" t="s">
        <v>50</v>
      </c>
      <c r="D7" s="11" t="s">
        <v>51</v>
      </c>
      <c r="G7" s="11" t="s">
        <v>49</v>
      </c>
      <c r="H7" s="11" t="s">
        <v>50</v>
      </c>
      <c r="I7" s="11" t="s">
        <v>51</v>
      </c>
      <c r="L7" s="12"/>
    </row>
    <row r="8" spans="1:12" ht="20.25" customHeight="1" x14ac:dyDescent="0.25">
      <c r="A8" s="13" t="s">
        <v>42</v>
      </c>
      <c r="B8" s="11">
        <v>3</v>
      </c>
      <c r="C8" s="11">
        <v>1</v>
      </c>
      <c r="D8" s="11">
        <v>2</v>
      </c>
      <c r="F8" s="13" t="s">
        <v>42</v>
      </c>
      <c r="G8" s="11">
        <v>133</v>
      </c>
      <c r="H8" s="11">
        <v>0</v>
      </c>
      <c r="I8" s="11">
        <v>0</v>
      </c>
      <c r="J8" s="11">
        <f>B8*G8+C8*H8+D8*I8</f>
        <v>399</v>
      </c>
    </row>
    <row r="9" spans="1:12" x14ac:dyDescent="0.25">
      <c r="A9" s="13" t="s">
        <v>43</v>
      </c>
      <c r="B9" s="11">
        <v>5</v>
      </c>
      <c r="C9" s="11">
        <v>2</v>
      </c>
      <c r="D9" s="11">
        <v>2</v>
      </c>
      <c r="F9" s="13" t="s">
        <v>43</v>
      </c>
      <c r="G9" s="11">
        <v>50</v>
      </c>
      <c r="H9" s="11">
        <v>0</v>
      </c>
      <c r="I9" s="11">
        <v>0</v>
      </c>
      <c r="J9" s="11">
        <f t="shared" ref="J9:J10" si="0">B9*G9+C9*H9+D9*I9</f>
        <v>250</v>
      </c>
    </row>
    <row r="10" spans="1:12" x14ac:dyDescent="0.25">
      <c r="A10" s="13" t="s">
        <v>44</v>
      </c>
      <c r="B10" s="11">
        <v>2</v>
      </c>
      <c r="C10" s="11">
        <v>1</v>
      </c>
      <c r="D10" s="11">
        <v>1</v>
      </c>
      <c r="F10" s="13" t="s">
        <v>44</v>
      </c>
      <c r="G10" s="11">
        <v>175</v>
      </c>
      <c r="H10" s="11">
        <v>0</v>
      </c>
      <c r="I10" s="11">
        <v>0</v>
      </c>
      <c r="J10" s="11">
        <f t="shared" si="0"/>
        <v>350</v>
      </c>
    </row>
    <row r="11" spans="1:12" x14ac:dyDescent="0.25">
      <c r="A11" s="13" t="s">
        <v>46</v>
      </c>
      <c r="B11" s="11">
        <v>1200</v>
      </c>
      <c r="C11" s="11">
        <v>1000</v>
      </c>
      <c r="D11" s="11">
        <v>1500</v>
      </c>
      <c r="G11" s="11">
        <f>B8*G8+B9*G9+B10*G10</f>
        <v>999</v>
      </c>
      <c r="H11" s="11">
        <f t="shared" ref="H11:I11" si="1">C8*H8+C9*H9+C10*H10</f>
        <v>0</v>
      </c>
      <c r="I11" s="11">
        <f t="shared" si="1"/>
        <v>0</v>
      </c>
    </row>
    <row r="12" spans="1:12" x14ac:dyDescent="0.25">
      <c r="A12" s="13" t="s">
        <v>52</v>
      </c>
      <c r="B12" s="11">
        <v>20</v>
      </c>
      <c r="C12" s="11">
        <v>0</v>
      </c>
      <c r="D12" s="11">
        <f>C12*10</f>
        <v>0</v>
      </c>
    </row>
    <row r="13" spans="1:12" x14ac:dyDescent="0.25">
      <c r="A13" s="13"/>
    </row>
    <row r="14" spans="1:12" x14ac:dyDescent="0.25">
      <c r="A14" s="13" t="s">
        <v>53</v>
      </c>
      <c r="B14" s="11">
        <f>G11*B11+H11*C11+I11*D11-J8*B2-J9*C2-J10*D2</f>
        <v>854200</v>
      </c>
    </row>
    <row r="32" spans="3:3" x14ac:dyDescent="0.25">
      <c r="C32" s="12"/>
    </row>
    <row r="33" spans="2:2" x14ac:dyDescent="0.25">
      <c r="B3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8"/>
    </sheetView>
  </sheetViews>
  <sheetFormatPr defaultRowHeight="15" x14ac:dyDescent="0.25"/>
  <sheetData>
    <row r="1" spans="1:8" ht="19.5" thickBot="1" x14ac:dyDescent="0.3">
      <c r="A1" s="37"/>
      <c r="B1" s="39" t="s">
        <v>61</v>
      </c>
      <c r="C1" s="40"/>
      <c r="D1" s="41"/>
      <c r="E1" s="37" t="s">
        <v>62</v>
      </c>
      <c r="F1" s="14"/>
      <c r="G1" s="11"/>
      <c r="H1" s="11"/>
    </row>
    <row r="2" spans="1:8" ht="57" thickBot="1" x14ac:dyDescent="0.3">
      <c r="A2" s="38"/>
      <c r="B2" s="15" t="s">
        <v>63</v>
      </c>
      <c r="C2" s="15" t="s">
        <v>64</v>
      </c>
      <c r="D2" s="15" t="s">
        <v>65</v>
      </c>
      <c r="E2" s="38"/>
      <c r="F2" s="16" t="s">
        <v>9</v>
      </c>
      <c r="G2" s="11"/>
      <c r="H2" s="11"/>
    </row>
    <row r="3" spans="1:8" ht="37.5" x14ac:dyDescent="0.25">
      <c r="A3" s="17" t="s">
        <v>66</v>
      </c>
      <c r="B3" s="18">
        <v>1</v>
      </c>
      <c r="C3" s="18">
        <v>1</v>
      </c>
      <c r="D3" s="18">
        <v>1</v>
      </c>
      <c r="E3" s="18">
        <v>860</v>
      </c>
      <c r="F3" s="11">
        <f>B8*B3+C8*C3+D8*D3</f>
        <v>500</v>
      </c>
      <c r="G3" s="11"/>
      <c r="H3" s="11"/>
    </row>
    <row r="4" spans="1:8" ht="37.5" x14ac:dyDescent="0.25">
      <c r="A4" s="17" t="s">
        <v>67</v>
      </c>
      <c r="B4" s="18">
        <v>2</v>
      </c>
      <c r="C4" s="18">
        <v>0</v>
      </c>
      <c r="D4" s="18">
        <v>3</v>
      </c>
      <c r="E4" s="18">
        <v>900</v>
      </c>
      <c r="F4" s="11">
        <f>B8*B4+C8*C4+D8*D4</f>
        <v>900</v>
      </c>
      <c r="G4" s="11"/>
      <c r="H4" s="11"/>
    </row>
    <row r="5" spans="1:8" ht="38.25" thickBot="1" x14ac:dyDescent="0.3">
      <c r="A5" s="19" t="s">
        <v>68</v>
      </c>
      <c r="B5" s="15">
        <v>2</v>
      </c>
      <c r="C5" s="15">
        <v>4</v>
      </c>
      <c r="D5" s="15">
        <v>0</v>
      </c>
      <c r="E5" s="15">
        <v>800</v>
      </c>
      <c r="F5" s="11">
        <f>B8*B5+C8*C5+D8*D5</f>
        <v>800</v>
      </c>
      <c r="G5" s="11"/>
      <c r="H5" s="11"/>
    </row>
    <row r="6" spans="1:8" ht="57" thickBot="1" x14ac:dyDescent="0.3">
      <c r="A6" s="19" t="s">
        <v>69</v>
      </c>
      <c r="B6" s="15">
        <v>6</v>
      </c>
      <c r="C6" s="15">
        <v>4</v>
      </c>
      <c r="D6" s="15">
        <v>10</v>
      </c>
      <c r="E6" s="15"/>
      <c r="F6" s="11"/>
      <c r="G6" s="11"/>
      <c r="H6" s="11"/>
    </row>
    <row r="7" spans="1:8" ht="37.5" x14ac:dyDescent="0.25">
      <c r="A7" s="20" t="s">
        <v>70</v>
      </c>
      <c r="B7" s="11" t="s">
        <v>71</v>
      </c>
      <c r="C7" s="11" t="s">
        <v>72</v>
      </c>
      <c r="D7" s="11" t="s">
        <v>73</v>
      </c>
      <c r="E7" s="11"/>
      <c r="F7" s="11"/>
      <c r="G7" s="11" t="s">
        <v>74</v>
      </c>
      <c r="H7" s="11"/>
    </row>
    <row r="8" spans="1:8" x14ac:dyDescent="0.25">
      <c r="A8" s="11"/>
      <c r="B8" s="11">
        <v>0</v>
      </c>
      <c r="C8" s="11">
        <v>200</v>
      </c>
      <c r="D8" s="11">
        <v>300</v>
      </c>
      <c r="E8" s="11"/>
      <c r="F8" s="11"/>
      <c r="G8" s="11">
        <f>B8*B6+C8*C6+D8*D6</f>
        <v>3800</v>
      </c>
      <c r="H8" s="11"/>
    </row>
    <row r="9" spans="1:8" x14ac:dyDescent="0.25">
      <c r="A9" s="11"/>
      <c r="B9" s="11"/>
      <c r="C9" s="11"/>
      <c r="D9" s="11"/>
      <c r="E9" s="11"/>
      <c r="F9" s="11"/>
      <c r="G9" s="11"/>
      <c r="H9" s="11"/>
    </row>
    <row r="10" spans="1:8" x14ac:dyDescent="0.25">
      <c r="A10" s="11"/>
      <c r="B10" s="11"/>
      <c r="C10" s="11"/>
      <c r="D10" s="11"/>
      <c r="E10" s="11"/>
      <c r="F10" s="11"/>
      <c r="G10" s="11"/>
      <c r="H10" s="11"/>
    </row>
    <row r="11" spans="1:8" x14ac:dyDescent="0.25">
      <c r="A11" s="11"/>
      <c r="B11" s="11"/>
      <c r="C11" s="11"/>
      <c r="D11" s="11"/>
      <c r="E11" s="11"/>
      <c r="F11" s="11"/>
      <c r="G11" s="11"/>
      <c r="H11" s="11"/>
    </row>
    <row r="12" spans="1:8" x14ac:dyDescent="0.25">
      <c r="A12" s="11"/>
      <c r="B12" s="11"/>
      <c r="C12" s="11"/>
      <c r="D12" s="11"/>
      <c r="E12" s="11"/>
      <c r="F12" s="11"/>
      <c r="G12" s="11"/>
      <c r="H12" s="11"/>
    </row>
    <row r="13" spans="1:8" x14ac:dyDescent="0.25">
      <c r="A13" s="11"/>
      <c r="B13" s="11"/>
      <c r="C13" s="11"/>
      <c r="D13" s="11"/>
      <c r="E13" s="11"/>
      <c r="F13" s="11"/>
      <c r="G13" s="11"/>
      <c r="H13" s="11"/>
    </row>
    <row r="14" spans="1:8" x14ac:dyDescent="0.25">
      <c r="A14" s="11"/>
      <c r="B14" s="11"/>
      <c r="C14" s="11"/>
      <c r="D14" s="11"/>
      <c r="E14" s="11"/>
      <c r="F14" s="11"/>
      <c r="G14" s="11"/>
      <c r="H14" s="11"/>
    </row>
    <row r="15" spans="1:8" x14ac:dyDescent="0.25">
      <c r="A15" s="11"/>
      <c r="B15" s="11"/>
      <c r="C15" s="11"/>
      <c r="D15" s="11"/>
      <c r="E15" s="11"/>
      <c r="F15" s="11"/>
      <c r="G15" s="11"/>
      <c r="H15" s="11"/>
    </row>
    <row r="16" spans="1:8" x14ac:dyDescent="0.25">
      <c r="A16" s="11"/>
      <c r="B16" s="11"/>
      <c r="C16" s="11"/>
      <c r="D16" s="11"/>
      <c r="E16" s="11"/>
      <c r="F16" s="11"/>
      <c r="G16" s="11"/>
      <c r="H16" s="11"/>
    </row>
    <row r="17" spans="1:8" x14ac:dyDescent="0.25">
      <c r="A17" s="11"/>
      <c r="B17" s="11"/>
      <c r="C17" s="11"/>
      <c r="D17" s="11"/>
      <c r="E17" s="11"/>
      <c r="F17" s="11"/>
      <c r="G17" s="11"/>
      <c r="H17" s="11"/>
    </row>
    <row r="18" spans="1:8" x14ac:dyDescent="0.25">
      <c r="A18" s="11"/>
      <c r="B18" s="11"/>
      <c r="C18" s="11"/>
      <c r="D18" s="11"/>
      <c r="E18" s="11"/>
      <c r="F18" s="11"/>
      <c r="G18" s="11"/>
      <c r="H18" s="11"/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2"/>
    </sheetView>
  </sheetViews>
  <sheetFormatPr defaultRowHeight="15" x14ac:dyDescent="0.25"/>
  <sheetData>
    <row r="1" spans="1:7" ht="16.5" thickBot="1" x14ac:dyDescent="0.3">
      <c r="A1" s="42" t="s">
        <v>75</v>
      </c>
      <c r="B1" s="44" t="s">
        <v>76</v>
      </c>
      <c r="C1" s="45"/>
      <c r="D1" s="46"/>
      <c r="E1" s="42" t="s">
        <v>77</v>
      </c>
      <c r="F1" s="4"/>
      <c r="G1" s="4"/>
    </row>
    <row r="2" spans="1:7" ht="16.5" thickBot="1" x14ac:dyDescent="0.3">
      <c r="A2" s="43"/>
      <c r="B2" s="21" t="s">
        <v>33</v>
      </c>
      <c r="C2" s="21" t="s">
        <v>78</v>
      </c>
      <c r="D2" s="21" t="s">
        <v>79</v>
      </c>
      <c r="E2" s="43"/>
      <c r="F2" s="4"/>
      <c r="G2" s="4"/>
    </row>
    <row r="3" spans="1:7" ht="31.5" x14ac:dyDescent="0.25">
      <c r="A3" s="22" t="s">
        <v>80</v>
      </c>
      <c r="B3" s="23">
        <v>3</v>
      </c>
      <c r="C3" s="23">
        <v>6</v>
      </c>
      <c r="D3" s="23">
        <v>4</v>
      </c>
      <c r="E3" s="23">
        <v>2000</v>
      </c>
      <c r="F3" s="4">
        <f>B8*B3+C8*C3+D8*D3</f>
        <v>1999.9999999999995</v>
      </c>
      <c r="G3" s="4"/>
    </row>
    <row r="4" spans="1:7" ht="15.75" x14ac:dyDescent="0.25">
      <c r="A4" s="22" t="s">
        <v>81</v>
      </c>
      <c r="B4" s="23">
        <v>20</v>
      </c>
      <c r="C4" s="23">
        <v>15</v>
      </c>
      <c r="D4" s="23">
        <v>20</v>
      </c>
      <c r="E4" s="23">
        <v>15000</v>
      </c>
      <c r="F4" s="4">
        <f>B8*B4+C8*C4+D8*D4</f>
        <v>12599.999999999995</v>
      </c>
      <c r="G4" s="4"/>
    </row>
    <row r="5" spans="1:7" ht="15.75" x14ac:dyDescent="0.25">
      <c r="A5" s="22" t="s">
        <v>66</v>
      </c>
      <c r="B5" s="23">
        <v>10</v>
      </c>
      <c r="C5" s="23">
        <v>15</v>
      </c>
      <c r="D5" s="23">
        <v>20</v>
      </c>
      <c r="E5" s="23">
        <v>7400</v>
      </c>
      <c r="F5" s="4">
        <f>B8*B5+C8*C5+D8*D5</f>
        <v>7400</v>
      </c>
      <c r="G5" s="4"/>
    </row>
    <row r="6" spans="1:7" ht="16.5" thickBot="1" x14ac:dyDescent="0.3">
      <c r="A6" s="24" t="s">
        <v>67</v>
      </c>
      <c r="B6" s="21">
        <v>0</v>
      </c>
      <c r="C6" s="21">
        <v>3</v>
      </c>
      <c r="D6" s="21">
        <v>5</v>
      </c>
      <c r="E6" s="21">
        <v>1500</v>
      </c>
      <c r="F6" s="4">
        <f>B8*B6+C8*C6+D8*D6</f>
        <v>550.00000000000102</v>
      </c>
      <c r="G6" s="4"/>
    </row>
    <row r="7" spans="1:7" ht="95.25" thickBot="1" x14ac:dyDescent="0.3">
      <c r="A7" s="24" t="s">
        <v>82</v>
      </c>
      <c r="B7" s="21">
        <v>6</v>
      </c>
      <c r="C7" s="21">
        <v>10</v>
      </c>
      <c r="D7" s="21">
        <v>9</v>
      </c>
      <c r="E7" s="25"/>
      <c r="F7" s="4"/>
      <c r="G7" s="4"/>
    </row>
    <row r="8" spans="1:7" ht="31.5" x14ac:dyDescent="0.25">
      <c r="A8" s="26" t="s">
        <v>60</v>
      </c>
      <c r="B8" s="4">
        <v>519.99999999999955</v>
      </c>
      <c r="C8" s="4">
        <v>0</v>
      </c>
      <c r="D8" s="4">
        <v>110.00000000000021</v>
      </c>
      <c r="E8" s="4"/>
      <c r="F8" s="4" t="s">
        <v>53</v>
      </c>
      <c r="G8" s="4"/>
    </row>
    <row r="9" spans="1:7" x14ac:dyDescent="0.25">
      <c r="A9" s="4"/>
      <c r="B9" s="4"/>
      <c r="C9" s="4"/>
      <c r="D9" s="4"/>
      <c r="E9" s="4"/>
      <c r="F9" s="4">
        <f>B8*B7+C8*C7+D8*D7</f>
        <v>4109.9999999999991</v>
      </c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H8" sqref="H8"/>
    </sheetView>
  </sheetViews>
  <sheetFormatPr defaultRowHeight="15" x14ac:dyDescent="0.25"/>
  <sheetData>
    <row r="1" spans="1:12" ht="15.75" thickBot="1" x14ac:dyDescent="0.3"/>
    <row r="2" spans="1:12" ht="54.75" customHeight="1" thickBot="1" x14ac:dyDescent="0.3">
      <c r="A2" s="47" t="s">
        <v>38</v>
      </c>
      <c r="B2" s="47" t="s">
        <v>39</v>
      </c>
      <c r="C2" s="50" t="s">
        <v>40</v>
      </c>
      <c r="D2" s="51"/>
      <c r="E2" s="51"/>
      <c r="F2" s="52"/>
    </row>
    <row r="3" spans="1:12" ht="19.5" thickBot="1" x14ac:dyDescent="0.3">
      <c r="A3" s="48"/>
      <c r="B3" s="48"/>
      <c r="C3" s="9" t="s">
        <v>5</v>
      </c>
      <c r="D3" s="9" t="s">
        <v>6</v>
      </c>
      <c r="E3" s="9" t="s">
        <v>7</v>
      </c>
      <c r="F3" s="9" t="s">
        <v>41</v>
      </c>
    </row>
    <row r="4" spans="1:12" ht="19.5" thickBot="1" x14ac:dyDescent="0.3">
      <c r="A4" s="49"/>
      <c r="B4" s="49"/>
      <c r="C4" s="9">
        <v>100</v>
      </c>
      <c r="D4" s="9">
        <v>140</v>
      </c>
      <c r="E4" s="9">
        <v>100</v>
      </c>
      <c r="F4" s="9">
        <v>60</v>
      </c>
    </row>
    <row r="5" spans="1:12" ht="19.5" thickBot="1" x14ac:dyDescent="0.3">
      <c r="A5" s="10" t="s">
        <v>5</v>
      </c>
      <c r="B5" s="9">
        <v>100</v>
      </c>
      <c r="C5" s="9">
        <v>5</v>
      </c>
      <c r="D5" s="9">
        <v>4</v>
      </c>
      <c r="E5" s="9">
        <v>3</v>
      </c>
      <c r="F5" s="9">
        <v>2</v>
      </c>
    </row>
    <row r="6" spans="1:12" ht="19.5" thickBot="1" x14ac:dyDescent="0.3">
      <c r="A6" s="10" t="s">
        <v>6</v>
      </c>
      <c r="B6" s="9">
        <v>60</v>
      </c>
      <c r="C6" s="9">
        <v>2</v>
      </c>
      <c r="D6" s="9">
        <v>3</v>
      </c>
      <c r="E6" s="9">
        <v>5</v>
      </c>
      <c r="F6" s="9">
        <v>6</v>
      </c>
    </row>
    <row r="7" spans="1:12" ht="19.5" thickBot="1" x14ac:dyDescent="0.3">
      <c r="A7" s="10" t="s">
        <v>7</v>
      </c>
      <c r="B7" s="9">
        <v>80</v>
      </c>
      <c r="C7" s="9">
        <v>3</v>
      </c>
      <c r="D7" s="9">
        <v>2</v>
      </c>
      <c r="E7" s="9">
        <v>4</v>
      </c>
      <c r="F7" s="9">
        <v>3</v>
      </c>
      <c r="H7" t="s">
        <v>37</v>
      </c>
    </row>
    <row r="8" spans="1:12" ht="19.5" thickBot="1" x14ac:dyDescent="0.3">
      <c r="A8" s="10" t="s">
        <v>41</v>
      </c>
      <c r="B8" s="9">
        <v>160</v>
      </c>
      <c r="C8" s="9">
        <v>4</v>
      </c>
      <c r="D8" s="9">
        <v>1</v>
      </c>
      <c r="E8" s="9">
        <v>2</v>
      </c>
      <c r="F8" s="9">
        <v>4</v>
      </c>
      <c r="H8" s="4" t="s">
        <v>37</v>
      </c>
    </row>
    <row r="12" spans="1:12" x14ac:dyDescent="0.25">
      <c r="B12">
        <v>1</v>
      </c>
      <c r="C12">
        <v>2</v>
      </c>
      <c r="D12" s="4">
        <v>3</v>
      </c>
      <c r="E12" s="4">
        <v>4</v>
      </c>
      <c r="I12">
        <v>1</v>
      </c>
      <c r="J12">
        <v>2</v>
      </c>
      <c r="K12" s="4">
        <v>3</v>
      </c>
      <c r="L12" s="4">
        <v>4</v>
      </c>
    </row>
    <row r="13" spans="1:12" x14ac:dyDescent="0.25">
      <c r="A13">
        <v>1</v>
      </c>
      <c r="B13">
        <v>0</v>
      </c>
      <c r="C13">
        <v>0</v>
      </c>
      <c r="D13">
        <v>40</v>
      </c>
      <c r="E13">
        <v>60</v>
      </c>
      <c r="G13">
        <v>1</v>
      </c>
      <c r="H13">
        <f>B13+C13+D13+E13</f>
        <v>100</v>
      </c>
      <c r="I13">
        <f>B13+B14+B15+B16</f>
        <v>100</v>
      </c>
      <c r="J13">
        <f>C13+C14+C15+C16</f>
        <v>140</v>
      </c>
      <c r="K13">
        <f>D13+D14+D15+D16</f>
        <v>100</v>
      </c>
      <c r="L13">
        <f>E13+E14+E15+E16</f>
        <v>60</v>
      </c>
    </row>
    <row r="14" spans="1:12" x14ac:dyDescent="0.25">
      <c r="A14">
        <v>2</v>
      </c>
      <c r="B14">
        <v>60</v>
      </c>
      <c r="C14">
        <v>0</v>
      </c>
      <c r="D14">
        <v>0</v>
      </c>
      <c r="E14">
        <v>0</v>
      </c>
      <c r="G14">
        <v>2</v>
      </c>
      <c r="H14">
        <f>B14+C14+D14+E14</f>
        <v>60</v>
      </c>
    </row>
    <row r="15" spans="1:12" x14ac:dyDescent="0.25">
      <c r="A15" s="4">
        <v>3</v>
      </c>
      <c r="B15">
        <v>40</v>
      </c>
      <c r="C15">
        <v>40</v>
      </c>
      <c r="D15">
        <v>0</v>
      </c>
      <c r="E15">
        <v>0</v>
      </c>
      <c r="G15" s="4">
        <v>3</v>
      </c>
      <c r="H15">
        <f>B15+C15+D15+E15</f>
        <v>80</v>
      </c>
    </row>
    <row r="16" spans="1:12" x14ac:dyDescent="0.25">
      <c r="A16" s="4">
        <v>4</v>
      </c>
      <c r="B16">
        <v>0</v>
      </c>
      <c r="C16">
        <v>100</v>
      </c>
      <c r="D16">
        <v>60</v>
      </c>
      <c r="E16">
        <v>0</v>
      </c>
      <c r="G16" s="4">
        <v>4</v>
      </c>
      <c r="H16">
        <f>B16+C16+D16+E16</f>
        <v>160</v>
      </c>
    </row>
  </sheetData>
  <mergeCells count="3">
    <mergeCell ref="A2:A4"/>
    <mergeCell ref="B2:B4"/>
    <mergeCell ref="C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3" sqref="G3"/>
    </sheetView>
  </sheetViews>
  <sheetFormatPr defaultRowHeight="15" x14ac:dyDescent="0.25"/>
  <cols>
    <col min="1" max="1" width="14.28515625" customWidth="1"/>
    <col min="5" max="5" width="14.7109375" customWidth="1"/>
    <col min="6" max="6" width="13.85546875" customWidth="1"/>
  </cols>
  <sheetData>
    <row r="1" spans="1:7" x14ac:dyDescent="0.25">
      <c r="B1" t="s">
        <v>33</v>
      </c>
      <c r="C1" t="s">
        <v>78</v>
      </c>
      <c r="D1" t="s">
        <v>79</v>
      </c>
      <c r="E1" t="s">
        <v>87</v>
      </c>
      <c r="F1" t="s">
        <v>9</v>
      </c>
    </row>
    <row r="2" spans="1:7" x14ac:dyDescent="0.25">
      <c r="A2" t="s">
        <v>84</v>
      </c>
      <c r="B2">
        <v>3</v>
      </c>
      <c r="C2">
        <v>3.5</v>
      </c>
      <c r="D2">
        <v>5</v>
      </c>
      <c r="E2">
        <v>150</v>
      </c>
      <c r="F2">
        <f>B$7*B2/10+C$7*C2/10+D$7*D2/10</f>
        <v>131.55000000000001</v>
      </c>
      <c r="G2" t="s">
        <v>37</v>
      </c>
    </row>
    <row r="3" spans="1:7" x14ac:dyDescent="0.25">
      <c r="A3" t="s">
        <v>85</v>
      </c>
      <c r="B3">
        <v>4</v>
      </c>
      <c r="C3">
        <v>5</v>
      </c>
      <c r="D3">
        <v>8</v>
      </c>
      <c r="E3">
        <v>200</v>
      </c>
      <c r="F3" s="4">
        <f t="shared" ref="F3:F4" si="0">B$7*B3/10+C$7*C3/10+D$7*D3/10</f>
        <v>191.5</v>
      </c>
      <c r="G3">
        <f>B5*B7+C5*C7+D5*D7</f>
        <v>5420</v>
      </c>
    </row>
    <row r="4" spans="1:7" x14ac:dyDescent="0.25">
      <c r="A4" t="s">
        <v>86</v>
      </c>
      <c r="B4">
        <v>1</v>
      </c>
      <c r="C4">
        <v>1.5</v>
      </c>
      <c r="D4">
        <v>3</v>
      </c>
      <c r="E4">
        <v>60</v>
      </c>
      <c r="F4" s="4">
        <f t="shared" si="0"/>
        <v>59.95</v>
      </c>
    </row>
    <row r="5" spans="1:7" x14ac:dyDescent="0.25">
      <c r="A5" t="s">
        <v>88</v>
      </c>
      <c r="B5">
        <v>8</v>
      </c>
      <c r="C5">
        <v>15</v>
      </c>
      <c r="D5">
        <v>25</v>
      </c>
    </row>
    <row r="6" spans="1:7" x14ac:dyDescent="0.25">
      <c r="A6" t="s">
        <v>83</v>
      </c>
      <c r="B6">
        <v>100</v>
      </c>
      <c r="C6">
        <v>150</v>
      </c>
      <c r="D6">
        <v>75</v>
      </c>
    </row>
    <row r="7" spans="1:7" x14ac:dyDescent="0.25">
      <c r="B7">
        <v>100</v>
      </c>
      <c r="C7">
        <v>183</v>
      </c>
      <c r="D7">
        <v>75</v>
      </c>
    </row>
    <row r="10" spans="1:7" x14ac:dyDescent="0.25">
      <c r="B10">
        <f>B7</f>
        <v>100</v>
      </c>
      <c r="C10">
        <f>C7</f>
        <v>183</v>
      </c>
      <c r="D10">
        <f>D7</f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1" sqref="G11"/>
    </sheetView>
  </sheetViews>
  <sheetFormatPr defaultRowHeight="15" x14ac:dyDescent="0.25"/>
  <cols>
    <col min="1" max="1" width="16.85546875" customWidth="1"/>
    <col min="3" max="3" width="11.140625" customWidth="1"/>
    <col min="6" max="6" width="12.5703125" customWidth="1"/>
    <col min="7" max="7" width="12.42578125" customWidth="1"/>
  </cols>
  <sheetData>
    <row r="1" spans="1:9" x14ac:dyDescent="0.25">
      <c r="A1" s="4"/>
      <c r="B1" s="4" t="s">
        <v>89</v>
      </c>
      <c r="C1" s="4" t="s">
        <v>34</v>
      </c>
      <c r="D1" s="4" t="s">
        <v>35</v>
      </c>
      <c r="E1" s="4" t="s">
        <v>9</v>
      </c>
      <c r="F1" s="4" t="s">
        <v>88</v>
      </c>
      <c r="G1" s="4" t="s">
        <v>70</v>
      </c>
      <c r="H1" s="4" t="s">
        <v>90</v>
      </c>
      <c r="I1" s="4"/>
    </row>
    <row r="2" spans="1:9" x14ac:dyDescent="0.25">
      <c r="A2" s="4" t="s">
        <v>91</v>
      </c>
      <c r="B2" s="4">
        <v>1</v>
      </c>
      <c r="C2" s="4">
        <v>1</v>
      </c>
      <c r="D2" s="4">
        <v>3</v>
      </c>
      <c r="E2" s="4">
        <v>10</v>
      </c>
      <c r="F2" s="4">
        <v>16</v>
      </c>
      <c r="G2" s="27">
        <v>20.00000000027887</v>
      </c>
      <c r="H2" s="4">
        <f>C2*G2+C3*G3</f>
        <v>80.000000000278874</v>
      </c>
      <c r="I2" s="4">
        <v>80</v>
      </c>
    </row>
    <row r="3" spans="1:9" x14ac:dyDescent="0.25">
      <c r="A3" s="4" t="s">
        <v>36</v>
      </c>
      <c r="B3" s="4">
        <v>1</v>
      </c>
      <c r="C3" s="4">
        <v>0.05</v>
      </c>
      <c r="D3" s="4">
        <v>0.1</v>
      </c>
      <c r="E3" s="4">
        <v>1200</v>
      </c>
      <c r="F3" s="4">
        <v>0.6</v>
      </c>
      <c r="G3" s="27">
        <v>1200</v>
      </c>
      <c r="H3" s="4">
        <f>G3*D3+G2*D2</f>
        <v>180.00000000083662</v>
      </c>
      <c r="I3" s="4">
        <v>180</v>
      </c>
    </row>
    <row r="4" spans="1:9" x14ac:dyDescent="0.25">
      <c r="A4" s="4" t="s">
        <v>92</v>
      </c>
      <c r="B4" s="4"/>
      <c r="C4" s="4">
        <v>80</v>
      </c>
      <c r="D4" s="4">
        <v>180</v>
      </c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 t="s">
        <v>93</v>
      </c>
      <c r="B6" s="4">
        <f>G2*F2+G3*F3</f>
        <v>1040.000000004462</v>
      </c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№1</vt:lpstr>
      <vt:lpstr>№2</vt:lpstr>
      <vt:lpstr>3,1</vt:lpstr>
      <vt:lpstr>3</vt:lpstr>
      <vt:lpstr>№4</vt:lpstr>
      <vt:lpstr>№5</vt:lpstr>
      <vt:lpstr>№6</vt:lpstr>
      <vt:lpstr>№7</vt:lpstr>
      <vt:lpstr>№8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win348</dc:creator>
  <cp:lastModifiedBy>win348</cp:lastModifiedBy>
  <dcterms:created xsi:type="dcterms:W3CDTF">2017-11-21T05:54:26Z</dcterms:created>
  <dcterms:modified xsi:type="dcterms:W3CDTF">2017-11-21T08:32:15Z</dcterms:modified>
</cp:coreProperties>
</file>