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BD48DD8-A665-4BED-BC85-A2CADBFBD7AF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19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2" i="1"/>
  <c r="N89" i="1"/>
  <c r="N90" i="1"/>
  <c r="N91" i="1"/>
  <c r="N92" i="1"/>
  <c r="N93" i="1"/>
  <c r="N94" i="1"/>
  <c r="N95" i="1"/>
  <c r="N96" i="1"/>
  <c r="N97" i="1"/>
  <c r="N88" i="1"/>
  <c r="L98" i="1"/>
  <c r="M98" i="1"/>
  <c r="K98" i="1"/>
  <c r="L97" i="1"/>
  <c r="M97" i="1"/>
  <c r="K97" i="1"/>
  <c r="I93" i="1"/>
  <c r="I90" i="1"/>
  <c r="L89" i="1"/>
  <c r="M88" i="1"/>
  <c r="L88" i="1"/>
  <c r="I97" i="1"/>
  <c r="J96" i="1"/>
  <c r="K96" i="1"/>
  <c r="L96" i="1"/>
  <c r="M96" i="1"/>
  <c r="I96" i="1"/>
  <c r="H97" i="1"/>
  <c r="M89" i="1"/>
  <c r="K89" i="1"/>
  <c r="K88" i="1"/>
  <c r="H89" i="1"/>
  <c r="H90" i="1"/>
  <c r="H91" i="1"/>
  <c r="H92" i="1"/>
  <c r="H93" i="1"/>
  <c r="H94" i="1"/>
  <c r="H95" i="1"/>
  <c r="H96" i="1"/>
  <c r="N98" i="1" l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1" i="1"/>
  <c r="J91" i="1"/>
  <c r="K91" i="1"/>
  <c r="L91" i="1"/>
  <c r="M91" i="1"/>
  <c r="I92" i="1"/>
  <c r="J92" i="1"/>
  <c r="K92" i="1"/>
  <c r="L92" i="1"/>
  <c r="M92" i="1"/>
  <c r="J90" i="1"/>
  <c r="K90" i="1"/>
  <c r="L90" i="1"/>
  <c r="M90" i="1"/>
  <c r="H88" i="1" l="1"/>
  <c r="K87" i="1"/>
  <c r="L87" i="1"/>
  <c r="M87" i="1"/>
  <c r="N87" i="1"/>
  <c r="I87" i="1"/>
  <c r="H73" i="1"/>
  <c r="H74" i="1"/>
  <c r="H75" i="1"/>
  <c r="H76" i="1"/>
  <c r="H77" i="1" s="1"/>
  <c r="H78" i="1" s="1"/>
  <c r="H79" i="1" s="1"/>
  <c r="H80" i="1" s="1"/>
  <c r="H81" i="1" s="1"/>
  <c r="H82" i="1" s="1"/>
  <c r="H72" i="1"/>
  <c r="I103" i="1"/>
  <c r="L71" i="1"/>
  <c r="L82" i="1" l="1"/>
  <c r="L83" i="1" s="1"/>
  <c r="M71" i="1"/>
  <c r="N71" i="1"/>
  <c r="K83" i="1"/>
  <c r="I72" i="1"/>
  <c r="M82" i="1" l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51" i="1"/>
  <c r="M36" i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35" i="1"/>
  <c r="O35" i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34" i="1"/>
  <c r="N82" i="1" l="1"/>
  <c r="M83" i="1"/>
  <c r="Q12" i="1"/>
  <c r="K81" i="1" s="1"/>
  <c r="Q11" i="1"/>
  <c r="K80" i="1" s="1"/>
  <c r="Q10" i="1"/>
  <c r="K79" i="1" s="1"/>
  <c r="Q9" i="1"/>
  <c r="K78" i="1" s="1"/>
  <c r="Q8" i="1"/>
  <c r="K77" i="1" s="1"/>
  <c r="Q7" i="1"/>
  <c r="K76" i="1" s="1"/>
  <c r="Q6" i="1"/>
  <c r="K75" i="1" s="1"/>
  <c r="Q5" i="1"/>
  <c r="K74" i="1" s="1"/>
  <c r="Q4" i="1"/>
  <c r="K73" i="1" s="1"/>
  <c r="Q3" i="1"/>
  <c r="K72" i="1" s="1"/>
  <c r="L4" i="1"/>
  <c r="N8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18" i="1"/>
  <c r="Q36" i="1" l="1"/>
  <c r="Q40" i="1"/>
  <c r="Q44" i="1"/>
  <c r="Q48" i="1"/>
  <c r="Q37" i="1"/>
  <c r="Q41" i="1"/>
  <c r="Q45" i="1"/>
  <c r="Q34" i="1"/>
  <c r="Q38" i="1"/>
  <c r="Q42" i="1"/>
  <c r="Q46" i="1"/>
  <c r="Q35" i="1"/>
  <c r="Q39" i="1"/>
  <c r="Q43" i="1"/>
  <c r="Q47" i="1"/>
  <c r="L2" i="1"/>
  <c r="L3" i="1" s="1"/>
  <c r="O3" i="1" s="1"/>
  <c r="H20" i="1"/>
  <c r="H38" i="1" s="1"/>
  <c r="H41" i="1" s="1"/>
  <c r="H21" i="1" l="1"/>
  <c r="J72" i="1"/>
  <c r="N4" i="1"/>
  <c r="H22" i="1" l="1"/>
  <c r="H23" i="1" s="1"/>
  <c r="H39" i="1"/>
  <c r="H42" i="1" s="1"/>
  <c r="O4" i="1"/>
  <c r="I73" i="1"/>
  <c r="L72" i="1"/>
  <c r="M72" i="1" l="1"/>
  <c r="J73" i="1"/>
  <c r="L73" i="1" s="1"/>
  <c r="M73" i="1" s="1"/>
  <c r="N73" i="1" s="1"/>
  <c r="N5" i="1"/>
  <c r="O55" i="1"/>
  <c r="O59" i="1"/>
  <c r="O63" i="1"/>
  <c r="O52" i="1"/>
  <c r="O56" i="1"/>
  <c r="O60" i="1"/>
  <c r="O64" i="1"/>
  <c r="O53" i="1"/>
  <c r="O57" i="1"/>
  <c r="O61" i="1"/>
  <c r="O65" i="1"/>
  <c r="O54" i="1"/>
  <c r="O58" i="1"/>
  <c r="O62" i="1"/>
  <c r="O51" i="1"/>
  <c r="N72" i="1" l="1"/>
  <c r="O5" i="1"/>
  <c r="I74" i="1"/>
  <c r="N6" i="1" l="1"/>
  <c r="J74" i="1"/>
  <c r="L74" i="1" s="1"/>
  <c r="M74" i="1" l="1"/>
  <c r="O6" i="1"/>
  <c r="I75" i="1"/>
  <c r="N74" i="1" l="1"/>
  <c r="N7" i="1"/>
  <c r="J75" i="1"/>
  <c r="L75" i="1" s="1"/>
  <c r="M75" i="1" l="1"/>
  <c r="O7" i="1"/>
  <c r="I76" i="1"/>
  <c r="N75" i="1" l="1"/>
  <c r="N8" i="1"/>
  <c r="J76" i="1"/>
  <c r="L76" i="1" s="1"/>
  <c r="M76" i="1" l="1"/>
  <c r="O8" i="1"/>
  <c r="I77" i="1"/>
  <c r="N76" i="1" l="1"/>
  <c r="N9" i="1"/>
  <c r="J77" i="1"/>
  <c r="L77" i="1" s="1"/>
  <c r="M77" i="1" l="1"/>
  <c r="O9" i="1"/>
  <c r="I78" i="1"/>
  <c r="N77" i="1" l="1"/>
  <c r="N10" i="1"/>
  <c r="J78" i="1"/>
  <c r="L78" i="1" s="1"/>
  <c r="M78" i="1" s="1"/>
  <c r="N78" i="1" s="1"/>
  <c r="O10" i="1" l="1"/>
  <c r="I79" i="1"/>
  <c r="N11" i="1" l="1"/>
  <c r="J79" i="1"/>
  <c r="L79" i="1" s="1"/>
  <c r="M79" i="1" s="1"/>
  <c r="N79" i="1" s="1"/>
  <c r="O11" i="1" l="1"/>
  <c r="I80" i="1"/>
  <c r="N12" i="1" l="1"/>
  <c r="J80" i="1"/>
  <c r="L80" i="1" s="1"/>
  <c r="M80" i="1" s="1"/>
  <c r="N80" i="1" s="1"/>
  <c r="O12" i="1" l="1"/>
  <c r="J81" i="1" s="1"/>
  <c r="L81" i="1" s="1"/>
  <c r="I81" i="1"/>
  <c r="M81" i="1" l="1"/>
  <c r="N81" i="1" l="1"/>
  <c r="G98" i="1"/>
</calcChain>
</file>

<file path=xl/sharedStrings.xml><?xml version="1.0" encoding="utf-8"?>
<sst xmlns="http://schemas.openxmlformats.org/spreadsheetml/2006/main" count="108" uniqueCount="58">
  <si>
    <t>Исходные данные</t>
  </si>
  <si>
    <t>а)</t>
  </si>
  <si>
    <t>Статистический ряд</t>
  </si>
  <si>
    <t>Вариационный ряд</t>
  </si>
  <si>
    <t>xi</t>
  </si>
  <si>
    <t>ni</t>
  </si>
  <si>
    <r>
      <rPr>
        <sz val="11"/>
        <color theme="1"/>
        <rFont val="Times New Roman"/>
        <family val="1"/>
        <charset val="204"/>
      </rPr>
      <t>ℰ</t>
    </r>
    <r>
      <rPr>
        <sz val="11"/>
        <color theme="1"/>
        <rFont val="Calibri"/>
        <family val="2"/>
      </rPr>
      <t>=</t>
    </r>
  </si>
  <si>
    <t>хi^2</t>
  </si>
  <si>
    <t>Хв=</t>
  </si>
  <si>
    <t>Dв=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</si>
  <si>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</rPr>
      <t>в=</t>
    </r>
  </si>
  <si>
    <t>Sв=</t>
  </si>
  <si>
    <t>б)</t>
  </si>
  <si>
    <t>Группированный статистический ряд</t>
  </si>
  <si>
    <t>N=</t>
  </si>
  <si>
    <t>h=</t>
  </si>
  <si>
    <t>W=</t>
  </si>
  <si>
    <t>[</t>
  </si>
  <si>
    <t>)</t>
  </si>
  <si>
    <t>H0 - генеральная совокупность имеет нормальный закон распределения</t>
  </si>
  <si>
    <t>в)</t>
  </si>
  <si>
    <t>V1 = V1*</t>
  </si>
  <si>
    <t>M2 = M2*</t>
  </si>
  <si>
    <t xml:space="preserve"> </t>
  </si>
  <si>
    <t>V1 = M(X) = m</t>
  </si>
  <si>
    <t xml:space="preserve">m = </t>
  </si>
  <si>
    <t>H0 = {X-&gt;&lt;5,91;3,04662&gt;}</t>
  </si>
  <si>
    <t>X-&gt;N&lt;m, δ&gt;</t>
  </si>
  <si>
    <t xml:space="preserve">δ = </t>
  </si>
  <si>
    <t>M2 = D(X) = δ^2</t>
  </si>
  <si>
    <t>V1* = Хв=</t>
  </si>
  <si>
    <t>M2*= Dв=</t>
  </si>
  <si>
    <t>p(x) =</t>
  </si>
  <si>
    <t xml:space="preserve">F(x) = </t>
  </si>
  <si>
    <t>г)</t>
  </si>
  <si>
    <t>x&lt;=</t>
  </si>
  <si>
    <t>F(x)=</t>
  </si>
  <si>
    <t>&lt;= x &lt;=</t>
  </si>
  <si>
    <t>&lt;= x</t>
  </si>
  <si>
    <t>p(x)</t>
  </si>
  <si>
    <t>д)</t>
  </si>
  <si>
    <r>
      <rPr>
        <sz val="11"/>
        <color theme="1"/>
        <rFont val="Calibri"/>
        <family val="2"/>
        <charset val="204"/>
      </rPr>
      <t>α</t>
    </r>
    <r>
      <rPr>
        <sz val="9.35"/>
        <color theme="1"/>
        <rFont val="Calibri"/>
        <family val="2"/>
      </rPr>
      <t>=</t>
    </r>
  </si>
  <si>
    <r>
      <rPr>
        <sz val="11"/>
        <color theme="1"/>
        <rFont val="Calibri"/>
        <family val="2"/>
        <charset val="204"/>
      </rPr>
      <t>Δ</t>
    </r>
    <r>
      <rPr>
        <sz val="9.35"/>
        <color theme="1"/>
        <rFont val="Calibri"/>
        <family val="2"/>
      </rPr>
      <t>i</t>
    </r>
  </si>
  <si>
    <t>pi</t>
  </si>
  <si>
    <t>npi</t>
  </si>
  <si>
    <t>((ni-npi)^2)/npi</t>
  </si>
  <si>
    <t>k=</t>
  </si>
  <si>
    <t xml:space="preserve">Т.к.  </t>
  </si>
  <si>
    <t>чтобы теоретическая частота была больше 5</t>
  </si>
  <si>
    <t>Таблица с объединенными строками</t>
  </si>
  <si>
    <t>Xi^2крит.=</t>
  </si>
  <si>
    <t>Xi^2набл.=</t>
  </si>
  <si>
    <t>p=</t>
  </si>
  <si>
    <t>r=</t>
  </si>
  <si>
    <t xml:space="preserve">на уровне значимости 0.03, гипотеза H0 не принимается </t>
  </si>
  <si>
    <t>&gt;</t>
  </si>
  <si>
    <t>Объединим строки 2 и 3</t>
  </si>
  <si>
    <t>Объединим строки 11 и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</si>
</sst>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1"/>
      <color theme="1"/>
      <name val="Calibri"/>
      <family val="2"/>
      <charset val="204"/>
    </font>
    <font>
      <sz val="9.3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0" fontId="0" fillId="2" borderId="4" xfId="0" applyFill="1" applyBorder="1"/>
    <xf numFmtId="0" fontId="0" fillId="0" borderId="0" xfId="0" applyAlignment="1">
      <alignment horizontal="left"/>
    </xf>
    <xf numFmtId="0" fontId="4" fillId="0" borderId="0" xfId="0" applyFont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0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0" xfId="0" applyFill="1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'19'!$N$3:$N$12</c:f>
              <c:numCache>
                <c:formatCode>General</c:formatCode>
                <c:ptCount val="10"/>
                <c:pt idx="0">
                  <c:v>-1</c:v>
                </c:pt>
                <c:pt idx="1">
                  <c:v>0.40000000000000036</c:v>
                </c:pt>
                <c:pt idx="2">
                  <c:v>1.8000000000000007</c:v>
                </c:pt>
                <c:pt idx="3">
                  <c:v>3.2000000000000011</c:v>
                </c:pt>
                <c:pt idx="4">
                  <c:v>4.6000000000000014</c:v>
                </c:pt>
                <c:pt idx="5">
                  <c:v>6.0000000000000018</c:v>
                </c:pt>
                <c:pt idx="6">
                  <c:v>7.4000000000000021</c:v>
                </c:pt>
                <c:pt idx="7">
                  <c:v>8.8000000000000025</c:v>
                </c:pt>
                <c:pt idx="8">
                  <c:v>10.200000000000003</c:v>
                </c:pt>
                <c:pt idx="9">
                  <c:v>11.600000000000003</c:v>
                </c:pt>
              </c:numCache>
            </c:numRef>
          </c:cat>
          <c:val>
            <c:numRef>
              <c:f>'19'!$Q$3:$Q$12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30</c:v>
                </c:pt>
                <c:pt idx="6">
                  <c:v>8</c:v>
                </c:pt>
                <c:pt idx="7">
                  <c:v>13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2-4328-AC7B-4F3AAE19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7535872"/>
        <c:axId val="1656587232"/>
      </c:barChart>
      <c:scatterChart>
        <c:scatterStyle val="smoothMarker"/>
        <c:varyColors val="0"/>
        <c:ser>
          <c:idx val="1"/>
          <c:order val="1"/>
          <c:tx>
            <c:v>p(x)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'19'!$N$51:$N$65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'19'!$O$51:$O$65</c:f>
              <c:numCache>
                <c:formatCode>General</c:formatCode>
                <c:ptCount val="15"/>
                <c:pt idx="0">
                  <c:v>1.0000904419431052E-2</c:v>
                </c:pt>
                <c:pt idx="1">
                  <c:v>1.9950753196613224E-2</c:v>
                </c:pt>
                <c:pt idx="2">
                  <c:v>3.5734681945696491E-2</c:v>
                </c:pt>
                <c:pt idx="3">
                  <c:v>5.7468670655644365E-2</c:v>
                </c:pt>
                <c:pt idx="4">
                  <c:v>8.2981825959050973E-2</c:v>
                </c:pt>
                <c:pt idx="5">
                  <c:v>0.10758344029014545</c:v>
                </c:pt>
                <c:pt idx="6">
                  <c:v>0.1252329106124925</c:v>
                </c:pt>
                <c:pt idx="7">
                  <c:v>0.13088869153652666</c:v>
                </c:pt>
                <c:pt idx="8">
                  <c:v>0.12282771803988206</c:v>
                </c:pt>
                <c:pt idx="9">
                  <c:v>0.10349068128041783</c:v>
                </c:pt>
                <c:pt idx="10">
                  <c:v>7.8291878573150994E-2</c:v>
                </c:pt>
                <c:pt idx="11">
                  <c:v>5.3179320911443513E-2</c:v>
                </c:pt>
                <c:pt idx="12">
                  <c:v>3.243242824348129E-2</c:v>
                </c:pt>
                <c:pt idx="13">
                  <c:v>1.775933706200614E-2</c:v>
                </c:pt>
                <c:pt idx="14">
                  <c:v>8.7314151793697822E-3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D-4BBA-9677-F6B1B826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56543"/>
        <c:axId val="1536161119"/>
      </c:scatterChart>
      <c:catAx>
        <c:axId val="18175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587232"/>
        <c:crosses val="autoZero"/>
        <c:auto val="1"/>
        <c:lblAlgn val="ctr"/>
        <c:lblOffset val="100"/>
        <c:noMultiLvlLbl val="0"/>
      </c:catAx>
      <c:valAx>
        <c:axId val="16565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35872"/>
        <c:crosses val="autoZero"/>
        <c:crossBetween val="between"/>
      </c:valAx>
      <c:valAx>
        <c:axId val="1536161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156543"/>
        <c:crosses val="max"/>
        <c:crossBetween val="midCat"/>
      </c:valAx>
      <c:valAx>
        <c:axId val="153615654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16111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'19'!$G$3:$G$17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'19'!$H$3:$H$17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19</c:v>
                </c:pt>
                <c:pt idx="8">
                  <c:v>11</c:v>
                </c:pt>
                <c:pt idx="9">
                  <c:v>8</c:v>
                </c:pt>
                <c:pt idx="10">
                  <c:v>9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2-46EC-BA5E-E8915A7E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48272"/>
        <c:axId val="1654386464"/>
      </c:scatterChart>
      <c:valAx>
        <c:axId val="18175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386464"/>
        <c:crosses val="autoZero"/>
        <c:crossBetween val="midCat"/>
      </c:valAx>
      <c:valAx>
        <c:axId val="16543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54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'19'!$O$33:$O$48</c:f>
              <c:numCache>
                <c:formatCode>General</c:formatCode>
                <c:ptCount val="16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cat>
          <c:val>
            <c:numRef>
              <c:f>'19'!$Q$33:$Q$48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0.09</c:v>
                </c:pt>
                <c:pt idx="4">
                  <c:v>0.15</c:v>
                </c:pt>
                <c:pt idx="5">
                  <c:v>0.21</c:v>
                </c:pt>
                <c:pt idx="6">
                  <c:v>0.31</c:v>
                </c:pt>
                <c:pt idx="7">
                  <c:v>0.41</c:v>
                </c:pt>
                <c:pt idx="8">
                  <c:v>0.6</c:v>
                </c:pt>
                <c:pt idx="9">
                  <c:v>0.71</c:v>
                </c:pt>
                <c:pt idx="10">
                  <c:v>0.79</c:v>
                </c:pt>
                <c:pt idx="11">
                  <c:v>0.88</c:v>
                </c:pt>
                <c:pt idx="12">
                  <c:v>0.92</c:v>
                </c:pt>
                <c:pt idx="13">
                  <c:v>0.97</c:v>
                </c:pt>
                <c:pt idx="14">
                  <c:v>0.99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4-4034-A256-2CBC1155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8518191"/>
        <c:axId val="520883743"/>
      </c:barChart>
      <c:catAx>
        <c:axId val="45851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883743"/>
        <c:crosses val="autoZero"/>
        <c:auto val="1"/>
        <c:lblAlgn val="ctr"/>
        <c:lblOffset val="100"/>
        <c:noMultiLvlLbl val="0"/>
      </c:catAx>
      <c:valAx>
        <c:axId val="5208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1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'19'!$N$51:$N$65</c:f>
              <c:numCache>
                <c:formatCode>General</c:formatCode>
                <c:ptCount val="1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'19'!$O$51:$O$65</c:f>
              <c:numCache>
                <c:formatCode>General</c:formatCode>
                <c:ptCount val="15"/>
                <c:pt idx="0">
                  <c:v>1.0000904419431052E-2</c:v>
                </c:pt>
                <c:pt idx="1">
                  <c:v>1.9950753196613224E-2</c:v>
                </c:pt>
                <c:pt idx="2">
                  <c:v>3.5734681945696491E-2</c:v>
                </c:pt>
                <c:pt idx="3">
                  <c:v>5.7468670655644365E-2</c:v>
                </c:pt>
                <c:pt idx="4">
                  <c:v>8.2981825959050973E-2</c:v>
                </c:pt>
                <c:pt idx="5">
                  <c:v>0.10758344029014545</c:v>
                </c:pt>
                <c:pt idx="6">
                  <c:v>0.1252329106124925</c:v>
                </c:pt>
                <c:pt idx="7">
                  <c:v>0.13088869153652666</c:v>
                </c:pt>
                <c:pt idx="8">
                  <c:v>0.12282771803988206</c:v>
                </c:pt>
                <c:pt idx="9">
                  <c:v>0.10349068128041783</c:v>
                </c:pt>
                <c:pt idx="10">
                  <c:v>7.8291878573150994E-2</c:v>
                </c:pt>
                <c:pt idx="11">
                  <c:v>5.3179320911443513E-2</c:v>
                </c:pt>
                <c:pt idx="12">
                  <c:v>3.243242824348129E-2</c:v>
                </c:pt>
                <c:pt idx="13">
                  <c:v>1.775933706200614E-2</c:v>
                </c:pt>
                <c:pt idx="14">
                  <c:v>8.7314151793697822E-3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9-4565-8908-AB05EFDC8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5487"/>
        <c:axId val="427026703"/>
      </c:scatterChart>
      <c:valAx>
        <c:axId val="21052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26703"/>
        <c:crosses val="autoZero"/>
        <c:crossBetween val="midCat"/>
      </c:valAx>
      <c:valAx>
        <c:axId val="4270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2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608256</xdr:colOff>
      <xdr:row>13</xdr:row>
      <xdr:rowOff>161140</xdr:rowOff>
    </xdr:from>
    <xdr:to>
      <xdr:col>16</xdr:col>
      <xdr:colOff>303456</xdr:colOff>
      <xdr:row>28</xdr:row>
      <xdr:rowOff>161141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993722-3659-4153-9BEF-8C4B6BA6D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306593</xdr:colOff>
      <xdr:row>13</xdr:row>
      <xdr:rowOff>140521</xdr:rowOff>
    </xdr:from>
    <xdr:to>
      <xdr:col>24</xdr:col>
      <xdr:colOff>1793</xdr:colOff>
      <xdr:row>28</xdr:row>
      <xdr:rowOff>140522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FD0C65-033D-43E5-A252-9DECFFD8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407893</xdr:colOff>
      <xdr:row>46</xdr:row>
      <xdr:rowOff>8965</xdr:rowOff>
    </xdr:from>
    <xdr:ext cx="2366930" cy="507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835A77D-2946-48D0-9192-CE4AA3577C10}"/>
                </a:ext>
              </a:extLst>
            </xdr:cNvPr>
            <xdr:cNvSpPr txBox="1"/>
          </xdr:nvSpPr>
          <xdr:spPr>
            <a:xfrm>
              <a:off x="4065493" y="8256494"/>
              <a:ext cx="2366930" cy="507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3,04662 ∗ </m:t>
                        </m:r>
                        <m:rad>
                          <m:radPr>
                            <m:deg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 ∗ 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−(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−5,91)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 ∗ </m:t>
                            </m:r>
                            <m:sSup>
                              <m:s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3,04662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835A77D-2946-48D0-9192-CE4AA3577C10}"/>
                </a:ext>
              </a:extLst>
            </xdr:cNvPr>
            <xdr:cNvSpPr txBox="1"/>
          </xdr:nvSpPr>
          <xdr:spPr>
            <a:xfrm>
              <a:off x="4065493" y="8256494"/>
              <a:ext cx="2366930" cy="507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1/(3,04662 ∗ √2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</a:t>
              </a:r>
              <a:r>
                <a:rPr lang="en-US" sz="1400" b="0" i="0">
                  <a:latin typeface="Cambria Math" panose="02040503050406030204" pitchFamily="18" charset="0"/>
                </a:rPr>
                <a:t> )  ∗ 𝑒^(〖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−(𝑥 −5,91)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400" b="0" i="0">
                  <a:latin typeface="Cambria Math" panose="02040503050406030204" pitchFamily="18" charset="0"/>
                </a:rPr>
                <a:t>2/(2 ∗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3,04662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400" b="0" i="0">
                  <a:latin typeface="Cambria Math" panose="02040503050406030204" pitchFamily="18" charset="0"/>
                </a:rPr>
                <a:t>2 ))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434789</xdr:colOff>
      <xdr:row>49</xdr:row>
      <xdr:rowOff>161364</xdr:rowOff>
    </xdr:from>
    <xdr:ext cx="1309333" cy="8036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2EDD6AE-2A16-4BA0-8A65-8B6F974DD246}"/>
                </a:ext>
              </a:extLst>
            </xdr:cNvPr>
            <xdr:cNvSpPr txBox="1"/>
          </xdr:nvSpPr>
          <xdr:spPr>
            <a:xfrm>
              <a:off x="4092389" y="8946776"/>
              <a:ext cx="1309333" cy="803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600" i="1">
                        <a:latin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 −5,91</m:t>
                            </m:r>
                          </m:num>
                          <m:den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3,04662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600" b="0"/>
            </a:p>
            <a:p>
              <a:endParaRPr lang="ru-RU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2EDD6AE-2A16-4BA0-8A65-8B6F974DD246}"/>
                </a:ext>
              </a:extLst>
            </xdr:cNvPr>
            <xdr:cNvSpPr txBox="1"/>
          </xdr:nvSpPr>
          <xdr:spPr>
            <a:xfrm>
              <a:off x="4092389" y="8946776"/>
              <a:ext cx="1309333" cy="803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600" i="0">
                  <a:latin typeface="Cambria Math" panose="02040503050406030204" pitchFamily="18" charset="0"/>
                </a:rPr>
                <a:t>Φ</a:t>
              </a:r>
              <a:r>
                <a:rPr lang="en-US" sz="1600" b="0" i="0">
                  <a:latin typeface="Cambria Math" panose="02040503050406030204" pitchFamily="18" charset="0"/>
                </a:rPr>
                <a:t>((𝑥 −5,91)/3,04662</a:t>
              </a:r>
              <a:r>
                <a:rPr lang="el-GR" sz="1600" b="0" i="0">
                  <a:latin typeface="Cambria Math" panose="02040503050406030204" pitchFamily="18" charset="0"/>
                </a:rPr>
                <a:t>)</a:t>
              </a:r>
              <a:endParaRPr lang="en-US" sz="1600" b="0"/>
            </a:p>
            <a:p>
              <a:endParaRPr lang="ru-RU" sz="1600"/>
            </a:p>
          </xdr:txBody>
        </xdr:sp>
      </mc:Fallback>
    </mc:AlternateContent>
    <xdr:clientData/>
  </xdr:oneCellAnchor>
  <xdr:twoCellAnchor>
    <xdr:from>
      <xdr:col>17</xdr:col>
      <xdr:colOff>112058</xdr:colOff>
      <xdr:row>31</xdr:row>
      <xdr:rowOff>143435</xdr:rowOff>
    </xdr:from>
    <xdr:to>
      <xdr:col>24</xdr:col>
      <xdr:colOff>416858</xdr:colOff>
      <xdr:row>47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A0D85EB-5F1C-4B21-92E0-DC157176D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174811</xdr:colOff>
      <xdr:row>49</xdr:row>
      <xdr:rowOff>71717</xdr:rowOff>
    </xdr:from>
    <xdr:to>
      <xdr:col>23</xdr:col>
      <xdr:colOff>479611</xdr:colOff>
      <xdr:row>64</xdr:row>
      <xdr:rowOff>125505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3464B61-1B03-4242-86D9-27BD7F21A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tabSelected="1" topLeftCell="A67" zoomScale="85" zoomScaleNormal="85" workbookViewId="0">
      <selection activeCell="P81" sqref="P81"/>
    </sheetView>
  </sheetViews>
  <sheetFormatPr defaultRowHeight="14.4" x14ac:dyDescent="0.3"/>
  <sheetData>
    <row r="1" spans="1:19" x14ac:dyDescent="0.3">
      <c r="A1" t="s">
        <v>0</v>
      </c>
      <c r="C1" s="11" t="s">
        <v>1</v>
      </c>
      <c r="D1" t="s">
        <v>2</v>
      </c>
      <c r="G1" t="s">
        <v>3</v>
      </c>
      <c r="K1" s="11" t="s">
        <v>12</v>
      </c>
      <c r="L1" t="s">
        <v>13</v>
      </c>
      <c r="Q1" t="s">
        <v>5</v>
      </c>
    </row>
    <row r="2" spans="1:19" x14ac:dyDescent="0.3">
      <c r="A2" s="3">
        <v>5</v>
      </c>
      <c r="G2" t="s">
        <v>4</v>
      </c>
      <c r="H2" t="s">
        <v>5</v>
      </c>
      <c r="I2" t="s">
        <v>7</v>
      </c>
      <c r="K2" s="12" t="s">
        <v>14</v>
      </c>
      <c r="L2" s="15">
        <f>POWER(10*H18,1/3)</f>
        <v>9.9999999999999982</v>
      </c>
      <c r="M2" s="10"/>
      <c r="S2" t="s">
        <v>19</v>
      </c>
    </row>
    <row r="3" spans="1:19" x14ac:dyDescent="0.3">
      <c r="A3" s="2">
        <v>4</v>
      </c>
      <c r="D3" s="3">
        <v>-1</v>
      </c>
      <c r="G3" s="3">
        <v>-1</v>
      </c>
      <c r="H3" s="6">
        <v>2</v>
      </c>
      <c r="I3" s="1">
        <f>G3^2</f>
        <v>1</v>
      </c>
      <c r="K3" s="12" t="s">
        <v>15</v>
      </c>
      <c r="L3" s="15">
        <f>L4/L2</f>
        <v>1.4000000000000004</v>
      </c>
      <c r="M3" s="10" t="s">
        <v>17</v>
      </c>
      <c r="N3">
        <v>-1</v>
      </c>
      <c r="O3">
        <f>N3+$L$3</f>
        <v>0.40000000000000036</v>
      </c>
      <c r="P3" t="s">
        <v>18</v>
      </c>
      <c r="Q3">
        <f>SUM(H3:H4)</f>
        <v>4</v>
      </c>
    </row>
    <row r="4" spans="1:19" x14ac:dyDescent="0.3">
      <c r="A4" s="2">
        <v>-1</v>
      </c>
      <c r="D4" s="2">
        <v>-1</v>
      </c>
      <c r="G4" s="2">
        <v>0</v>
      </c>
      <c r="H4" s="7">
        <v>2</v>
      </c>
      <c r="I4" s="1">
        <f t="shared" ref="I4:I17" si="0">G4^2</f>
        <v>0</v>
      </c>
      <c r="K4" s="12" t="s">
        <v>16</v>
      </c>
      <c r="L4" s="15">
        <f>D102-D3</f>
        <v>14</v>
      </c>
      <c r="M4" s="10" t="s">
        <v>17</v>
      </c>
      <c r="N4">
        <f t="shared" ref="N4:N12" si="1">O3</f>
        <v>0.40000000000000036</v>
      </c>
      <c r="O4">
        <f t="shared" ref="O4:O12" si="2">N4+$L$3</f>
        <v>1.8000000000000007</v>
      </c>
      <c r="P4" t="s">
        <v>18</v>
      </c>
      <c r="Q4">
        <f>SUM(H5)</f>
        <v>5</v>
      </c>
    </row>
    <row r="5" spans="1:19" x14ac:dyDescent="0.3">
      <c r="A5" s="2">
        <v>7</v>
      </c>
      <c r="D5" s="2">
        <v>0</v>
      </c>
      <c r="G5" s="2">
        <v>1</v>
      </c>
      <c r="H5" s="7">
        <v>5</v>
      </c>
      <c r="I5" s="1">
        <f t="shared" si="0"/>
        <v>1</v>
      </c>
      <c r="M5" s="10" t="s">
        <v>17</v>
      </c>
      <c r="N5">
        <f t="shared" si="1"/>
        <v>1.8000000000000007</v>
      </c>
      <c r="O5">
        <f t="shared" si="2"/>
        <v>3.2000000000000011</v>
      </c>
      <c r="P5" t="s">
        <v>18</v>
      </c>
      <c r="Q5">
        <f>SUM(H6:H7)</f>
        <v>12</v>
      </c>
    </row>
    <row r="6" spans="1:19" x14ac:dyDescent="0.3">
      <c r="A6" s="2">
        <v>5</v>
      </c>
      <c r="D6" s="2">
        <v>0</v>
      </c>
      <c r="G6" s="2">
        <v>2</v>
      </c>
      <c r="H6" s="7">
        <v>6</v>
      </c>
      <c r="I6" s="1">
        <f t="shared" si="0"/>
        <v>4</v>
      </c>
      <c r="M6" s="10" t="s">
        <v>17</v>
      </c>
      <c r="N6">
        <f t="shared" si="1"/>
        <v>3.2000000000000011</v>
      </c>
      <c r="O6">
        <f t="shared" si="2"/>
        <v>4.6000000000000014</v>
      </c>
      <c r="P6" t="s">
        <v>18</v>
      </c>
      <c r="Q6">
        <f>SUM(H8)</f>
        <v>10</v>
      </c>
    </row>
    <row r="7" spans="1:19" x14ac:dyDescent="0.3">
      <c r="A7" s="2">
        <v>3</v>
      </c>
      <c r="D7" s="2">
        <v>1</v>
      </c>
      <c r="G7" s="2">
        <v>3</v>
      </c>
      <c r="H7" s="7">
        <v>6</v>
      </c>
      <c r="I7" s="1">
        <f t="shared" si="0"/>
        <v>9</v>
      </c>
      <c r="M7" s="10" t="s">
        <v>17</v>
      </c>
      <c r="N7">
        <f t="shared" si="1"/>
        <v>4.6000000000000014</v>
      </c>
      <c r="O7">
        <f t="shared" si="2"/>
        <v>6.0000000000000018</v>
      </c>
      <c r="P7" t="s">
        <v>18</v>
      </c>
      <c r="Q7">
        <f>SUM(H9)</f>
        <v>10</v>
      </c>
    </row>
    <row r="8" spans="1:19" x14ac:dyDescent="0.3">
      <c r="A8" s="2">
        <v>7</v>
      </c>
      <c r="D8" s="2">
        <v>1</v>
      </c>
      <c r="G8" s="2">
        <v>4</v>
      </c>
      <c r="H8" s="7">
        <v>10</v>
      </c>
      <c r="I8" s="1">
        <f t="shared" si="0"/>
        <v>16</v>
      </c>
      <c r="M8" s="10" t="s">
        <v>17</v>
      </c>
      <c r="N8">
        <f t="shared" si="1"/>
        <v>6.0000000000000018</v>
      </c>
      <c r="O8">
        <f t="shared" si="2"/>
        <v>7.4000000000000021</v>
      </c>
      <c r="P8" t="s">
        <v>18</v>
      </c>
      <c r="Q8">
        <f>SUM(H10:H11)</f>
        <v>30</v>
      </c>
    </row>
    <row r="9" spans="1:19" x14ac:dyDescent="0.3">
      <c r="A9" s="2">
        <v>10</v>
      </c>
      <c r="D9" s="2">
        <v>1</v>
      </c>
      <c r="G9" s="2">
        <v>5</v>
      </c>
      <c r="H9" s="7">
        <v>10</v>
      </c>
      <c r="I9" s="1">
        <f t="shared" si="0"/>
        <v>25</v>
      </c>
      <c r="M9" s="10" t="s">
        <v>17</v>
      </c>
      <c r="N9">
        <f t="shared" si="1"/>
        <v>7.4000000000000021</v>
      </c>
      <c r="O9">
        <f t="shared" si="2"/>
        <v>8.8000000000000025</v>
      </c>
      <c r="P9" t="s">
        <v>18</v>
      </c>
      <c r="Q9">
        <f>SUM(H12)</f>
        <v>8</v>
      </c>
    </row>
    <row r="10" spans="1:19" x14ac:dyDescent="0.3">
      <c r="A10" s="2">
        <v>11</v>
      </c>
      <c r="D10" s="2">
        <v>1</v>
      </c>
      <c r="G10" s="2">
        <v>6</v>
      </c>
      <c r="H10" s="7">
        <v>19</v>
      </c>
      <c r="I10" s="1">
        <f t="shared" si="0"/>
        <v>36</v>
      </c>
      <c r="M10" s="10" t="s">
        <v>17</v>
      </c>
      <c r="N10">
        <f t="shared" si="1"/>
        <v>8.8000000000000025</v>
      </c>
      <c r="O10">
        <f t="shared" si="2"/>
        <v>10.200000000000003</v>
      </c>
      <c r="P10" t="s">
        <v>18</v>
      </c>
      <c r="Q10">
        <f>SUM(H13:H14)</f>
        <v>13</v>
      </c>
    </row>
    <row r="11" spans="1:19" x14ac:dyDescent="0.3">
      <c r="A11" s="2">
        <v>6</v>
      </c>
      <c r="D11" s="2">
        <v>1</v>
      </c>
      <c r="G11" s="2">
        <v>7</v>
      </c>
      <c r="H11" s="7">
        <v>11</v>
      </c>
      <c r="I11" s="1">
        <f t="shared" si="0"/>
        <v>49</v>
      </c>
      <c r="M11" s="10" t="s">
        <v>17</v>
      </c>
      <c r="N11">
        <f t="shared" si="1"/>
        <v>10.200000000000003</v>
      </c>
      <c r="O11">
        <f t="shared" si="2"/>
        <v>11.600000000000003</v>
      </c>
      <c r="P11" t="s">
        <v>18</v>
      </c>
      <c r="Q11">
        <f>SUM(H15)</f>
        <v>5</v>
      </c>
    </row>
    <row r="12" spans="1:19" x14ac:dyDescent="0.3">
      <c r="A12" s="2">
        <v>9</v>
      </c>
      <c r="D12" s="2">
        <v>2</v>
      </c>
      <c r="G12" s="2">
        <v>8</v>
      </c>
      <c r="H12" s="7">
        <v>8</v>
      </c>
      <c r="I12" s="1">
        <f t="shared" si="0"/>
        <v>64</v>
      </c>
      <c r="M12" s="10" t="s">
        <v>17</v>
      </c>
      <c r="N12">
        <f t="shared" si="1"/>
        <v>11.600000000000003</v>
      </c>
      <c r="O12">
        <f t="shared" si="2"/>
        <v>13.000000000000004</v>
      </c>
      <c r="P12" t="s">
        <v>18</v>
      </c>
      <c r="Q12">
        <f>SUM(H16:H17)</f>
        <v>3</v>
      </c>
    </row>
    <row r="13" spans="1:19" x14ac:dyDescent="0.3">
      <c r="A13" s="2">
        <v>4</v>
      </c>
      <c r="D13" s="2">
        <v>2</v>
      </c>
      <c r="G13" s="2">
        <v>9</v>
      </c>
      <c r="H13" s="7">
        <v>9</v>
      </c>
      <c r="I13" s="1">
        <f t="shared" si="0"/>
        <v>81</v>
      </c>
      <c r="M13" s="10"/>
    </row>
    <row r="14" spans="1:19" x14ac:dyDescent="0.3">
      <c r="A14" s="2">
        <v>6</v>
      </c>
      <c r="D14" s="2">
        <v>2</v>
      </c>
      <c r="G14" s="2">
        <v>10</v>
      </c>
      <c r="H14" s="7">
        <v>4</v>
      </c>
      <c r="I14" s="1">
        <f t="shared" si="0"/>
        <v>100</v>
      </c>
    </row>
    <row r="15" spans="1:19" x14ac:dyDescent="0.3">
      <c r="A15" s="2">
        <v>3</v>
      </c>
      <c r="D15" s="2">
        <v>2</v>
      </c>
      <c r="G15" s="2">
        <v>11</v>
      </c>
      <c r="H15" s="7">
        <v>5</v>
      </c>
      <c r="I15" s="1">
        <f t="shared" si="0"/>
        <v>121</v>
      </c>
    </row>
    <row r="16" spans="1:19" x14ac:dyDescent="0.3">
      <c r="A16" s="2">
        <v>0</v>
      </c>
      <c r="D16" s="2">
        <v>2</v>
      </c>
      <c r="G16" s="2">
        <v>12</v>
      </c>
      <c r="H16" s="7">
        <v>2</v>
      </c>
      <c r="I16" s="1">
        <f t="shared" si="0"/>
        <v>144</v>
      </c>
    </row>
    <row r="17" spans="1:13" x14ac:dyDescent="0.3">
      <c r="A17" s="2">
        <v>1</v>
      </c>
      <c r="D17" s="2">
        <v>2</v>
      </c>
      <c r="G17" s="4">
        <v>13</v>
      </c>
      <c r="H17" s="8">
        <v>1</v>
      </c>
      <c r="I17" s="1">
        <f t="shared" si="0"/>
        <v>169</v>
      </c>
    </row>
    <row r="18" spans="1:13" x14ac:dyDescent="0.3">
      <c r="A18" s="2">
        <v>1</v>
      </c>
      <c r="D18" s="2">
        <v>3</v>
      </c>
      <c r="G18" s="9" t="s">
        <v>6</v>
      </c>
      <c r="H18" s="1">
        <f>SUM(H3:H17)</f>
        <v>100</v>
      </c>
    </row>
    <row r="19" spans="1:13" x14ac:dyDescent="0.3">
      <c r="A19" s="2">
        <v>6</v>
      </c>
      <c r="D19" s="2">
        <v>3</v>
      </c>
    </row>
    <row r="20" spans="1:13" x14ac:dyDescent="0.3">
      <c r="A20" s="2">
        <v>10</v>
      </c>
      <c r="D20" s="2">
        <v>3</v>
      </c>
      <c r="G20" s="12" t="s">
        <v>8</v>
      </c>
      <c r="H20" s="13">
        <f>1/H18*SUMPRODUCT(G3:G17,H3:H17)</f>
        <v>5.91</v>
      </c>
    </row>
    <row r="21" spans="1:13" x14ac:dyDescent="0.3">
      <c r="A21" s="2">
        <v>7</v>
      </c>
      <c r="D21" s="2">
        <v>3</v>
      </c>
      <c r="G21" s="12" t="s">
        <v>9</v>
      </c>
      <c r="H21" s="13">
        <f>1/H18*SUMPRODUCT(I3:I17,H3:H17)-H20^2</f>
        <v>9.2819000000000003</v>
      </c>
    </row>
    <row r="22" spans="1:13" x14ac:dyDescent="0.3">
      <c r="A22" s="2">
        <v>8</v>
      </c>
      <c r="D22" s="2">
        <v>3</v>
      </c>
      <c r="G22" s="12" t="s">
        <v>11</v>
      </c>
      <c r="H22" s="13">
        <f>H21*H18/(H18-1)</f>
        <v>9.3756565656565662</v>
      </c>
    </row>
    <row r="23" spans="1:13" x14ac:dyDescent="0.3">
      <c r="A23" s="2">
        <v>1</v>
      </c>
      <c r="D23" s="2">
        <v>3</v>
      </c>
      <c r="G23" s="14" t="s">
        <v>10</v>
      </c>
      <c r="H23" s="13">
        <f>SQRT(H22)</f>
        <v>3.0619693933245915</v>
      </c>
    </row>
    <row r="24" spans="1:13" x14ac:dyDescent="0.3">
      <c r="A24" s="2">
        <v>4</v>
      </c>
      <c r="D24" s="2">
        <v>4</v>
      </c>
    </row>
    <row r="25" spans="1:13" x14ac:dyDescent="0.3">
      <c r="A25" s="2">
        <v>7</v>
      </c>
      <c r="D25" s="2">
        <v>4</v>
      </c>
    </row>
    <row r="26" spans="1:13" x14ac:dyDescent="0.3">
      <c r="A26" s="2">
        <v>2</v>
      </c>
      <c r="D26" s="2">
        <v>4</v>
      </c>
    </row>
    <row r="27" spans="1:13" x14ac:dyDescent="0.3">
      <c r="A27" s="2">
        <v>9</v>
      </c>
      <c r="D27" s="2">
        <v>4</v>
      </c>
    </row>
    <row r="28" spans="1:13" x14ac:dyDescent="0.3">
      <c r="A28" s="2">
        <v>6</v>
      </c>
      <c r="D28" s="2">
        <v>4</v>
      </c>
    </row>
    <row r="29" spans="1:13" x14ac:dyDescent="0.3">
      <c r="A29" s="2">
        <v>6</v>
      </c>
      <c r="D29" s="2">
        <v>4</v>
      </c>
    </row>
    <row r="30" spans="1:13" x14ac:dyDescent="0.3">
      <c r="A30" s="2">
        <v>6</v>
      </c>
      <c r="D30" s="2">
        <v>4</v>
      </c>
    </row>
    <row r="31" spans="1:13" x14ac:dyDescent="0.3">
      <c r="A31" s="2">
        <v>6</v>
      </c>
      <c r="D31" s="2">
        <v>4</v>
      </c>
      <c r="G31" s="5" t="s">
        <v>20</v>
      </c>
      <c r="M31" s="5" t="s">
        <v>34</v>
      </c>
    </row>
    <row r="32" spans="1:13" x14ac:dyDescent="0.3">
      <c r="A32" s="2">
        <v>5</v>
      </c>
      <c r="D32" s="2">
        <v>4</v>
      </c>
    </row>
    <row r="33" spans="1:17" x14ac:dyDescent="0.3">
      <c r="A33" s="2">
        <v>4</v>
      </c>
      <c r="D33" s="2">
        <v>4</v>
      </c>
      <c r="G33" t="s">
        <v>27</v>
      </c>
      <c r="N33" s="1" t="s">
        <v>35</v>
      </c>
      <c r="O33" s="16">
        <v>-1</v>
      </c>
      <c r="P33" s="1" t="s">
        <v>36</v>
      </c>
      <c r="Q33" s="16">
        <v>0</v>
      </c>
    </row>
    <row r="34" spans="1:17" x14ac:dyDescent="0.3">
      <c r="A34" s="2">
        <v>6</v>
      </c>
      <c r="D34" s="2">
        <v>5</v>
      </c>
      <c r="G34" t="s">
        <v>21</v>
      </c>
      <c r="M34">
        <v>-1</v>
      </c>
      <c r="N34" s="1" t="s">
        <v>37</v>
      </c>
      <c r="O34" s="16">
        <f>O33+1</f>
        <v>0</v>
      </c>
      <c r="P34" s="1" t="s">
        <v>36</v>
      </c>
      <c r="Q34">
        <f>SUM($H$3:H3)/$H$18</f>
        <v>0.02</v>
      </c>
    </row>
    <row r="35" spans="1:17" x14ac:dyDescent="0.3">
      <c r="A35" s="2">
        <v>3</v>
      </c>
      <c r="D35" s="2">
        <v>5</v>
      </c>
      <c r="G35" t="s">
        <v>22</v>
      </c>
      <c r="M35">
        <f>M34+1</f>
        <v>0</v>
      </c>
      <c r="N35" s="1" t="s">
        <v>37</v>
      </c>
      <c r="O35" s="16">
        <f t="shared" ref="O35:O47" si="3">O34+1</f>
        <v>1</v>
      </c>
      <c r="P35" s="1" t="s">
        <v>36</v>
      </c>
      <c r="Q35">
        <f>SUM($H$3:H4)/$H$18</f>
        <v>0.04</v>
      </c>
    </row>
    <row r="36" spans="1:17" x14ac:dyDescent="0.3">
      <c r="A36" s="2">
        <v>4</v>
      </c>
      <c r="D36" s="2">
        <v>5</v>
      </c>
      <c r="F36" t="s">
        <v>23</v>
      </c>
      <c r="G36" t="s">
        <v>24</v>
      </c>
      <c r="M36">
        <f t="shared" ref="M36:M47" si="4">M35+1</f>
        <v>1</v>
      </c>
      <c r="N36" s="1" t="s">
        <v>37</v>
      </c>
      <c r="O36" s="16">
        <f t="shared" si="3"/>
        <v>2</v>
      </c>
      <c r="P36" s="1" t="s">
        <v>36</v>
      </c>
      <c r="Q36">
        <f>SUM($H$3:H5)/$H$18</f>
        <v>0.09</v>
      </c>
    </row>
    <row r="37" spans="1:17" x14ac:dyDescent="0.3">
      <c r="A37" s="2">
        <v>4</v>
      </c>
      <c r="D37" s="2">
        <v>5</v>
      </c>
      <c r="G37" t="s">
        <v>29</v>
      </c>
      <c r="M37">
        <f t="shared" si="4"/>
        <v>2</v>
      </c>
      <c r="N37" s="1" t="s">
        <v>37</v>
      </c>
      <c r="O37" s="16">
        <f t="shared" si="3"/>
        <v>3</v>
      </c>
      <c r="P37" s="1" t="s">
        <v>36</v>
      </c>
      <c r="Q37">
        <f>SUM($H$3:H6)/$H$18</f>
        <v>0.15</v>
      </c>
    </row>
    <row r="38" spans="1:17" x14ac:dyDescent="0.3">
      <c r="A38" s="2">
        <v>8</v>
      </c>
      <c r="D38" s="2">
        <v>5</v>
      </c>
      <c r="G38" t="s">
        <v>30</v>
      </c>
      <c r="H38">
        <f>H20</f>
        <v>5.91</v>
      </c>
      <c r="M38">
        <f t="shared" si="4"/>
        <v>3</v>
      </c>
      <c r="N38" s="1" t="s">
        <v>37</v>
      </c>
      <c r="O38" s="16">
        <f t="shared" si="3"/>
        <v>4</v>
      </c>
      <c r="P38" s="1" t="s">
        <v>36</v>
      </c>
      <c r="Q38">
        <f>SUM($H$3:H7)/$H$18</f>
        <v>0.21</v>
      </c>
    </row>
    <row r="39" spans="1:17" x14ac:dyDescent="0.3">
      <c r="A39" s="2">
        <v>7</v>
      </c>
      <c r="D39" s="2">
        <v>5</v>
      </c>
      <c r="G39" t="s">
        <v>31</v>
      </c>
      <c r="H39">
        <f>H21</f>
        <v>9.2819000000000003</v>
      </c>
      <c r="M39">
        <f t="shared" si="4"/>
        <v>4</v>
      </c>
      <c r="N39" s="1" t="s">
        <v>37</v>
      </c>
      <c r="O39" s="16">
        <f t="shared" si="3"/>
        <v>5</v>
      </c>
      <c r="P39" s="1" t="s">
        <v>36</v>
      </c>
      <c r="Q39">
        <f>SUM($H$3:H8)/$H$18</f>
        <v>0.31</v>
      </c>
    </row>
    <row r="40" spans="1:17" x14ac:dyDescent="0.3">
      <c r="A40" s="2">
        <v>5</v>
      </c>
      <c r="D40" s="2">
        <v>5</v>
      </c>
      <c r="M40">
        <f t="shared" si="4"/>
        <v>5</v>
      </c>
      <c r="N40" s="1" t="s">
        <v>37</v>
      </c>
      <c r="O40" s="16">
        <f t="shared" si="3"/>
        <v>6</v>
      </c>
      <c r="P40" s="1" t="s">
        <v>36</v>
      </c>
      <c r="Q40">
        <f>SUM($H$3:H9)/$H$18</f>
        <v>0.41</v>
      </c>
    </row>
    <row r="41" spans="1:17" x14ac:dyDescent="0.3">
      <c r="A41" s="2">
        <v>6</v>
      </c>
      <c r="D41" s="2">
        <v>5</v>
      </c>
      <c r="G41" t="s">
        <v>25</v>
      </c>
      <c r="H41">
        <f>H38</f>
        <v>5.91</v>
      </c>
      <c r="M41">
        <f t="shared" si="4"/>
        <v>6</v>
      </c>
      <c r="N41" s="1" t="s">
        <v>37</v>
      </c>
      <c r="O41" s="16">
        <f t="shared" si="3"/>
        <v>7</v>
      </c>
      <c r="P41" s="1" t="s">
        <v>36</v>
      </c>
      <c r="Q41">
        <f>SUM($H$3:H10)/$H$18</f>
        <v>0.6</v>
      </c>
    </row>
    <row r="42" spans="1:17" x14ac:dyDescent="0.3">
      <c r="A42" s="2">
        <v>6</v>
      </c>
      <c r="D42" s="2">
        <v>5</v>
      </c>
      <c r="G42" t="s">
        <v>28</v>
      </c>
      <c r="H42">
        <f>SQRT(H39)</f>
        <v>3.0466210791629469</v>
      </c>
      <c r="M42">
        <f t="shared" si="4"/>
        <v>7</v>
      </c>
      <c r="N42" s="1" t="s">
        <v>37</v>
      </c>
      <c r="O42" s="16">
        <f t="shared" si="3"/>
        <v>8</v>
      </c>
      <c r="P42" s="1" t="s">
        <v>36</v>
      </c>
      <c r="Q42">
        <f>SUM($H$3:H11)/$H$18</f>
        <v>0.71</v>
      </c>
    </row>
    <row r="43" spans="1:17" x14ac:dyDescent="0.3">
      <c r="A43" s="2">
        <v>5</v>
      </c>
      <c r="D43" s="2">
        <v>5</v>
      </c>
      <c r="M43">
        <f t="shared" si="4"/>
        <v>8</v>
      </c>
      <c r="N43" s="1" t="s">
        <v>37</v>
      </c>
      <c r="O43" s="16">
        <f t="shared" si="3"/>
        <v>9</v>
      </c>
      <c r="P43" s="1" t="s">
        <v>36</v>
      </c>
      <c r="Q43">
        <f>SUM($H$3:H12)/$H$18</f>
        <v>0.79</v>
      </c>
    </row>
    <row r="44" spans="1:17" x14ac:dyDescent="0.3">
      <c r="A44" s="2">
        <v>8</v>
      </c>
      <c r="D44" s="2">
        <v>6</v>
      </c>
      <c r="G44" t="s">
        <v>26</v>
      </c>
      <c r="M44">
        <f t="shared" si="4"/>
        <v>9</v>
      </c>
      <c r="N44" s="1" t="s">
        <v>37</v>
      </c>
      <c r="O44" s="16">
        <f t="shared" si="3"/>
        <v>10</v>
      </c>
      <c r="P44" s="1" t="s">
        <v>36</v>
      </c>
      <c r="Q44">
        <f>SUM($H$3:H13)/$H$18</f>
        <v>0.88</v>
      </c>
    </row>
    <row r="45" spans="1:17" x14ac:dyDescent="0.3">
      <c r="A45" s="2">
        <v>2</v>
      </c>
      <c r="D45" s="2">
        <v>6</v>
      </c>
      <c r="M45">
        <f t="shared" si="4"/>
        <v>10</v>
      </c>
      <c r="N45" s="1" t="s">
        <v>37</v>
      </c>
      <c r="O45" s="16">
        <f t="shared" si="3"/>
        <v>11</v>
      </c>
      <c r="P45" s="1" t="s">
        <v>36</v>
      </c>
      <c r="Q45">
        <f>SUM($H$3:H14)/$H$18</f>
        <v>0.92</v>
      </c>
    </row>
    <row r="46" spans="1:17" x14ac:dyDescent="0.3">
      <c r="A46" s="2">
        <v>7</v>
      </c>
      <c r="D46" s="2">
        <v>6</v>
      </c>
      <c r="M46">
        <f t="shared" si="4"/>
        <v>11</v>
      </c>
      <c r="N46" s="1" t="s">
        <v>37</v>
      </c>
      <c r="O46" s="16">
        <f t="shared" si="3"/>
        <v>12</v>
      </c>
      <c r="P46" s="1" t="s">
        <v>36</v>
      </c>
      <c r="Q46">
        <f>SUM($H$3:H15)/$H$18</f>
        <v>0.97</v>
      </c>
    </row>
    <row r="47" spans="1:17" x14ac:dyDescent="0.3">
      <c r="A47" s="2">
        <v>9</v>
      </c>
      <c r="D47" s="2">
        <v>6</v>
      </c>
      <c r="M47">
        <f t="shared" si="4"/>
        <v>12</v>
      </c>
      <c r="N47" s="1" t="s">
        <v>37</v>
      </c>
      <c r="O47" s="16">
        <f t="shared" si="3"/>
        <v>13</v>
      </c>
      <c r="P47" s="1" t="s">
        <v>36</v>
      </c>
      <c r="Q47">
        <f>SUM($H$3:H16)/$H$18</f>
        <v>0.99</v>
      </c>
    </row>
    <row r="48" spans="1:17" x14ac:dyDescent="0.3">
      <c r="A48" s="2">
        <v>6</v>
      </c>
      <c r="D48" s="2">
        <v>6</v>
      </c>
      <c r="G48" t="s">
        <v>32</v>
      </c>
      <c r="M48">
        <f>M47+1</f>
        <v>13</v>
      </c>
      <c r="N48" s="1" t="s">
        <v>38</v>
      </c>
      <c r="O48" s="16"/>
      <c r="P48" s="1" t="s">
        <v>36</v>
      </c>
      <c r="Q48">
        <f>SUM($H$3:H17)/$H$18</f>
        <v>1</v>
      </c>
    </row>
    <row r="49" spans="1:15" x14ac:dyDescent="0.3">
      <c r="A49" s="2">
        <v>-1</v>
      </c>
      <c r="D49" s="2">
        <v>6</v>
      </c>
      <c r="O49" s="16"/>
    </row>
    <row r="50" spans="1:15" x14ac:dyDescent="0.3">
      <c r="A50" s="2">
        <v>1</v>
      </c>
      <c r="D50" s="2">
        <v>6</v>
      </c>
      <c r="N50" s="1" t="s">
        <v>4</v>
      </c>
      <c r="O50" t="s">
        <v>39</v>
      </c>
    </row>
    <row r="51" spans="1:15" x14ac:dyDescent="0.3">
      <c r="A51" s="2">
        <v>9</v>
      </c>
      <c r="D51" s="2">
        <v>6</v>
      </c>
      <c r="N51">
        <f>G3</f>
        <v>-1</v>
      </c>
      <c r="O51">
        <f>( 1 / ($H$42*SQRT(2 * PI( ) ) ))* EXP(  -(POWER((N51-$H$41),2) ) / (2 * POWER($H$42,2) ) )</f>
        <v>1.0000904419431052E-2</v>
      </c>
    </row>
    <row r="52" spans="1:15" x14ac:dyDescent="0.3">
      <c r="A52" s="2">
        <v>9</v>
      </c>
      <c r="D52" s="2">
        <v>6</v>
      </c>
      <c r="G52" t="s">
        <v>33</v>
      </c>
      <c r="N52">
        <f t="shared" ref="N52:N65" si="5">G4</f>
        <v>0</v>
      </c>
      <c r="O52">
        <f t="shared" ref="O52:O65" si="6">( 1 / ($H$42*SQRT(2 * PI( ) ) ))* EXP(  -(POWER((N52-$H$41),2) ) / (2 * POWER($H$42,2) ) )</f>
        <v>1.9950753196613224E-2</v>
      </c>
    </row>
    <row r="53" spans="1:15" x14ac:dyDescent="0.3">
      <c r="A53" s="2">
        <v>10</v>
      </c>
      <c r="D53" s="2">
        <v>6</v>
      </c>
      <c r="N53">
        <f t="shared" si="5"/>
        <v>1</v>
      </c>
      <c r="O53">
        <f t="shared" si="6"/>
        <v>3.5734681945696491E-2</v>
      </c>
    </row>
    <row r="54" spans="1:15" x14ac:dyDescent="0.3">
      <c r="A54" s="2">
        <v>5</v>
      </c>
      <c r="D54" s="2">
        <v>6</v>
      </c>
      <c r="N54">
        <f t="shared" si="5"/>
        <v>2</v>
      </c>
      <c r="O54">
        <f t="shared" si="6"/>
        <v>5.7468670655644365E-2</v>
      </c>
    </row>
    <row r="55" spans="1:15" x14ac:dyDescent="0.3">
      <c r="A55" s="2">
        <v>5</v>
      </c>
      <c r="D55" s="2">
        <v>6</v>
      </c>
      <c r="N55">
        <f t="shared" si="5"/>
        <v>3</v>
      </c>
      <c r="O55">
        <f t="shared" si="6"/>
        <v>8.2981825959050973E-2</v>
      </c>
    </row>
    <row r="56" spans="1:15" x14ac:dyDescent="0.3">
      <c r="A56" s="2">
        <v>7</v>
      </c>
      <c r="D56" s="2">
        <v>6</v>
      </c>
      <c r="N56">
        <f t="shared" si="5"/>
        <v>4</v>
      </c>
      <c r="O56">
        <f t="shared" si="6"/>
        <v>0.10758344029014545</v>
      </c>
    </row>
    <row r="57" spans="1:15" x14ac:dyDescent="0.3">
      <c r="A57" s="2">
        <v>7</v>
      </c>
      <c r="D57" s="2">
        <v>6</v>
      </c>
      <c r="N57">
        <f t="shared" si="5"/>
        <v>5</v>
      </c>
      <c r="O57">
        <f t="shared" si="6"/>
        <v>0.1252329106124925</v>
      </c>
    </row>
    <row r="58" spans="1:15" x14ac:dyDescent="0.3">
      <c r="A58" s="2">
        <v>11</v>
      </c>
      <c r="D58" s="2">
        <v>6</v>
      </c>
      <c r="N58">
        <f t="shared" si="5"/>
        <v>6</v>
      </c>
      <c r="O58">
        <f t="shared" si="6"/>
        <v>0.13088869153652666</v>
      </c>
    </row>
    <row r="59" spans="1:15" x14ac:dyDescent="0.3">
      <c r="A59" s="2">
        <v>8</v>
      </c>
      <c r="D59" s="2">
        <v>6</v>
      </c>
      <c r="N59">
        <f t="shared" si="5"/>
        <v>7</v>
      </c>
      <c r="O59">
        <f t="shared" si="6"/>
        <v>0.12282771803988206</v>
      </c>
    </row>
    <row r="60" spans="1:15" x14ac:dyDescent="0.3">
      <c r="A60" s="2">
        <v>12</v>
      </c>
      <c r="D60" s="2">
        <v>6</v>
      </c>
      <c r="N60">
        <f t="shared" si="5"/>
        <v>8</v>
      </c>
      <c r="O60">
        <f t="shared" si="6"/>
        <v>0.10349068128041783</v>
      </c>
    </row>
    <row r="61" spans="1:15" x14ac:dyDescent="0.3">
      <c r="A61" s="2">
        <v>5</v>
      </c>
      <c r="D61" s="2">
        <v>6</v>
      </c>
      <c r="N61">
        <f t="shared" si="5"/>
        <v>9</v>
      </c>
      <c r="O61">
        <f t="shared" si="6"/>
        <v>7.8291878573150994E-2</v>
      </c>
    </row>
    <row r="62" spans="1:15" x14ac:dyDescent="0.3">
      <c r="A62" s="2">
        <v>4</v>
      </c>
      <c r="D62" s="2">
        <v>6</v>
      </c>
      <c r="N62">
        <f t="shared" si="5"/>
        <v>10</v>
      </c>
      <c r="O62">
        <f t="shared" si="6"/>
        <v>5.3179320911443513E-2</v>
      </c>
    </row>
    <row r="63" spans="1:15" x14ac:dyDescent="0.3">
      <c r="A63" s="2">
        <v>0</v>
      </c>
      <c r="D63" s="2">
        <v>7</v>
      </c>
      <c r="N63">
        <f t="shared" si="5"/>
        <v>11</v>
      </c>
      <c r="O63">
        <f t="shared" si="6"/>
        <v>3.243242824348129E-2</v>
      </c>
    </row>
    <row r="64" spans="1:15" x14ac:dyDescent="0.3">
      <c r="A64" s="2">
        <v>9</v>
      </c>
      <c r="D64" s="2">
        <v>7</v>
      </c>
      <c r="N64">
        <f t="shared" si="5"/>
        <v>12</v>
      </c>
      <c r="O64">
        <f t="shared" si="6"/>
        <v>1.775933706200614E-2</v>
      </c>
    </row>
    <row r="65" spans="1:16" x14ac:dyDescent="0.3">
      <c r="A65" s="2">
        <v>6</v>
      </c>
      <c r="D65" s="2">
        <v>7</v>
      </c>
      <c r="N65">
        <f t="shared" si="5"/>
        <v>13</v>
      </c>
      <c r="O65">
        <f t="shared" si="6"/>
        <v>8.7314151793697822E-3</v>
      </c>
    </row>
    <row r="66" spans="1:16" x14ac:dyDescent="0.3">
      <c r="A66" s="2">
        <v>9</v>
      </c>
      <c r="D66" s="2">
        <v>7</v>
      </c>
    </row>
    <row r="67" spans="1:16" x14ac:dyDescent="0.3">
      <c r="A67" s="2">
        <v>8</v>
      </c>
      <c r="D67" s="2">
        <v>7</v>
      </c>
    </row>
    <row r="68" spans="1:16" x14ac:dyDescent="0.3">
      <c r="A68" s="2">
        <v>6</v>
      </c>
      <c r="D68" s="2">
        <v>7</v>
      </c>
    </row>
    <row r="69" spans="1:16" ht="15" thickBot="1" x14ac:dyDescent="0.35">
      <c r="A69" s="2">
        <v>8</v>
      </c>
      <c r="D69" s="2">
        <v>7</v>
      </c>
      <c r="F69" s="5" t="s">
        <v>40</v>
      </c>
    </row>
    <row r="70" spans="1:16" ht="15" thickBot="1" x14ac:dyDescent="0.35">
      <c r="A70" s="2">
        <v>3</v>
      </c>
      <c r="D70" s="2">
        <v>7</v>
      </c>
      <c r="F70" t="s">
        <v>46</v>
      </c>
      <c r="G70">
        <v>3</v>
      </c>
      <c r="I70" s="18" t="s">
        <v>42</v>
      </c>
      <c r="J70" s="19"/>
      <c r="K70" s="19" t="s">
        <v>5</v>
      </c>
      <c r="L70" s="19" t="s">
        <v>43</v>
      </c>
      <c r="M70" s="19" t="s">
        <v>44</v>
      </c>
      <c r="N70" s="20" t="s">
        <v>45</v>
      </c>
      <c r="O70" s="21"/>
    </row>
    <row r="71" spans="1:16" x14ac:dyDescent="0.3">
      <c r="A71" s="2">
        <v>8</v>
      </c>
      <c r="D71" s="2">
        <v>7</v>
      </c>
      <c r="F71" s="17" t="s">
        <v>41</v>
      </c>
      <c r="G71">
        <v>0.03</v>
      </c>
      <c r="H71">
        <v>1</v>
      </c>
      <c r="I71" s="22">
        <v>-10000</v>
      </c>
      <c r="J71" s="23">
        <v>-1</v>
      </c>
      <c r="K71" s="23">
        <v>0</v>
      </c>
      <c r="L71" s="23">
        <f>(_xlfn.NORM.S.DIST((J71-$H$20)/$H$23,1) - 0.5) - (_xlfn.NORM.S.DIST((I71-$H$20)/$H$23,1)-0.5)</f>
        <v>1.2012865444209098E-2</v>
      </c>
      <c r="M71" s="23">
        <f>$H$18*L71</f>
        <v>1.2012865444209098</v>
      </c>
      <c r="N71" s="23">
        <f>((K71-M71)^2)/M71</f>
        <v>1.2012865444209098</v>
      </c>
      <c r="O71" s="24"/>
      <c r="P71" t="s">
        <v>56</v>
      </c>
    </row>
    <row r="72" spans="1:16" x14ac:dyDescent="0.3">
      <c r="A72" s="2">
        <v>4</v>
      </c>
      <c r="D72" s="2">
        <v>7</v>
      </c>
      <c r="H72">
        <f>H71+1</f>
        <v>2</v>
      </c>
      <c r="I72" s="22">
        <f t="shared" ref="I72:I81" si="7">N3</f>
        <v>-1</v>
      </c>
      <c r="J72" s="23">
        <f t="shared" ref="J72:J81" si="8">O3</f>
        <v>0.40000000000000036</v>
      </c>
      <c r="K72" s="23">
        <f t="shared" ref="K72:K81" si="9">Q3</f>
        <v>4</v>
      </c>
      <c r="L72" s="23">
        <f>(_xlfn.NORM.S.DIST((J72-$H$20)/$H$23,1) - 0.5) - (_xlfn.NORM.S.DIST((I72-$H$20)/$H$23,1)-0.5)</f>
        <v>2.3957305839598597E-2</v>
      </c>
      <c r="M72" s="23">
        <f>$H$18*L72</f>
        <v>2.3957305839598595</v>
      </c>
      <c r="N72" s="23">
        <f>((K72-M72)^2)/M72</f>
        <v>1.0742778743458641</v>
      </c>
      <c r="O72" s="24"/>
      <c r="P72" t="s">
        <v>48</v>
      </c>
    </row>
    <row r="73" spans="1:16" x14ac:dyDescent="0.3">
      <c r="A73" s="2">
        <v>4</v>
      </c>
      <c r="D73" s="2">
        <v>7</v>
      </c>
      <c r="H73">
        <f t="shared" ref="H73:H82" si="10">H72+1</f>
        <v>3</v>
      </c>
      <c r="I73" s="22">
        <f t="shared" si="7"/>
        <v>0.40000000000000036</v>
      </c>
      <c r="J73" s="23">
        <f t="shared" si="8"/>
        <v>1.8000000000000007</v>
      </c>
      <c r="K73" s="23">
        <f t="shared" si="9"/>
        <v>5</v>
      </c>
      <c r="L73" s="23">
        <f t="shared" ref="L73:L82" si="11">(_xlfn.NORM.S.DIST((J73-$H$20)/$H$23,1) - 0.5) - (_xlfn.NORM.S.DIST((I73-$H$20)/$H$23,1)-0.5)</f>
        <v>5.378351477253529E-2</v>
      </c>
      <c r="M73" s="23">
        <f t="shared" ref="M73:M82" si="12">$H$18*L73</f>
        <v>5.3783514772535295</v>
      </c>
      <c r="N73" s="23">
        <f t="shared" ref="N73:N82" si="13">((K73-M73)^2)/M73</f>
        <v>2.6615932585541603E-2</v>
      </c>
      <c r="O73" s="24"/>
    </row>
    <row r="74" spans="1:16" x14ac:dyDescent="0.3">
      <c r="A74" s="2">
        <v>5</v>
      </c>
      <c r="D74" s="2">
        <v>8</v>
      </c>
      <c r="H74">
        <f t="shared" si="10"/>
        <v>4</v>
      </c>
      <c r="I74" s="22">
        <f t="shared" si="7"/>
        <v>1.8000000000000007</v>
      </c>
      <c r="J74" s="23">
        <f t="shared" si="8"/>
        <v>3.2000000000000011</v>
      </c>
      <c r="K74" s="23">
        <f t="shared" si="9"/>
        <v>12</v>
      </c>
      <c r="L74" s="23">
        <f t="shared" si="11"/>
        <v>9.831079510085966E-2</v>
      </c>
      <c r="M74" s="23">
        <f t="shared" si="12"/>
        <v>9.8310795100859654</v>
      </c>
      <c r="N74" s="23">
        <f t="shared" si="13"/>
        <v>0.4785045311395108</v>
      </c>
      <c r="O74" s="24"/>
    </row>
    <row r="75" spans="1:16" x14ac:dyDescent="0.3">
      <c r="A75" s="2">
        <v>10</v>
      </c>
      <c r="D75" s="2">
        <v>8</v>
      </c>
      <c r="H75">
        <f t="shared" si="10"/>
        <v>5</v>
      </c>
      <c r="I75" s="22">
        <f t="shared" si="7"/>
        <v>3.2000000000000011</v>
      </c>
      <c r="J75" s="23">
        <f t="shared" si="8"/>
        <v>4.6000000000000014</v>
      </c>
      <c r="K75" s="23">
        <f t="shared" si="9"/>
        <v>10</v>
      </c>
      <c r="L75" s="23">
        <f t="shared" si="11"/>
        <v>0.14632324692553317</v>
      </c>
      <c r="M75" s="23">
        <f t="shared" si="12"/>
        <v>14.632324692553317</v>
      </c>
      <c r="N75" s="23">
        <f t="shared" si="13"/>
        <v>1.4665087406213591</v>
      </c>
      <c r="O75" s="24"/>
    </row>
    <row r="76" spans="1:16" x14ac:dyDescent="0.3">
      <c r="A76" s="2">
        <v>9</v>
      </c>
      <c r="D76" s="2">
        <v>8</v>
      </c>
      <c r="H76">
        <f t="shared" si="10"/>
        <v>6</v>
      </c>
      <c r="I76" s="22">
        <f t="shared" si="7"/>
        <v>4.6000000000000014</v>
      </c>
      <c r="J76" s="23">
        <f t="shared" si="8"/>
        <v>6.0000000000000018</v>
      </c>
      <c r="K76" s="23">
        <f t="shared" si="9"/>
        <v>10</v>
      </c>
      <c r="L76" s="23">
        <f t="shared" si="11"/>
        <v>0.17733663338685196</v>
      </c>
      <c r="M76" s="23">
        <f t="shared" si="12"/>
        <v>17.733663338685197</v>
      </c>
      <c r="N76" s="23">
        <f t="shared" si="13"/>
        <v>3.3726561451999375</v>
      </c>
      <c r="O76" s="24"/>
    </row>
    <row r="77" spans="1:16" x14ac:dyDescent="0.3">
      <c r="A77" s="2">
        <v>3</v>
      </c>
      <c r="D77" s="2">
        <v>8</v>
      </c>
      <c r="H77">
        <f t="shared" si="10"/>
        <v>7</v>
      </c>
      <c r="I77" s="22">
        <f t="shared" si="7"/>
        <v>6.0000000000000018</v>
      </c>
      <c r="J77" s="23">
        <f t="shared" si="8"/>
        <v>7.4000000000000021</v>
      </c>
      <c r="K77" s="23">
        <f t="shared" si="9"/>
        <v>30</v>
      </c>
      <c r="L77" s="23">
        <f t="shared" si="11"/>
        <v>0.17501001538083849</v>
      </c>
      <c r="M77" s="23">
        <f t="shared" si="12"/>
        <v>17.501001538083848</v>
      </c>
      <c r="N77" s="23">
        <f t="shared" si="13"/>
        <v>8.9266298394992951</v>
      </c>
      <c r="O77" s="24"/>
    </row>
    <row r="78" spans="1:16" x14ac:dyDescent="0.3">
      <c r="A78" s="2">
        <v>2</v>
      </c>
      <c r="D78" s="2">
        <v>8</v>
      </c>
      <c r="H78">
        <f t="shared" si="10"/>
        <v>8</v>
      </c>
      <c r="I78" s="22">
        <f t="shared" si="7"/>
        <v>7.4000000000000021</v>
      </c>
      <c r="J78" s="23">
        <f t="shared" si="8"/>
        <v>8.8000000000000025</v>
      </c>
      <c r="K78" s="23">
        <f t="shared" si="9"/>
        <v>8</v>
      </c>
      <c r="L78" s="23">
        <f t="shared" si="11"/>
        <v>0.14063914768579433</v>
      </c>
      <c r="M78" s="23">
        <f t="shared" si="12"/>
        <v>14.063914768579433</v>
      </c>
      <c r="N78" s="23">
        <f t="shared" si="13"/>
        <v>2.6145680577321881</v>
      </c>
      <c r="O78" s="24"/>
    </row>
    <row r="79" spans="1:16" x14ac:dyDescent="0.3">
      <c r="A79" s="2">
        <v>11</v>
      </c>
      <c r="D79" s="2">
        <v>8</v>
      </c>
      <c r="H79">
        <f t="shared" si="10"/>
        <v>9</v>
      </c>
      <c r="I79" s="22">
        <f t="shared" si="7"/>
        <v>8.8000000000000025</v>
      </c>
      <c r="J79" s="23">
        <f t="shared" si="8"/>
        <v>10.200000000000003</v>
      </c>
      <c r="K79" s="23">
        <f t="shared" si="9"/>
        <v>13</v>
      </c>
      <c r="L79" s="23">
        <f t="shared" si="11"/>
        <v>9.2028271028368636E-2</v>
      </c>
      <c r="M79" s="23">
        <f t="shared" si="12"/>
        <v>9.2028271028368636</v>
      </c>
      <c r="N79" s="23">
        <f t="shared" si="13"/>
        <v>1.5667492010694881</v>
      </c>
      <c r="O79" s="24"/>
    </row>
    <row r="80" spans="1:16" x14ac:dyDescent="0.3">
      <c r="A80" s="2">
        <v>6</v>
      </c>
      <c r="D80" s="2">
        <v>8</v>
      </c>
      <c r="H80">
        <f t="shared" si="10"/>
        <v>10</v>
      </c>
      <c r="I80" s="22">
        <f t="shared" si="7"/>
        <v>10.200000000000003</v>
      </c>
      <c r="J80" s="23">
        <f t="shared" si="8"/>
        <v>11.600000000000003</v>
      </c>
      <c r="K80" s="23">
        <f t="shared" si="9"/>
        <v>5</v>
      </c>
      <c r="L80" s="23">
        <f t="shared" si="11"/>
        <v>4.9033654686070682E-2</v>
      </c>
      <c r="M80" s="23">
        <f t="shared" si="12"/>
        <v>4.9033654686070687</v>
      </c>
      <c r="N80" s="23">
        <f t="shared" si="13"/>
        <v>1.9044537302629824E-3</v>
      </c>
      <c r="O80" s="24"/>
      <c r="P80" t="s">
        <v>57</v>
      </c>
    </row>
    <row r="81" spans="1:16" x14ac:dyDescent="0.3">
      <c r="A81" s="2">
        <v>11</v>
      </c>
      <c r="D81" s="2">
        <v>8</v>
      </c>
      <c r="H81">
        <f t="shared" si="10"/>
        <v>11</v>
      </c>
      <c r="I81" s="22">
        <f t="shared" si="7"/>
        <v>11.600000000000003</v>
      </c>
      <c r="J81" s="23">
        <f t="shared" si="8"/>
        <v>13.000000000000004</v>
      </c>
      <c r="K81" s="23">
        <f t="shared" si="9"/>
        <v>3</v>
      </c>
      <c r="L81" s="23">
        <f t="shared" si="11"/>
        <v>2.1271845568866854E-2</v>
      </c>
      <c r="M81" s="23">
        <f t="shared" si="12"/>
        <v>2.1271845568866854</v>
      </c>
      <c r="N81" s="23">
        <f t="shared" si="13"/>
        <v>0.35812915022853514</v>
      </c>
      <c r="O81" s="24"/>
      <c r="P81" t="s">
        <v>48</v>
      </c>
    </row>
    <row r="82" spans="1:16" x14ac:dyDescent="0.3">
      <c r="A82" s="2">
        <v>12</v>
      </c>
      <c r="D82" s="2">
        <v>9</v>
      </c>
      <c r="H82">
        <f t="shared" si="10"/>
        <v>12</v>
      </c>
      <c r="I82" s="22">
        <v>13</v>
      </c>
      <c r="J82" s="23">
        <v>10000</v>
      </c>
      <c r="K82" s="23">
        <v>0</v>
      </c>
      <c r="L82" s="23">
        <f t="shared" si="11"/>
        <v>1.0292704180473233E-2</v>
      </c>
      <c r="M82" s="23">
        <f t="shared" si="12"/>
        <v>1.0292704180473233</v>
      </c>
      <c r="N82" s="23">
        <f t="shared" si="13"/>
        <v>1.0292704180473233</v>
      </c>
      <c r="O82" s="24"/>
    </row>
    <row r="83" spans="1:16" x14ac:dyDescent="0.3">
      <c r="A83" s="2">
        <v>2</v>
      </c>
      <c r="D83" s="2">
        <v>9</v>
      </c>
      <c r="I83" s="25"/>
      <c r="J83" s="26"/>
      <c r="K83" s="28">
        <f>SUM(K72:K81)</f>
        <v>100</v>
      </c>
      <c r="L83" s="29">
        <f>SUM(L71:L82)</f>
        <v>1</v>
      </c>
      <c r="M83" s="29">
        <f>SUM(M71:M82)</f>
        <v>100</v>
      </c>
      <c r="N83" s="30">
        <f>SUM(N71:N82)</f>
        <v>22.117100888620215</v>
      </c>
      <c r="O83" s="27"/>
    </row>
    <row r="84" spans="1:16" x14ac:dyDescent="0.3">
      <c r="A84" s="2">
        <v>8</v>
      </c>
      <c r="D84" s="2">
        <v>9</v>
      </c>
    </row>
    <row r="85" spans="1:16" x14ac:dyDescent="0.3">
      <c r="A85" s="2">
        <v>2</v>
      </c>
      <c r="D85" s="2">
        <v>9</v>
      </c>
      <c r="I85" t="s">
        <v>49</v>
      </c>
    </row>
    <row r="86" spans="1:16" ht="15" thickBot="1" x14ac:dyDescent="0.35">
      <c r="A86" s="2">
        <v>7</v>
      </c>
      <c r="D86" s="2">
        <v>9</v>
      </c>
    </row>
    <row r="87" spans="1:16" ht="15" thickBot="1" x14ac:dyDescent="0.35">
      <c r="A87" s="2">
        <v>7</v>
      </c>
      <c r="D87" s="2">
        <v>9</v>
      </c>
      <c r="I87" s="31" t="str">
        <f>I70</f>
        <v>Δi</v>
      </c>
      <c r="J87" s="19"/>
      <c r="K87" s="19" t="str">
        <f t="shared" ref="K87:N87" si="14">K70</f>
        <v>ni</v>
      </c>
      <c r="L87" s="19" t="str">
        <f t="shared" si="14"/>
        <v>pi</v>
      </c>
      <c r="M87" s="19" t="str">
        <f t="shared" si="14"/>
        <v>npi</v>
      </c>
      <c r="N87" s="19" t="str">
        <f t="shared" si="14"/>
        <v>((ni-npi)^2)/npi</v>
      </c>
      <c r="O87" s="20"/>
    </row>
    <row r="88" spans="1:16" x14ac:dyDescent="0.3">
      <c r="A88" s="2">
        <v>11</v>
      </c>
      <c r="D88" s="2">
        <v>9</v>
      </c>
      <c r="H88">
        <f>H71</f>
        <v>1</v>
      </c>
      <c r="I88" s="22">
        <v>-10000</v>
      </c>
      <c r="J88" s="23">
        <v>0.4</v>
      </c>
      <c r="K88" s="23">
        <f>SUM(K71:K72)</f>
        <v>4</v>
      </c>
      <c r="L88" s="23">
        <f>SUM(L71:L72)</f>
        <v>3.5970171283807695E-2</v>
      </c>
      <c r="M88" s="23">
        <f>SUM(M71:M72)</f>
        <v>3.5970171283807693</v>
      </c>
      <c r="N88" s="23">
        <f>((K88-M88)^2)/M88</f>
        <v>4.5147184186911313E-2</v>
      </c>
      <c r="O88" s="24"/>
    </row>
    <row r="89" spans="1:16" x14ac:dyDescent="0.3">
      <c r="A89" s="2">
        <v>6</v>
      </c>
      <c r="D89" s="2">
        <v>9</v>
      </c>
      <c r="H89">
        <f t="shared" ref="H89:H97" si="15">H72</f>
        <v>2</v>
      </c>
      <c r="I89" s="22">
        <v>0.4</v>
      </c>
      <c r="J89">
        <v>1.8</v>
      </c>
      <c r="K89">
        <f t="shared" ref="K89:L95" si="16">K73</f>
        <v>5</v>
      </c>
      <c r="L89">
        <f t="shared" si="16"/>
        <v>5.378351477253529E-2</v>
      </c>
      <c r="M89">
        <f t="shared" ref="M89" si="17">M73</f>
        <v>5.3783514772535295</v>
      </c>
      <c r="N89" s="23">
        <f t="shared" ref="N89:N97" si="18">((K89-M89)^2)/M89</f>
        <v>2.6615932585541603E-2</v>
      </c>
      <c r="O89" s="24"/>
    </row>
    <row r="90" spans="1:16" x14ac:dyDescent="0.3">
      <c r="A90" s="2">
        <v>5</v>
      </c>
      <c r="D90" s="2">
        <v>9</v>
      </c>
      <c r="H90">
        <f t="shared" si="15"/>
        <v>3</v>
      </c>
      <c r="I90" s="22">
        <f t="shared" ref="I90:J95" si="19">I74</f>
        <v>1.8000000000000007</v>
      </c>
      <c r="J90" s="23">
        <f t="shared" si="19"/>
        <v>3.2000000000000011</v>
      </c>
      <c r="K90" s="23">
        <f t="shared" si="16"/>
        <v>12</v>
      </c>
      <c r="L90" s="23">
        <f t="shared" si="16"/>
        <v>9.831079510085966E-2</v>
      </c>
      <c r="M90" s="23">
        <f t="shared" ref="M90:M95" si="20">M74</f>
        <v>9.8310795100859654</v>
      </c>
      <c r="N90" s="23">
        <f t="shared" si="18"/>
        <v>0.4785045311395108</v>
      </c>
      <c r="O90" s="24"/>
    </row>
    <row r="91" spans="1:16" x14ac:dyDescent="0.3">
      <c r="A91" s="2">
        <v>4</v>
      </c>
      <c r="D91" s="2">
        <v>10</v>
      </c>
      <c r="H91">
        <f t="shared" si="15"/>
        <v>4</v>
      </c>
      <c r="I91" s="22">
        <f t="shared" si="19"/>
        <v>3.2000000000000011</v>
      </c>
      <c r="J91" s="23">
        <f t="shared" si="19"/>
        <v>4.6000000000000014</v>
      </c>
      <c r="K91" s="23">
        <f t="shared" si="16"/>
        <v>10</v>
      </c>
      <c r="L91" s="23">
        <f t="shared" si="16"/>
        <v>0.14632324692553317</v>
      </c>
      <c r="M91" s="23">
        <f t="shared" si="20"/>
        <v>14.632324692553317</v>
      </c>
      <c r="N91" s="23">
        <f t="shared" si="18"/>
        <v>1.4665087406213591</v>
      </c>
      <c r="O91" s="24"/>
    </row>
    <row r="92" spans="1:16" x14ac:dyDescent="0.3">
      <c r="A92" s="2">
        <v>3</v>
      </c>
      <c r="D92" s="2">
        <v>10</v>
      </c>
      <c r="H92">
        <f t="shared" si="15"/>
        <v>5</v>
      </c>
      <c r="I92" s="22">
        <f t="shared" si="19"/>
        <v>4.6000000000000014</v>
      </c>
      <c r="J92" s="23">
        <f t="shared" si="19"/>
        <v>6.0000000000000018</v>
      </c>
      <c r="K92" s="23">
        <f t="shared" si="16"/>
        <v>10</v>
      </c>
      <c r="L92" s="23">
        <f t="shared" si="16"/>
        <v>0.17733663338685196</v>
      </c>
      <c r="M92" s="23">
        <f t="shared" si="20"/>
        <v>17.733663338685197</v>
      </c>
      <c r="N92" s="23">
        <f t="shared" si="18"/>
        <v>3.3726561451999375</v>
      </c>
      <c r="O92" s="24"/>
    </row>
    <row r="93" spans="1:16" x14ac:dyDescent="0.3">
      <c r="A93" s="2">
        <v>9</v>
      </c>
      <c r="D93" s="2">
        <v>10</v>
      </c>
      <c r="H93">
        <f t="shared" si="15"/>
        <v>6</v>
      </c>
      <c r="I93" s="22">
        <f t="shared" si="19"/>
        <v>6.0000000000000018</v>
      </c>
      <c r="J93" s="23">
        <f t="shared" si="19"/>
        <v>7.4000000000000021</v>
      </c>
      <c r="K93" s="23">
        <f t="shared" si="16"/>
        <v>30</v>
      </c>
      <c r="L93" s="23">
        <f t="shared" si="16"/>
        <v>0.17501001538083849</v>
      </c>
      <c r="M93" s="23">
        <f t="shared" si="20"/>
        <v>17.501001538083848</v>
      </c>
      <c r="N93" s="23">
        <f t="shared" si="18"/>
        <v>8.9266298394992951</v>
      </c>
      <c r="O93" s="24"/>
    </row>
    <row r="94" spans="1:16" x14ac:dyDescent="0.3">
      <c r="A94" s="2">
        <v>7</v>
      </c>
      <c r="D94" s="2">
        <v>10</v>
      </c>
      <c r="H94">
        <f t="shared" si="15"/>
        <v>7</v>
      </c>
      <c r="I94" s="22">
        <f t="shared" si="19"/>
        <v>7.4000000000000021</v>
      </c>
      <c r="J94" s="23">
        <f t="shared" si="19"/>
        <v>8.8000000000000025</v>
      </c>
      <c r="K94" s="23">
        <f t="shared" si="16"/>
        <v>8</v>
      </c>
      <c r="L94" s="23">
        <f t="shared" si="16"/>
        <v>0.14063914768579433</v>
      </c>
      <c r="M94" s="23">
        <f t="shared" si="20"/>
        <v>14.063914768579433</v>
      </c>
      <c r="N94" s="23">
        <f t="shared" si="18"/>
        <v>2.6145680577321881</v>
      </c>
      <c r="O94" s="24"/>
    </row>
    <row r="95" spans="1:16" x14ac:dyDescent="0.3">
      <c r="A95" s="2">
        <v>6</v>
      </c>
      <c r="D95" s="2">
        <v>11</v>
      </c>
      <c r="H95">
        <f t="shared" si="15"/>
        <v>8</v>
      </c>
      <c r="I95" s="22">
        <f t="shared" si="19"/>
        <v>8.8000000000000025</v>
      </c>
      <c r="J95" s="23">
        <f t="shared" si="19"/>
        <v>10.200000000000003</v>
      </c>
      <c r="K95" s="23">
        <f t="shared" si="16"/>
        <v>13</v>
      </c>
      <c r="L95" s="23">
        <f t="shared" si="16"/>
        <v>9.2028271028368636E-2</v>
      </c>
      <c r="M95" s="23">
        <f t="shared" si="20"/>
        <v>9.2028271028368636</v>
      </c>
      <c r="N95" s="23">
        <f t="shared" si="18"/>
        <v>1.5667492010694881</v>
      </c>
      <c r="O95" s="24"/>
    </row>
    <row r="96" spans="1:16" x14ac:dyDescent="0.3">
      <c r="A96" s="2">
        <v>2</v>
      </c>
      <c r="D96" s="2">
        <v>11</v>
      </c>
      <c r="H96">
        <f t="shared" si="15"/>
        <v>9</v>
      </c>
      <c r="I96" s="22">
        <f>I80</f>
        <v>10.200000000000003</v>
      </c>
      <c r="J96" s="23">
        <f t="shared" ref="J96:M96" si="21">J80</f>
        <v>11.600000000000003</v>
      </c>
      <c r="K96" s="23">
        <f t="shared" si="21"/>
        <v>5</v>
      </c>
      <c r="L96" s="23">
        <f t="shared" si="21"/>
        <v>4.9033654686070682E-2</v>
      </c>
      <c r="M96" s="23">
        <f t="shared" si="21"/>
        <v>4.9033654686070687</v>
      </c>
      <c r="N96" s="23">
        <f t="shared" si="18"/>
        <v>1.9044537302629824E-3</v>
      </c>
      <c r="O96" s="24"/>
    </row>
    <row r="97" spans="1:15" x14ac:dyDescent="0.3">
      <c r="A97" s="2">
        <v>6</v>
      </c>
      <c r="D97" s="2">
        <v>11</v>
      </c>
      <c r="H97">
        <f t="shared" si="15"/>
        <v>10</v>
      </c>
      <c r="I97" s="22">
        <f>I81</f>
        <v>11.600000000000003</v>
      </c>
      <c r="J97">
        <v>10000</v>
      </c>
      <c r="K97" s="32">
        <f>SUM(K81:K82)</f>
        <v>3</v>
      </c>
      <c r="L97" s="32">
        <f t="shared" ref="L97:M97" si="22">SUM(L81:L82)</f>
        <v>3.1564549749340087E-2</v>
      </c>
      <c r="M97" s="32">
        <f t="shared" si="22"/>
        <v>3.1564549749340087</v>
      </c>
      <c r="N97" s="23">
        <f t="shared" si="18"/>
        <v>7.7549527479361747E-3</v>
      </c>
      <c r="O97" s="24"/>
    </row>
    <row r="98" spans="1:15" x14ac:dyDescent="0.3">
      <c r="A98" s="2">
        <v>6</v>
      </c>
      <c r="D98" s="2">
        <v>11</v>
      </c>
      <c r="F98" s="5" t="s">
        <v>51</v>
      </c>
      <c r="G98" s="5">
        <f>N98</f>
        <v>18.507039038512431</v>
      </c>
      <c r="I98" s="25"/>
      <c r="J98" s="26"/>
      <c r="K98" s="28">
        <f>SUM(K88:K97)</f>
        <v>100</v>
      </c>
      <c r="L98" s="28">
        <f t="shared" ref="L98:N98" si="23">SUM(L88:L97)</f>
        <v>1</v>
      </c>
      <c r="M98" s="28">
        <f t="shared" si="23"/>
        <v>100</v>
      </c>
      <c r="N98" s="33">
        <f t="shared" si="23"/>
        <v>18.507039038512431</v>
      </c>
      <c r="O98" s="27"/>
    </row>
    <row r="99" spans="1:15" x14ac:dyDescent="0.3">
      <c r="A99" s="2">
        <v>6</v>
      </c>
      <c r="D99" s="2">
        <v>11</v>
      </c>
      <c r="I99" s="23"/>
      <c r="J99" s="23"/>
      <c r="K99" s="23"/>
      <c r="L99" s="23"/>
      <c r="M99" s="23"/>
      <c r="N99" s="23"/>
      <c r="O99" s="23"/>
    </row>
    <row r="100" spans="1:15" x14ac:dyDescent="0.3">
      <c r="A100" s="2">
        <v>1</v>
      </c>
      <c r="D100" s="2">
        <v>12</v>
      </c>
      <c r="F100" t="s">
        <v>52</v>
      </c>
      <c r="G100">
        <v>10</v>
      </c>
    </row>
    <row r="101" spans="1:15" x14ac:dyDescent="0.3">
      <c r="A101" s="4">
        <v>13</v>
      </c>
      <c r="D101" s="2">
        <v>12</v>
      </c>
      <c r="F101" t="s">
        <v>53</v>
      </c>
      <c r="G101">
        <v>2</v>
      </c>
    </row>
    <row r="102" spans="1:15" x14ac:dyDescent="0.3">
      <c r="D102" s="4">
        <v>13</v>
      </c>
      <c r="F102" s="5" t="s">
        <v>50</v>
      </c>
      <c r="G102" s="5">
        <f>_xlfn.CHISQ.INV.RT($G$71,$G$100-$G$101-1)</f>
        <v>15.509089702796681</v>
      </c>
    </row>
    <row r="103" spans="1:15" x14ac:dyDescent="0.3">
      <c r="F103" t="s">
        <v>47</v>
      </c>
      <c r="G103">
        <f>G98</f>
        <v>18.507039038512431</v>
      </c>
      <c r="H103" s="1" t="s">
        <v>55</v>
      </c>
      <c r="I103">
        <f>G102</f>
        <v>15.509089702796681</v>
      </c>
      <c r="J103" t="s">
        <v>54</v>
      </c>
    </row>
  </sheetData>
  <sortState ref="D3:E102">
    <sortCondition ref="D3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2019-05-26T12:54:42Z</dcterms:modified>
</cp:coreProperties>
</file>