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\OneDrive\Рабочий стол\Secret folder\University\Тер-вер\"/>
    </mc:Choice>
  </mc:AlternateContent>
  <bookViews>
    <workbookView xWindow="0" yWindow="0" windowWidth="24975" windowHeight="10155"/>
  </bookViews>
  <sheets>
    <sheet name="19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3" i="1" l="1"/>
  <c r="AG34" i="1"/>
  <c r="AH29" i="1"/>
  <c r="AK28" i="1"/>
  <c r="AJ28" i="1"/>
  <c r="AI28" i="1"/>
  <c r="AI27" i="1"/>
  <c r="AH28" i="1"/>
  <c r="AH27" i="1"/>
  <c r="AG27" i="1"/>
  <c r="AH24" i="1" l="1"/>
  <c r="AH25" i="1"/>
  <c r="AH26" i="1"/>
  <c r="AH23" i="1"/>
  <c r="AG28" i="1"/>
  <c r="AF28" i="1"/>
  <c r="AG23" i="1"/>
  <c r="AI23" i="1" s="1"/>
  <c r="AJ23" i="1" l="1"/>
  <c r="AK23" i="1"/>
  <c r="AF24" i="1"/>
  <c r="AJ8" i="1"/>
  <c r="AK8" i="1"/>
  <c r="AH9" i="1"/>
  <c r="AH10" i="1"/>
  <c r="AH11" i="1"/>
  <c r="AH12" i="1"/>
  <c r="AH13" i="1"/>
  <c r="AH14" i="1"/>
  <c r="AH15" i="1"/>
  <c r="AH16" i="1"/>
  <c r="AH17" i="1"/>
  <c r="AH8" i="1"/>
  <c r="AG8" i="1"/>
  <c r="AF9" i="1" s="1"/>
  <c r="AG24" i="1" l="1"/>
  <c r="AF25" i="1" s="1"/>
  <c r="AI24" i="1"/>
  <c r="AG9" i="1"/>
  <c r="AF10" i="1" s="1"/>
  <c r="AI8" i="1"/>
  <c r="AG3" i="1"/>
  <c r="AG2" i="1"/>
  <c r="AJ24" i="1" l="1"/>
  <c r="AG25" i="1"/>
  <c r="AF26" i="1" s="1"/>
  <c r="AG10" i="1"/>
  <c r="AF11" i="1" s="1"/>
  <c r="AI10" i="1"/>
  <c r="AI9" i="1"/>
  <c r="T3" i="1"/>
  <c r="T12" i="1"/>
  <c r="T11" i="1"/>
  <c r="T10" i="1"/>
  <c r="T9" i="1"/>
  <c r="T8" i="1"/>
  <c r="T7" i="1"/>
  <c r="T6" i="1"/>
  <c r="T5" i="1"/>
  <c r="T4" i="1"/>
  <c r="AK24" i="1" l="1"/>
  <c r="AG26" i="1"/>
  <c r="AF27" i="1" s="1"/>
  <c r="AI25" i="1"/>
  <c r="AG11" i="1"/>
  <c r="AF12" i="1" s="1"/>
  <c r="AI11" i="1"/>
  <c r="T13" i="1"/>
  <c r="AJ25" i="1" l="1"/>
  <c r="AI26" i="1"/>
  <c r="AJ26" i="1" s="1"/>
  <c r="AK26" i="1" s="1"/>
  <c r="AG12" i="1"/>
  <c r="AF13" i="1" s="1"/>
  <c r="AI12" i="1"/>
  <c r="M5" i="1"/>
  <c r="M4" i="1" s="1"/>
  <c r="R3" i="1" s="1"/>
  <c r="Q4" i="1" s="1"/>
  <c r="R4" i="1" s="1"/>
  <c r="Q5" i="1" s="1"/>
  <c r="R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39" i="1"/>
  <c r="AI29" i="1" l="1"/>
  <c r="AK25" i="1"/>
  <c r="AJ27" i="1"/>
  <c r="AK27" i="1" s="1"/>
  <c r="AG13" i="1"/>
  <c r="AF14" i="1" s="1"/>
  <c r="AI13" i="1"/>
  <c r="J3" i="1"/>
  <c r="V22" i="1" s="1"/>
  <c r="V23" i="1" s="1"/>
  <c r="M3" i="1"/>
  <c r="Q6" i="1"/>
  <c r="R6" i="1" s="1"/>
  <c r="AJ29" i="1" l="1"/>
  <c r="AK29" i="1"/>
  <c r="AG31" i="1" s="1"/>
  <c r="AG14" i="1"/>
  <c r="AF15" i="1" s="1"/>
  <c r="AI14" i="1"/>
  <c r="J4" i="1"/>
  <c r="J6" i="1" s="1"/>
  <c r="Y24" i="1"/>
  <c r="Z28" i="1" s="1"/>
  <c r="Z35" i="1" s="1"/>
  <c r="AJ9" i="1"/>
  <c r="AK9" i="1" s="1"/>
  <c r="AJ13" i="1"/>
  <c r="AK13" i="1" s="1"/>
  <c r="AJ11" i="1"/>
  <c r="AK11" i="1" s="1"/>
  <c r="AJ10" i="1"/>
  <c r="AK10" i="1" s="1"/>
  <c r="AJ14" i="1"/>
  <c r="AK14" i="1" s="1"/>
  <c r="AJ12" i="1"/>
  <c r="AK12" i="1" s="1"/>
  <c r="Z53" i="1"/>
  <c r="Z43" i="1"/>
  <c r="Z65" i="1"/>
  <c r="Q7" i="1"/>
  <c r="R7" i="1" s="1"/>
  <c r="AG15" i="1" l="1"/>
  <c r="AF16" i="1" s="1"/>
  <c r="AI15" i="1"/>
  <c r="AJ15" i="1" s="1"/>
  <c r="AK15" i="1" s="1"/>
  <c r="Z36" i="1"/>
  <c r="Z38" i="1"/>
  <c r="Z69" i="1"/>
  <c r="Z62" i="1"/>
  <c r="Z34" i="1"/>
  <c r="Z56" i="1"/>
  <c r="Z61" i="1"/>
  <c r="Z41" i="1"/>
  <c r="Z50" i="1"/>
  <c r="Z47" i="1"/>
  <c r="Z54" i="1"/>
  <c r="Z49" i="1"/>
  <c r="Z64" i="1"/>
  <c r="Z57" i="1"/>
  <c r="Z51" i="1"/>
  <c r="Z44" i="1"/>
  <c r="Z39" i="1"/>
  <c r="Z52" i="1"/>
  <c r="Z63" i="1"/>
  <c r="Z45" i="1"/>
  <c r="Z46" i="1"/>
  <c r="Z66" i="1"/>
  <c r="Z48" i="1"/>
  <c r="Z67" i="1"/>
  <c r="Z60" i="1"/>
  <c r="Z59" i="1"/>
  <c r="Z37" i="1"/>
  <c r="Z42" i="1"/>
  <c r="Z58" i="1"/>
  <c r="Z40" i="1"/>
  <c r="Z55" i="1"/>
  <c r="Z68" i="1"/>
  <c r="J5" i="1"/>
  <c r="Q8" i="1"/>
  <c r="R8" i="1" s="1"/>
  <c r="Q9" i="1" s="1"/>
  <c r="R9" i="1" s="1"/>
  <c r="Q10" i="1" s="1"/>
  <c r="R10" i="1" s="1"/>
  <c r="Q11" i="1" s="1"/>
  <c r="R11" i="1" s="1"/>
  <c r="Q12" i="1" s="1"/>
  <c r="R12" i="1" s="1"/>
  <c r="AG16" i="1" l="1"/>
  <c r="AF17" i="1" s="1"/>
  <c r="AI16" i="1"/>
  <c r="AJ16" i="1" s="1"/>
  <c r="AK16" i="1" s="1"/>
  <c r="AG17" i="1" l="1"/>
  <c r="AI17" i="1"/>
  <c r="AJ17" i="1" l="1"/>
  <c r="AK17" i="1" s="1"/>
</calcChain>
</file>

<file path=xl/sharedStrings.xml><?xml version="1.0" encoding="utf-8"?>
<sst xmlns="http://schemas.openxmlformats.org/spreadsheetml/2006/main" count="93" uniqueCount="66">
  <si>
    <t>Статистический ряд</t>
  </si>
  <si>
    <t>Вариационный ряд</t>
  </si>
  <si>
    <t>zi</t>
  </si>
  <si>
    <t>xi</t>
  </si>
  <si>
    <t>ni</t>
  </si>
  <si>
    <t>xв=</t>
  </si>
  <si>
    <t>Дв=</t>
  </si>
  <si>
    <t>xi^2</t>
  </si>
  <si>
    <t>S^2=</t>
  </si>
  <si>
    <t>бв=</t>
  </si>
  <si>
    <t>N=</t>
  </si>
  <si>
    <t xml:space="preserve"> =</t>
  </si>
  <si>
    <t>Группированный статистический ряд</t>
  </si>
  <si>
    <t>ni'</t>
  </si>
  <si>
    <t>h=</t>
  </si>
  <si>
    <t>W=</t>
  </si>
  <si>
    <t>[</t>
  </si>
  <si>
    <t>)</t>
  </si>
  <si>
    <t>]</t>
  </si>
  <si>
    <t>Ɛ=</t>
  </si>
  <si>
    <t>H0 - генеральная совокупность имеет показательный закон распределения</t>
  </si>
  <si>
    <t>F(x)=</t>
  </si>
  <si>
    <r>
      <t>X -&gt; P&lt;</t>
    </r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  <scheme val="minor"/>
      </rPr>
      <t>&gt;</t>
    </r>
  </si>
  <si>
    <t>v1 = v1*</t>
  </si>
  <si>
    <r>
      <t xml:space="preserve">v1 = M(X) = 1 / </t>
    </r>
    <r>
      <rPr>
        <sz val="11"/>
        <color theme="1"/>
        <rFont val="Calibri"/>
        <family val="2"/>
        <charset val="204"/>
      </rPr>
      <t>λ</t>
    </r>
  </si>
  <si>
    <t>v1* = xв =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</si>
  <si>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=</t>
    </r>
  </si>
  <si>
    <t>H0=</t>
  </si>
  <si>
    <t>{</t>
  </si>
  <si>
    <t>X -&gt; P</t>
  </si>
  <si>
    <t>&lt;</t>
  </si>
  <si>
    <t>&gt;</t>
  </si>
  <si>
    <t>}</t>
  </si>
  <si>
    <t>p(x)=</t>
  </si>
  <si>
    <t>*</t>
  </si>
  <si>
    <t>, x &lt; 0</t>
  </si>
  <si>
    <t>, x &gt;= 0</t>
  </si>
  <si>
    <t>p(x)</t>
  </si>
  <si>
    <t>e^(-0,08209*x)</t>
  </si>
  <si>
    <t>Исходные данные</t>
  </si>
  <si>
    <t>k=</t>
  </si>
  <si>
    <t>а)</t>
  </si>
  <si>
    <t>б)</t>
  </si>
  <si>
    <t>в)</t>
  </si>
  <si>
    <t>г)</t>
  </si>
  <si>
    <t>д)</t>
  </si>
  <si>
    <r>
      <t>α</t>
    </r>
    <r>
      <rPr>
        <sz val="9.35"/>
        <color theme="1"/>
        <rFont val="Calibri"/>
        <family val="2"/>
      </rPr>
      <t>=</t>
    </r>
  </si>
  <si>
    <t>1 - e^-(0,08209 * x)</t>
  </si>
  <si>
    <t>pi</t>
  </si>
  <si>
    <t>pi=</t>
  </si>
  <si>
    <r>
      <t>P(</t>
    </r>
    <r>
      <rPr>
        <sz val="11"/>
        <color theme="1"/>
        <rFont val="Calibri"/>
        <family val="2"/>
        <charset val="204"/>
      </rPr>
      <t>α &lt; x&lt; β) = e^-αx - e^-βx</t>
    </r>
  </si>
  <si>
    <t>npi</t>
  </si>
  <si>
    <t>(ni - npi)^2 / npi</t>
  </si>
  <si>
    <t>∑</t>
  </si>
  <si>
    <t>Δi</t>
  </si>
  <si>
    <t>хи^2 набл=</t>
  </si>
  <si>
    <t>хи^2 кр=</t>
  </si>
  <si>
    <t>Т.к. Хи^2 наблюдаемый меньше чем хи^2 критический</t>
  </si>
  <si>
    <t xml:space="preserve"> =&gt; гипотеза Н0 принимается на уровне значимости α</t>
  </si>
  <si>
    <t>чтобы теоритическая частота была больше 5</t>
  </si>
  <si>
    <t>чтобы теоритическая частота была больше 1</t>
  </si>
  <si>
    <t>Таблица с объединенными строками</t>
  </si>
  <si>
    <t>Объеденим 5, 6, 7 строки</t>
  </si>
  <si>
    <t>Объеденим 8, 9, 10 строки</t>
  </si>
  <si>
    <t>p=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</si>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</sst>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0" fillId="4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4" borderId="0" xfId="0" applyFill="1"/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0.13455381612686138"/>
          <c:w val="0.90286351706036749"/>
          <c:h val="0.616315056820800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'19'!$Q$3:$Q$12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10.199999999999999</c:v>
                </c:pt>
                <c:pt idx="3">
                  <c:v>15.299999999999999</c:v>
                </c:pt>
                <c:pt idx="4">
                  <c:v>20.399999999999999</c:v>
                </c:pt>
                <c:pt idx="5">
                  <c:v>25.5</c:v>
                </c:pt>
                <c:pt idx="6">
                  <c:v>30.6</c:v>
                </c:pt>
                <c:pt idx="7">
                  <c:v>35.700000000000003</c:v>
                </c:pt>
                <c:pt idx="8">
                  <c:v>40.800000000000004</c:v>
                </c:pt>
                <c:pt idx="9">
                  <c:v>45.900000000000006</c:v>
                </c:pt>
              </c:numCache>
            </c:numRef>
          </c:cat>
          <c:val>
            <c:numRef>
              <c:f>'19'!$T$3:$T$12</c:f>
              <c:numCache>
                <c:formatCode>General</c:formatCode>
                <c:ptCount val="10"/>
                <c:pt idx="0">
                  <c:v>32</c:v>
                </c:pt>
                <c:pt idx="1">
                  <c:v>27</c:v>
                </c:pt>
                <c:pt idx="2">
                  <c:v>12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B4A-812A-B2A956C8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18164799"/>
        <c:axId val="1518163551"/>
      </c:barChart>
      <c:scatterChart>
        <c:scatterStyle val="smoothMarker"/>
        <c:varyColors val="0"/>
        <c:ser>
          <c:idx val="1"/>
          <c:order val="1"/>
          <c:tx>
            <c:v>p(x)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'19'!$Y$34:$Y$69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29</c:v>
                </c:pt>
                <c:pt idx="26">
                  <c:v>30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46</c:v>
                </c:pt>
                <c:pt idx="34">
                  <c:v>48</c:v>
                </c:pt>
                <c:pt idx="35">
                  <c:v>51</c:v>
                </c:pt>
              </c:numCache>
            </c:numRef>
          </c:xVal>
          <c:yVal>
            <c:numRef>
              <c:f>'19'!$Z$34:$Z$69</c:f>
              <c:numCache>
                <c:formatCode>General</c:formatCode>
                <c:ptCount val="36"/>
                <c:pt idx="0">
                  <c:v>8.2850041425020712E-2</c:v>
                </c:pt>
                <c:pt idx="1">
                  <c:v>7.6262566041043256E-2</c:v>
                </c:pt>
                <c:pt idx="2">
                  <c:v>7.0198866278515321E-2</c:v>
                </c:pt>
                <c:pt idx="3">
                  <c:v>6.4617296304149682E-2</c:v>
                </c:pt>
                <c:pt idx="4">
                  <c:v>5.9479521579341714E-2</c:v>
                </c:pt>
                <c:pt idx="5">
                  <c:v>5.4750255576387845E-2</c:v>
                </c:pt>
                <c:pt idx="6">
                  <c:v>5.0397017428615375E-2</c:v>
                </c:pt>
                <c:pt idx="7">
                  <c:v>4.6389908849951159E-2</c:v>
                </c:pt>
                <c:pt idx="8">
                  <c:v>4.2701408791800032E-2</c:v>
                </c:pt>
                <c:pt idx="9">
                  <c:v>3.9306184426924934E-2</c:v>
                </c:pt>
                <c:pt idx="10">
                  <c:v>3.6180917162155053E-2</c:v>
                </c:pt>
                <c:pt idx="11">
                  <c:v>3.3304142484967679E-2</c:v>
                </c:pt>
                <c:pt idx="12">
                  <c:v>3.0656102544000956E-2</c:v>
                </c:pt>
                <c:pt idx="13">
                  <c:v>2.8218610451012004E-2</c:v>
                </c:pt>
                <c:pt idx="14">
                  <c:v>2.5974925372298788E-2</c:v>
                </c:pt>
                <c:pt idx="15">
                  <c:v>2.39096375517064E-2</c:v>
                </c:pt>
                <c:pt idx="16">
                  <c:v>2.2008562475549314E-2</c:v>
                </c:pt>
                <c:pt idx="17">
                  <c:v>2.0258643452568278E-2</c:v>
                </c:pt>
                <c:pt idx="18">
                  <c:v>1.8647861939835478E-2</c:v>
                </c:pt>
                <c:pt idx="19">
                  <c:v>1.7165154998721288E-2</c:v>
                </c:pt>
                <c:pt idx="20">
                  <c:v>1.5800339314005339E-2</c:v>
                </c:pt>
                <c:pt idx="21">
                  <c:v>1.3387632493374484E-2</c:v>
                </c:pt>
                <c:pt idx="22">
                  <c:v>1.2323170750411399E-2</c:v>
                </c:pt>
                <c:pt idx="23">
                  <c:v>1.1343345241882807E-2</c:v>
                </c:pt>
                <c:pt idx="24">
                  <c:v>9.6112200077365824E-3</c:v>
                </c:pt>
                <c:pt idx="25">
                  <c:v>7.4960861865873384E-3</c:v>
                </c:pt>
                <c:pt idx="26">
                  <c:v>6.900066167997404E-3</c:v>
                </c:pt>
                <c:pt idx="27">
                  <c:v>5.3815738945554234E-3</c:v>
                </c:pt>
                <c:pt idx="28">
                  <c:v>4.9536804988771291E-3</c:v>
                </c:pt>
                <c:pt idx="29">
                  <c:v>4.559809261335571E-3</c:v>
                </c:pt>
                <c:pt idx="30">
                  <c:v>4.1972550519708759E-3</c:v>
                </c:pt>
                <c:pt idx="31">
                  <c:v>3.8635278279458181E-3</c:v>
                </c:pt>
                <c:pt idx="32">
                  <c:v>3.5563355317906262E-3</c:v>
                </c:pt>
                <c:pt idx="33">
                  <c:v>1.8329566857396065E-3</c:v>
                </c:pt>
                <c:pt idx="34">
                  <c:v>1.5530647790079016E-3</c:v>
                </c:pt>
                <c:pt idx="35">
                  <c:v>1.2112830033466362E-3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F-4CF1-B599-B0DEC843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26479"/>
        <c:axId val="982825647"/>
      </c:scatterChart>
      <c:catAx>
        <c:axId val="15181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163551"/>
        <c:crosses val="autoZero"/>
        <c:auto val="1"/>
        <c:lblAlgn val="ctr"/>
        <c:lblOffset val="100"/>
        <c:noMultiLvlLbl val="0"/>
      </c:catAx>
      <c:valAx>
        <c:axId val="1518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164799"/>
        <c:crosses val="autoZero"/>
        <c:crossBetween val="between"/>
      </c:valAx>
      <c:valAx>
        <c:axId val="982825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826479"/>
        <c:crosses val="max"/>
        <c:crossBetween val="midCat"/>
      </c:valAx>
      <c:valAx>
        <c:axId val="9828264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825647"/>
        <c:crosses val="max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'19'!$G$2</c:f>
              <c:strCache>
                <c:ptCount val="1"/>
                <c:pt idx="0">
                  <c:v>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'19'!$F$3:$F$38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29</c:v>
                </c:pt>
                <c:pt idx="26">
                  <c:v>30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46</c:v>
                </c:pt>
                <c:pt idx="34">
                  <c:v>48</c:v>
                </c:pt>
                <c:pt idx="35">
                  <c:v>51</c:v>
                </c:pt>
              </c:numCache>
            </c:numRef>
          </c:xVal>
          <c:yVal>
            <c:numRef>
              <c:f>'19'!$G$3:$G$38</c:f>
              <c:numCache>
                <c:formatCode>General</c:formatCode>
                <c:ptCount val="36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482F-B983-A5EFB5E04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0303"/>
        <c:axId val="1519744511"/>
      </c:scatterChart>
      <c:valAx>
        <c:axId val="15800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744511"/>
        <c:crosses val="autoZero"/>
        <c:crossBetween val="midCat"/>
      </c:valAx>
      <c:valAx>
        <c:axId val="15197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0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605308</xdr:colOff>
      <xdr:row>1</xdr:row>
      <xdr:rowOff>22860</xdr:rowOff>
    </xdr:from>
    <xdr:to>
      <xdr:col>28</xdr:col>
      <xdr:colOff>419100</xdr:colOff>
      <xdr:row>15</xdr:row>
      <xdr:rowOff>106680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410407</xdr:colOff>
      <xdr:row>7</xdr:row>
      <xdr:rowOff>13577</xdr:rowOff>
    </xdr:from>
    <xdr:to>
      <xdr:col>15</xdr:col>
      <xdr:colOff>60960</xdr:colOff>
      <xdr:row>20</xdr:row>
      <xdr:rowOff>68581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"/>
  <sheetViews>
    <sheetView tabSelected="1" topLeftCell="O1" zoomScaleNormal="100" workbookViewId="0">
      <selection activeCell="AE26" sqref="AE26"/>
    </sheetView>
  </sheetViews>
  <sheetFormatPr defaultRowHeight="15" x14ac:dyDescent="0.25"/>
  <cols>
    <col min="1" max="1" width="17.7109375" style="1" customWidth="1"/>
    <col min="3" max="3" width="18.140625" customWidth="1"/>
    <col min="4" max="4" width="9.28515625" style="1" customWidth="1"/>
    <col min="9" max="9" width="12.140625" customWidth="1"/>
    <col min="11" max="11" width="8.5703125" customWidth="1"/>
    <col min="12" max="14" width="8.85546875" style="1"/>
    <col min="15" max="15" width="8.85546875" style="12"/>
    <col min="16" max="16" width="8.85546875" style="1"/>
    <col min="21" max="21" width="8.85546875" style="1"/>
    <col min="24" max="24" width="12.5703125" customWidth="1"/>
    <col min="32" max="32" width="12" bestFit="1" customWidth="1"/>
    <col min="39" max="39" width="9.5703125" customWidth="1"/>
    <col min="40" max="40" width="10.28515625" customWidth="1"/>
  </cols>
  <sheetData>
    <row r="1" spans="1:42" ht="15.75" thickBot="1" x14ac:dyDescent="0.3">
      <c r="A1" s="17" t="s">
        <v>39</v>
      </c>
      <c r="B1" s="23" t="s">
        <v>41</v>
      </c>
      <c r="C1" s="18" t="s">
        <v>0</v>
      </c>
      <c r="D1"/>
      <c r="F1" s="19" t="s">
        <v>1</v>
      </c>
      <c r="G1" s="20"/>
      <c r="H1" s="3"/>
      <c r="L1"/>
      <c r="M1"/>
      <c r="N1"/>
      <c r="O1" s="23" t="s">
        <v>42</v>
      </c>
      <c r="P1" t="s">
        <v>12</v>
      </c>
      <c r="Q1" s="1"/>
      <c r="R1" s="1"/>
      <c r="S1" s="12"/>
      <c r="T1" s="1"/>
      <c r="U1"/>
      <c r="Y1" s="1"/>
    </row>
    <row r="2" spans="1:42" ht="15.75" thickBot="1" x14ac:dyDescent="0.3">
      <c r="A2" s="9">
        <v>34</v>
      </c>
      <c r="C2" s="17" t="s">
        <v>2</v>
      </c>
      <c r="D2"/>
      <c r="F2" s="6" t="s">
        <v>3</v>
      </c>
      <c r="G2" s="7" t="s">
        <v>4</v>
      </c>
      <c r="H2" s="7" t="s">
        <v>7</v>
      </c>
      <c r="L2"/>
      <c r="M2"/>
      <c r="N2"/>
      <c r="O2"/>
      <c r="P2" s="11"/>
      <c r="Q2" s="1"/>
      <c r="R2" s="1"/>
      <c r="S2" s="12"/>
      <c r="T2" s="1" t="s">
        <v>13</v>
      </c>
      <c r="U2"/>
      <c r="Y2" s="1"/>
      <c r="AE2" s="23" t="s">
        <v>45</v>
      </c>
      <c r="AF2" s="13" t="s">
        <v>46</v>
      </c>
      <c r="AG2" s="12">
        <f>0.02</f>
        <v>0.02</v>
      </c>
    </row>
    <row r="3" spans="1:42" x14ac:dyDescent="0.25">
      <c r="A3" s="9">
        <v>9</v>
      </c>
      <c r="C3" s="8">
        <v>0</v>
      </c>
      <c r="D3"/>
      <c r="F3" s="2">
        <v>0</v>
      </c>
      <c r="G3" s="3">
        <v>9</v>
      </c>
      <c r="H3" s="8">
        <f>F3^2</f>
        <v>0</v>
      </c>
      <c r="I3" s="11" t="s">
        <v>5</v>
      </c>
      <c r="J3" s="21">
        <f>1/G39*SUMPRODUCT(F3:F38,G3:G38)</f>
        <v>12.07</v>
      </c>
      <c r="L3" s="11" t="s">
        <v>10</v>
      </c>
      <c r="M3" s="22">
        <f>POWER(10*G39,1/3)</f>
        <v>9.9999999999999982</v>
      </c>
      <c r="N3" s="1" t="s">
        <v>11</v>
      </c>
      <c r="O3" s="12">
        <v>10</v>
      </c>
      <c r="P3" s="11" t="s">
        <v>16</v>
      </c>
      <c r="Q3" s="1">
        <v>0</v>
      </c>
      <c r="R3" s="1">
        <f>Q3+M4</f>
        <v>5.0999999999999996</v>
      </c>
      <c r="S3" s="12" t="s">
        <v>17</v>
      </c>
      <c r="T3" s="1">
        <f>SUM(G3:G8)</f>
        <v>32</v>
      </c>
      <c r="U3"/>
      <c r="Y3" s="1"/>
      <c r="AF3" s="11" t="s">
        <v>40</v>
      </c>
      <c r="AG3" s="12">
        <f>2</f>
        <v>2</v>
      </c>
    </row>
    <row r="4" spans="1:42" x14ac:dyDescent="0.25">
      <c r="A4" s="9">
        <v>22</v>
      </c>
      <c r="C4" s="9">
        <v>0</v>
      </c>
      <c r="D4"/>
      <c r="F4" s="4">
        <v>1</v>
      </c>
      <c r="G4" s="5">
        <v>6</v>
      </c>
      <c r="H4" s="9">
        <f t="shared" ref="H4:H38" si="0">F4^2</f>
        <v>1</v>
      </c>
      <c r="I4" s="11" t="s">
        <v>6</v>
      </c>
      <c r="J4" s="21">
        <f>1/G39*SUMPRODUCT(H3:H38,G3:G38)-J3^2</f>
        <v>130.08509999999998</v>
      </c>
      <c r="L4" s="11" t="s">
        <v>14</v>
      </c>
      <c r="M4" s="22">
        <f>M5/O3</f>
        <v>5.0999999999999996</v>
      </c>
      <c r="N4"/>
      <c r="O4"/>
      <c r="P4" s="11" t="s">
        <v>16</v>
      </c>
      <c r="Q4" s="1">
        <f>R3</f>
        <v>5.0999999999999996</v>
      </c>
      <c r="R4" s="1">
        <f t="shared" ref="R4:R12" si="1">Q4+$M$4</f>
        <v>10.199999999999999</v>
      </c>
      <c r="S4" s="12" t="s">
        <v>17</v>
      </c>
      <c r="T4" s="1">
        <f>SUM(G9:G13)</f>
        <v>27</v>
      </c>
      <c r="U4"/>
      <c r="Y4" s="1"/>
    </row>
    <row r="5" spans="1:42" x14ac:dyDescent="0.25">
      <c r="A5" s="9">
        <v>4</v>
      </c>
      <c r="C5" s="9">
        <v>0</v>
      </c>
      <c r="D5"/>
      <c r="F5" s="4">
        <v>2</v>
      </c>
      <c r="G5" s="5">
        <v>3</v>
      </c>
      <c r="H5" s="9">
        <f t="shared" si="0"/>
        <v>4</v>
      </c>
      <c r="I5" s="11" t="s">
        <v>8</v>
      </c>
      <c r="J5" s="21">
        <f>J4*G39/(G39-1)</f>
        <v>131.39909090909089</v>
      </c>
      <c r="L5" s="11" t="s">
        <v>15</v>
      </c>
      <c r="M5" s="22">
        <f>F38-F3</f>
        <v>51</v>
      </c>
      <c r="N5"/>
      <c r="O5"/>
      <c r="P5" s="11" t="s">
        <v>16</v>
      </c>
      <c r="Q5" s="1">
        <f t="shared" ref="Q5:Q12" si="2">R4</f>
        <v>10.199999999999999</v>
      </c>
      <c r="R5" s="1">
        <f t="shared" si="1"/>
        <v>15.299999999999999</v>
      </c>
      <c r="S5" s="12" t="s">
        <v>17</v>
      </c>
      <c r="T5" s="1">
        <f>SUM(G14:G18)</f>
        <v>12</v>
      </c>
      <c r="U5"/>
      <c r="Y5" s="1"/>
      <c r="AE5" s="28" t="s">
        <v>49</v>
      </c>
      <c r="AF5" s="26" t="s">
        <v>50</v>
      </c>
      <c r="AG5" s="26"/>
      <c r="AH5" s="26"/>
      <c r="AI5" s="26"/>
      <c r="AJ5" s="26"/>
      <c r="AK5" s="26"/>
      <c r="AL5" s="26"/>
      <c r="AM5" s="26"/>
    </row>
    <row r="6" spans="1:42" ht="15.75" thickBot="1" x14ac:dyDescent="0.3">
      <c r="A6" s="9">
        <v>10</v>
      </c>
      <c r="C6" s="9">
        <v>0</v>
      </c>
      <c r="D6"/>
      <c r="F6" s="4">
        <v>3</v>
      </c>
      <c r="G6" s="5">
        <v>6</v>
      </c>
      <c r="H6" s="9">
        <f t="shared" si="0"/>
        <v>9</v>
      </c>
      <c r="I6" s="11" t="s">
        <v>9</v>
      </c>
      <c r="J6" s="21">
        <f>SQRT(J4)</f>
        <v>11.405485522326526</v>
      </c>
      <c r="L6"/>
      <c r="M6"/>
      <c r="N6"/>
      <c r="O6"/>
      <c r="P6" s="11" t="s">
        <v>16</v>
      </c>
      <c r="Q6" s="1">
        <f t="shared" si="2"/>
        <v>15.299999999999999</v>
      </c>
      <c r="R6" s="1">
        <f t="shared" si="1"/>
        <v>20.399999999999999</v>
      </c>
      <c r="S6" s="12" t="s">
        <v>17</v>
      </c>
      <c r="T6" s="1">
        <f>SUM(G19:G23)</f>
        <v>12</v>
      </c>
      <c r="U6"/>
      <c r="Y6" s="1"/>
      <c r="AF6" s="26"/>
      <c r="AG6" s="26"/>
      <c r="AH6" s="26"/>
      <c r="AI6" s="26"/>
      <c r="AJ6" s="26"/>
      <c r="AK6" s="26"/>
      <c r="AL6" s="26"/>
      <c r="AM6" s="26"/>
    </row>
    <row r="7" spans="1:42" ht="15.75" thickBot="1" x14ac:dyDescent="0.3">
      <c r="A7" s="9">
        <v>2</v>
      </c>
      <c r="C7" s="9">
        <v>0</v>
      </c>
      <c r="D7"/>
      <c r="F7" s="4">
        <v>4</v>
      </c>
      <c r="G7" s="5">
        <v>6</v>
      </c>
      <c r="H7" s="9">
        <f t="shared" si="0"/>
        <v>16</v>
      </c>
      <c r="L7"/>
      <c r="M7"/>
      <c r="N7"/>
      <c r="O7"/>
      <c r="P7" s="11" t="s">
        <v>16</v>
      </c>
      <c r="Q7" s="1">
        <f t="shared" si="2"/>
        <v>20.399999999999999</v>
      </c>
      <c r="R7" s="1">
        <f t="shared" si="1"/>
        <v>25.5</v>
      </c>
      <c r="S7" s="12" t="s">
        <v>17</v>
      </c>
      <c r="T7" s="1">
        <f>SUM(G24:G26)</f>
        <v>4</v>
      </c>
      <c r="U7"/>
      <c r="Y7" s="1"/>
      <c r="AE7" s="38"/>
      <c r="AF7" s="56" t="s">
        <v>54</v>
      </c>
      <c r="AG7" s="57"/>
      <c r="AH7" s="33" t="s">
        <v>4</v>
      </c>
      <c r="AI7" s="33" t="s">
        <v>48</v>
      </c>
      <c r="AJ7" s="33" t="s">
        <v>51</v>
      </c>
      <c r="AK7" s="58" t="s">
        <v>52</v>
      </c>
      <c r="AL7" s="59"/>
    </row>
    <row r="8" spans="1:42" x14ac:dyDescent="0.25">
      <c r="A8" s="9">
        <v>0</v>
      </c>
      <c r="C8" s="9">
        <v>0</v>
      </c>
      <c r="D8"/>
      <c r="F8" s="4">
        <v>5</v>
      </c>
      <c r="G8" s="5">
        <v>2</v>
      </c>
      <c r="H8" s="9">
        <f t="shared" si="0"/>
        <v>25</v>
      </c>
      <c r="L8"/>
      <c r="M8"/>
      <c r="N8"/>
      <c r="O8"/>
      <c r="P8" s="11" t="s">
        <v>16</v>
      </c>
      <c r="Q8" s="1">
        <f t="shared" si="2"/>
        <v>25.5</v>
      </c>
      <c r="R8" s="1">
        <f t="shared" si="1"/>
        <v>30.6</v>
      </c>
      <c r="S8" s="12" t="s">
        <v>17</v>
      </c>
      <c r="T8" s="1">
        <f>SUM(G27:G29)</f>
        <v>4</v>
      </c>
      <c r="U8"/>
      <c r="Y8" s="1"/>
      <c r="AE8" s="37"/>
      <c r="AF8" s="2">
        <v>0</v>
      </c>
      <c r="AG8" s="32">
        <f t="shared" ref="AG8:AG17" si="3">AF8+$M$4</f>
        <v>5.0999999999999996</v>
      </c>
      <c r="AH8" s="32">
        <f t="shared" ref="AH8:AH17" si="4">T3</f>
        <v>32</v>
      </c>
      <c r="AI8" s="32">
        <f>EXP(-AF8*$V$23)-EXP(-AG8*$V$23)</f>
        <v>0.34461682295187845</v>
      </c>
      <c r="AJ8" s="32">
        <f t="shared" ref="AJ8:AJ17" si="5">$G$39*AI8</f>
        <v>34.461682295187842</v>
      </c>
      <c r="AK8" s="60">
        <f t="shared" ref="AK8:AK17" si="6">(AH8-AJ8)^2/AJ8</f>
        <v>0.17584399016084803</v>
      </c>
      <c r="AL8" s="61"/>
    </row>
    <row r="9" spans="1:42" x14ac:dyDescent="0.25">
      <c r="A9" s="9">
        <v>0</v>
      </c>
      <c r="C9" s="9">
        <v>0</v>
      </c>
      <c r="D9"/>
      <c r="F9" s="4">
        <v>6</v>
      </c>
      <c r="G9" s="5">
        <v>4</v>
      </c>
      <c r="H9" s="9">
        <f t="shared" si="0"/>
        <v>36</v>
      </c>
      <c r="L9"/>
      <c r="M9"/>
      <c r="N9"/>
      <c r="O9"/>
      <c r="P9" s="11" t="s">
        <v>16</v>
      </c>
      <c r="Q9" s="1">
        <f t="shared" si="2"/>
        <v>30.6</v>
      </c>
      <c r="R9" s="1">
        <f t="shared" si="1"/>
        <v>35.700000000000003</v>
      </c>
      <c r="S9" s="12" t="s">
        <v>17</v>
      </c>
      <c r="T9" s="1">
        <f>SUM(G30:G32)</f>
        <v>3</v>
      </c>
      <c r="U9"/>
      <c r="Y9" s="1"/>
      <c r="AE9" s="37"/>
      <c r="AF9" s="4">
        <f>AG8</f>
        <v>5.0999999999999996</v>
      </c>
      <c r="AG9" s="31">
        <f t="shared" si="3"/>
        <v>10.199999999999999</v>
      </c>
      <c r="AH9" s="31">
        <f t="shared" si="4"/>
        <v>27</v>
      </c>
      <c r="AI9" s="31">
        <f t="shared" ref="AI9:AI17" si="7">EXP(-AF9*$V$23)-EXP(-AG9*$V$23)</f>
        <v>0.22585606829043214</v>
      </c>
      <c r="AJ9" s="31">
        <f t="shared" si="5"/>
        <v>22.585606829043215</v>
      </c>
      <c r="AK9" s="50">
        <f t="shared" si="6"/>
        <v>0.86280024332715333</v>
      </c>
      <c r="AL9" s="53"/>
    </row>
    <row r="10" spans="1:42" x14ac:dyDescent="0.25">
      <c r="A10" s="9">
        <v>0</v>
      </c>
      <c r="C10" s="9">
        <v>0</v>
      </c>
      <c r="D10"/>
      <c r="F10" s="4">
        <v>7</v>
      </c>
      <c r="G10" s="5">
        <v>5</v>
      </c>
      <c r="H10" s="9">
        <f t="shared" si="0"/>
        <v>49</v>
      </c>
      <c r="L10"/>
      <c r="M10"/>
      <c r="N10"/>
      <c r="O10"/>
      <c r="P10" s="11" t="s">
        <v>16</v>
      </c>
      <c r="Q10" s="1">
        <f t="shared" si="2"/>
        <v>35.700000000000003</v>
      </c>
      <c r="R10" s="1">
        <f t="shared" si="1"/>
        <v>40.800000000000004</v>
      </c>
      <c r="S10" s="12" t="s">
        <v>17</v>
      </c>
      <c r="T10" s="1">
        <f>SUM(G33:G35)</f>
        <v>3</v>
      </c>
      <c r="U10"/>
      <c r="Y10" s="1"/>
      <c r="AE10" s="37"/>
      <c r="AF10" s="4">
        <f t="shared" ref="AF10:AF17" si="8">AG9</f>
        <v>10.199999999999999</v>
      </c>
      <c r="AG10" s="31">
        <f t="shared" si="3"/>
        <v>15.299999999999999</v>
      </c>
      <c r="AH10" s="31">
        <f t="shared" si="4"/>
        <v>12</v>
      </c>
      <c r="AI10" s="31">
        <f t="shared" si="7"/>
        <v>0.14802226759178089</v>
      </c>
      <c r="AJ10" s="31">
        <f t="shared" si="5"/>
        <v>14.802226759178088</v>
      </c>
      <c r="AK10" s="50">
        <f t="shared" si="6"/>
        <v>0.53049280608978799</v>
      </c>
      <c r="AL10" s="53"/>
    </row>
    <row r="11" spans="1:42" x14ac:dyDescent="0.25">
      <c r="A11" s="9">
        <v>10</v>
      </c>
      <c r="C11" s="9">
        <v>0</v>
      </c>
      <c r="D11"/>
      <c r="F11" s="4">
        <v>8</v>
      </c>
      <c r="G11" s="5">
        <v>8</v>
      </c>
      <c r="H11" s="9">
        <f t="shared" si="0"/>
        <v>64</v>
      </c>
      <c r="L11"/>
      <c r="M11"/>
      <c r="N11"/>
      <c r="O11"/>
      <c r="P11" s="11" t="s">
        <v>16</v>
      </c>
      <c r="Q11" s="1">
        <f t="shared" si="2"/>
        <v>40.800000000000004</v>
      </c>
      <c r="R11" s="1">
        <f t="shared" si="1"/>
        <v>45.900000000000006</v>
      </c>
      <c r="S11" s="12" t="s">
        <v>17</v>
      </c>
      <c r="T11" s="1">
        <f>0</f>
        <v>0</v>
      </c>
      <c r="U11"/>
      <c r="Y11" s="1"/>
      <c r="AE11" s="37"/>
      <c r="AF11" s="4">
        <f t="shared" si="8"/>
        <v>15.299999999999999</v>
      </c>
      <c r="AG11" s="31">
        <f t="shared" si="3"/>
        <v>20.399999999999999</v>
      </c>
      <c r="AH11" s="31">
        <f t="shared" si="4"/>
        <v>12</v>
      </c>
      <c r="AI11" s="31">
        <f t="shared" si="7"/>
        <v>9.7011304008168597E-2</v>
      </c>
      <c r="AJ11" s="31">
        <f t="shared" si="5"/>
        <v>9.7011304008168597</v>
      </c>
      <c r="AK11" s="50">
        <f t="shared" si="6"/>
        <v>0.54476140570210851</v>
      </c>
      <c r="AL11" s="53"/>
    </row>
    <row r="12" spans="1:42" x14ac:dyDescent="0.25">
      <c r="A12" s="9">
        <v>33</v>
      </c>
      <c r="C12" s="9">
        <v>1</v>
      </c>
      <c r="D12"/>
      <c r="F12" s="4">
        <v>9</v>
      </c>
      <c r="G12" s="5">
        <v>6</v>
      </c>
      <c r="H12" s="9">
        <f t="shared" si="0"/>
        <v>81</v>
      </c>
      <c r="L12"/>
      <c r="M12"/>
      <c r="N12"/>
      <c r="O12"/>
      <c r="P12" s="11" t="s">
        <v>16</v>
      </c>
      <c r="Q12" s="1">
        <f t="shared" si="2"/>
        <v>45.900000000000006</v>
      </c>
      <c r="R12" s="1">
        <f t="shared" si="1"/>
        <v>51.000000000000007</v>
      </c>
      <c r="S12" s="16" t="s">
        <v>18</v>
      </c>
      <c r="T12" s="1">
        <f>SUM(G36:G38)</f>
        <v>3</v>
      </c>
      <c r="U12"/>
      <c r="Y12" s="1"/>
      <c r="AE12" s="37"/>
      <c r="AF12" s="4">
        <f t="shared" si="8"/>
        <v>20.399999999999999</v>
      </c>
      <c r="AG12" s="31">
        <f t="shared" si="3"/>
        <v>25.5</v>
      </c>
      <c r="AH12" s="31">
        <f t="shared" si="4"/>
        <v>4</v>
      </c>
      <c r="AI12" s="31">
        <f t="shared" si="7"/>
        <v>6.3579576630454646E-2</v>
      </c>
      <c r="AJ12" s="31">
        <f t="shared" si="5"/>
        <v>6.3579576630454646</v>
      </c>
      <c r="AK12" s="50">
        <f t="shared" si="6"/>
        <v>0.87448904748629663</v>
      </c>
      <c r="AL12" s="53"/>
      <c r="AM12" s="47" t="s">
        <v>62</v>
      </c>
      <c r="AN12" s="48"/>
      <c r="AO12" s="48"/>
      <c r="AP12" s="48"/>
    </row>
    <row r="13" spans="1:42" x14ac:dyDescent="0.25">
      <c r="A13" s="9">
        <v>11</v>
      </c>
      <c r="C13" s="9">
        <v>1</v>
      </c>
      <c r="D13"/>
      <c r="F13" s="4">
        <v>10</v>
      </c>
      <c r="G13" s="5">
        <v>4</v>
      </c>
      <c r="H13" s="9">
        <f t="shared" si="0"/>
        <v>100</v>
      </c>
      <c r="L13"/>
      <c r="M13"/>
      <c r="N13"/>
      <c r="O13"/>
      <c r="P13" s="11"/>
      <c r="Q13" s="1"/>
      <c r="R13" s="1"/>
      <c r="S13" s="13" t="s">
        <v>19</v>
      </c>
      <c r="T13" s="12">
        <f>SUM(T3:T12)</f>
        <v>100</v>
      </c>
      <c r="U13"/>
      <c r="Y13" s="1"/>
      <c r="AE13" s="37"/>
      <c r="AF13" s="4">
        <f t="shared" si="8"/>
        <v>25.5</v>
      </c>
      <c r="AG13" s="31">
        <f t="shared" si="3"/>
        <v>30.6</v>
      </c>
      <c r="AH13" s="31">
        <f t="shared" si="4"/>
        <v>4</v>
      </c>
      <c r="AI13" s="31">
        <f t="shared" si="7"/>
        <v>4.1668984927441921E-2</v>
      </c>
      <c r="AJ13" s="31">
        <f t="shared" si="5"/>
        <v>4.1668984927441919</v>
      </c>
      <c r="AK13" s="50">
        <f t="shared" si="6"/>
        <v>6.6848537176480505E-3</v>
      </c>
      <c r="AL13" s="53"/>
      <c r="AM13" s="47" t="s">
        <v>59</v>
      </c>
      <c r="AN13" s="48"/>
      <c r="AO13" s="48"/>
      <c r="AP13" s="48"/>
    </row>
    <row r="14" spans="1:42" x14ac:dyDescent="0.25">
      <c r="A14" s="9">
        <v>18</v>
      </c>
      <c r="C14" s="9">
        <v>1</v>
      </c>
      <c r="D14"/>
      <c r="F14" s="4">
        <v>11</v>
      </c>
      <c r="G14" s="5">
        <v>2</v>
      </c>
      <c r="H14" s="9">
        <f t="shared" si="0"/>
        <v>121</v>
      </c>
      <c r="L14"/>
      <c r="M14"/>
      <c r="N14"/>
      <c r="O14"/>
      <c r="P14" s="11"/>
      <c r="Q14" s="1"/>
      <c r="R14" s="1"/>
      <c r="S14" s="12"/>
      <c r="T14" s="1"/>
      <c r="U14"/>
      <c r="Y14" s="1"/>
      <c r="AE14" s="37"/>
      <c r="AF14" s="4">
        <f t="shared" si="8"/>
        <v>30.6</v>
      </c>
      <c r="AG14" s="31">
        <f t="shared" si="3"/>
        <v>35.700000000000003</v>
      </c>
      <c r="AH14" s="31">
        <f t="shared" si="4"/>
        <v>3</v>
      </c>
      <c r="AI14" s="31">
        <f t="shared" si="7"/>
        <v>2.7309151726117142E-2</v>
      </c>
      <c r="AJ14" s="31">
        <f t="shared" si="5"/>
        <v>2.7309151726117142</v>
      </c>
      <c r="AK14" s="50">
        <f t="shared" si="6"/>
        <v>2.6513692207194173E-2</v>
      </c>
      <c r="AL14" s="53"/>
      <c r="AM14" s="47"/>
      <c r="AN14" s="48"/>
      <c r="AO14" s="48"/>
      <c r="AP14" s="48"/>
    </row>
    <row r="15" spans="1:42" x14ac:dyDescent="0.25">
      <c r="A15" s="9">
        <v>0</v>
      </c>
      <c r="C15" s="9">
        <v>1</v>
      </c>
      <c r="D15"/>
      <c r="F15" s="4">
        <v>12</v>
      </c>
      <c r="G15" s="5">
        <v>5</v>
      </c>
      <c r="H15" s="9">
        <f t="shared" si="0"/>
        <v>144</v>
      </c>
      <c r="L15"/>
      <c r="M15"/>
      <c r="N15"/>
      <c r="O15"/>
      <c r="P15" s="11"/>
      <c r="Q15" s="1"/>
      <c r="R15" s="1"/>
      <c r="S15" s="12"/>
      <c r="T15" s="1"/>
      <c r="U15"/>
      <c r="Y15" s="1"/>
      <c r="AE15" s="37"/>
      <c r="AF15" s="4">
        <f t="shared" si="8"/>
        <v>35.700000000000003</v>
      </c>
      <c r="AG15" s="31">
        <f t="shared" si="3"/>
        <v>40.800000000000004</v>
      </c>
      <c r="AH15" s="31">
        <f t="shared" si="4"/>
        <v>3</v>
      </c>
      <c r="AI15" s="31">
        <f t="shared" si="7"/>
        <v>1.7897958620751858E-2</v>
      </c>
      <c r="AJ15" s="31">
        <f t="shared" si="5"/>
        <v>1.7897958620751857</v>
      </c>
      <c r="AK15" s="50">
        <f t="shared" si="6"/>
        <v>0.81830229161006873</v>
      </c>
      <c r="AL15" s="53"/>
      <c r="AM15" s="47"/>
      <c r="AN15" s="48"/>
      <c r="AO15" s="48"/>
      <c r="AP15" s="48"/>
    </row>
    <row r="16" spans="1:42" x14ac:dyDescent="0.25">
      <c r="A16" s="9">
        <v>3</v>
      </c>
      <c r="C16" s="9">
        <v>1</v>
      </c>
      <c r="D16"/>
      <c r="F16" s="4">
        <v>13</v>
      </c>
      <c r="G16" s="5">
        <v>2</v>
      </c>
      <c r="H16" s="9">
        <f t="shared" si="0"/>
        <v>169</v>
      </c>
      <c r="L16"/>
      <c r="M16"/>
      <c r="N16"/>
      <c r="O16"/>
      <c r="P16" s="11"/>
      <c r="Q16" s="1"/>
      <c r="R16" s="1"/>
      <c r="S16" s="12"/>
      <c r="T16" s="1"/>
      <c r="U16"/>
      <c r="Y16" s="1"/>
      <c r="AE16" s="37"/>
      <c r="AF16" s="4">
        <f t="shared" si="8"/>
        <v>40.800000000000004</v>
      </c>
      <c r="AG16" s="31">
        <f t="shared" si="3"/>
        <v>45.900000000000006</v>
      </c>
      <c r="AH16" s="35">
        <f t="shared" si="4"/>
        <v>0</v>
      </c>
      <c r="AI16" s="31">
        <f t="shared" si="7"/>
        <v>1.1730020983544157E-2</v>
      </c>
      <c r="AJ16" s="31">
        <f t="shared" si="5"/>
        <v>1.1730020983544156</v>
      </c>
      <c r="AK16" s="50">
        <f t="shared" si="6"/>
        <v>1.1730020983544156</v>
      </c>
      <c r="AL16" s="53"/>
      <c r="AM16" s="47" t="s">
        <v>63</v>
      </c>
    </row>
    <row r="17" spans="1:41" ht="15.75" thickBot="1" x14ac:dyDescent="0.3">
      <c r="A17" s="9">
        <v>14</v>
      </c>
      <c r="C17" s="9">
        <v>1</v>
      </c>
      <c r="D17"/>
      <c r="F17" s="4">
        <v>14</v>
      </c>
      <c r="G17" s="5">
        <v>2</v>
      </c>
      <c r="H17" s="9">
        <f t="shared" si="0"/>
        <v>196</v>
      </c>
      <c r="L17"/>
      <c r="M17"/>
      <c r="N17"/>
      <c r="O17"/>
      <c r="P17" s="11"/>
      <c r="Q17" s="1"/>
      <c r="R17" s="1"/>
      <c r="S17" s="12"/>
      <c r="T17" s="1"/>
      <c r="U17"/>
      <c r="Y17" s="1"/>
      <c r="AE17" s="37"/>
      <c r="AF17" s="6">
        <f t="shared" si="8"/>
        <v>45.900000000000006</v>
      </c>
      <c r="AG17" s="34">
        <f t="shared" si="3"/>
        <v>51.000000000000007</v>
      </c>
      <c r="AH17" s="36">
        <f t="shared" si="4"/>
        <v>3</v>
      </c>
      <c r="AI17" s="34">
        <f t="shared" si="7"/>
        <v>7.6876584190363074E-3</v>
      </c>
      <c r="AJ17" s="34">
        <f t="shared" si="5"/>
        <v>0.76876584190363073</v>
      </c>
      <c r="AK17" s="54">
        <f t="shared" si="6"/>
        <v>6.4758416632149052</v>
      </c>
      <c r="AL17" s="55"/>
      <c r="AM17" s="47" t="s">
        <v>60</v>
      </c>
    </row>
    <row r="18" spans="1:41" x14ac:dyDescent="0.25">
      <c r="A18" s="9">
        <v>1</v>
      </c>
      <c r="C18" s="9">
        <v>2</v>
      </c>
      <c r="D18"/>
      <c r="F18" s="4">
        <v>15</v>
      </c>
      <c r="G18" s="5">
        <v>1</v>
      </c>
      <c r="H18" s="9">
        <f t="shared" si="0"/>
        <v>225</v>
      </c>
      <c r="L18"/>
      <c r="M18"/>
      <c r="N18"/>
      <c r="O18"/>
      <c r="P18" s="11"/>
      <c r="Q18" s="1"/>
      <c r="R18" s="1"/>
      <c r="S18" s="12"/>
      <c r="T18" s="1"/>
      <c r="U18" t="s">
        <v>20</v>
      </c>
      <c r="Y18" s="1"/>
      <c r="AE18" s="37"/>
      <c r="AG18" s="39"/>
      <c r="AH18" s="31"/>
      <c r="AI18" s="31"/>
      <c r="AJ18" s="31"/>
      <c r="AK18" s="50"/>
      <c r="AL18" s="50"/>
    </row>
    <row r="19" spans="1:41" x14ac:dyDescent="0.25">
      <c r="A19" s="9">
        <v>24</v>
      </c>
      <c r="C19" s="9">
        <v>2</v>
      </c>
      <c r="D19"/>
      <c r="F19" s="4">
        <v>16</v>
      </c>
      <c r="G19" s="5">
        <v>3</v>
      </c>
      <c r="H19" s="9">
        <f t="shared" si="0"/>
        <v>256</v>
      </c>
      <c r="L19"/>
      <c r="M19"/>
      <c r="N19"/>
      <c r="O19"/>
      <c r="P19" s="11"/>
      <c r="Q19" s="1"/>
      <c r="R19" s="1"/>
      <c r="S19" s="12"/>
      <c r="T19" s="1"/>
      <c r="U19"/>
      <c r="Y19" s="1"/>
      <c r="AE19" s="37"/>
      <c r="AF19" s="14"/>
      <c r="AG19" s="31"/>
      <c r="AJ19" s="31"/>
      <c r="AK19" s="31"/>
      <c r="AL19" s="31"/>
      <c r="AM19" s="31"/>
      <c r="AN19" s="50"/>
      <c r="AO19" s="50"/>
    </row>
    <row r="20" spans="1:41" x14ac:dyDescent="0.25">
      <c r="A20" s="9">
        <v>10</v>
      </c>
      <c r="C20" s="9">
        <v>2</v>
      </c>
      <c r="D20"/>
      <c r="F20" s="4">
        <v>17</v>
      </c>
      <c r="G20" s="5">
        <v>3</v>
      </c>
      <c r="H20" s="9">
        <f t="shared" si="0"/>
        <v>289</v>
      </c>
      <c r="L20"/>
      <c r="M20"/>
      <c r="N20"/>
      <c r="O20"/>
      <c r="P20" s="11"/>
      <c r="Q20" s="1"/>
      <c r="R20" s="1"/>
      <c r="S20" s="12"/>
      <c r="T20" s="24" t="s">
        <v>43</v>
      </c>
      <c r="U20" t="s">
        <v>22</v>
      </c>
      <c r="Y20" s="1"/>
      <c r="AE20" s="37"/>
      <c r="AF20" s="14" t="s">
        <v>61</v>
      </c>
      <c r="AG20" s="42"/>
      <c r="AJ20" s="42"/>
      <c r="AK20" s="42"/>
      <c r="AL20" s="42"/>
      <c r="AM20" s="42"/>
      <c r="AN20" s="42"/>
      <c r="AO20" s="42"/>
    </row>
    <row r="21" spans="1:41" ht="15.75" thickBot="1" x14ac:dyDescent="0.3">
      <c r="A21" s="9">
        <v>9</v>
      </c>
      <c r="C21" s="9">
        <v>3</v>
      </c>
      <c r="D21"/>
      <c r="F21" s="4">
        <v>18</v>
      </c>
      <c r="G21" s="5">
        <v>2</v>
      </c>
      <c r="H21" s="9">
        <f t="shared" si="0"/>
        <v>324</v>
      </c>
      <c r="L21"/>
      <c r="M21"/>
      <c r="N21"/>
      <c r="O21"/>
      <c r="P21" s="11"/>
      <c r="Q21" s="1"/>
      <c r="R21" s="1"/>
      <c r="S21" s="12"/>
      <c r="T21" s="1"/>
      <c r="U21" t="s">
        <v>23</v>
      </c>
      <c r="V21" t="s">
        <v>24</v>
      </c>
      <c r="Y21" s="1"/>
      <c r="AE21" s="37"/>
      <c r="AF21" s="14"/>
      <c r="AG21" s="42"/>
      <c r="AJ21" s="42"/>
      <c r="AK21" s="42"/>
      <c r="AL21" s="42"/>
      <c r="AM21" s="42"/>
      <c r="AN21" s="42"/>
      <c r="AO21" s="42"/>
    </row>
    <row r="22" spans="1:41" ht="15.75" thickBot="1" x14ac:dyDescent="0.3">
      <c r="A22" s="9">
        <v>9</v>
      </c>
      <c r="C22" s="9">
        <v>3</v>
      </c>
      <c r="D22"/>
      <c r="F22" s="4">
        <v>19</v>
      </c>
      <c r="G22" s="5">
        <v>1</v>
      </c>
      <c r="H22" s="9">
        <f t="shared" si="0"/>
        <v>361</v>
      </c>
      <c r="L22"/>
      <c r="M22"/>
      <c r="N22"/>
      <c r="O22"/>
      <c r="P22" s="11"/>
      <c r="Q22" s="1"/>
      <c r="R22" s="1"/>
      <c r="S22" s="12"/>
      <c r="T22" s="1"/>
      <c r="U22" t="s">
        <v>25</v>
      </c>
      <c r="V22">
        <f>J3</f>
        <v>12.07</v>
      </c>
      <c r="Y22" s="1"/>
      <c r="AE22" s="37"/>
      <c r="AF22" s="56" t="s">
        <v>54</v>
      </c>
      <c r="AG22" s="57"/>
      <c r="AH22" s="43" t="s">
        <v>4</v>
      </c>
      <c r="AI22" s="43" t="s">
        <v>48</v>
      </c>
      <c r="AJ22" s="43" t="s">
        <v>51</v>
      </c>
      <c r="AK22" s="58" t="s">
        <v>52</v>
      </c>
      <c r="AL22" s="59"/>
      <c r="AM22" s="42"/>
      <c r="AN22" s="42"/>
      <c r="AO22" s="42"/>
    </row>
    <row r="23" spans="1:41" x14ac:dyDescent="0.25">
      <c r="A23" s="9">
        <v>8</v>
      </c>
      <c r="C23" s="9">
        <v>3</v>
      </c>
      <c r="D23"/>
      <c r="F23" s="4">
        <v>20</v>
      </c>
      <c r="G23" s="5">
        <v>3</v>
      </c>
      <c r="H23" s="9">
        <f t="shared" si="0"/>
        <v>400</v>
      </c>
      <c r="L23"/>
      <c r="M23"/>
      <c r="N23"/>
      <c r="O23"/>
      <c r="P23" s="11"/>
      <c r="Q23" s="1"/>
      <c r="R23" s="1"/>
      <c r="S23" s="12"/>
      <c r="T23" s="1"/>
      <c r="U23" s="13" t="s">
        <v>26</v>
      </c>
      <c r="V23">
        <f>1/V22</f>
        <v>8.2850041425020712E-2</v>
      </c>
      <c r="Y23" s="1"/>
      <c r="AE23" s="37"/>
      <c r="AF23" s="2">
        <v>0</v>
      </c>
      <c r="AG23" s="44">
        <f t="shared" ref="AG23:AG26" si="9">AF23+$M$4</f>
        <v>5.0999999999999996</v>
      </c>
      <c r="AH23" s="44">
        <f>AH8</f>
        <v>32</v>
      </c>
      <c r="AI23" s="44">
        <f>EXP(-AF23*$V$23)-EXP(-AG23*$V$23)</f>
        <v>0.34461682295187845</v>
      </c>
      <c r="AJ23" s="44">
        <f t="shared" ref="AJ23:AJ28" si="10">$G$39*AI23</f>
        <v>34.461682295187842</v>
      </c>
      <c r="AK23" s="60">
        <f t="shared" ref="AK23:AK27" si="11">(AH23-AJ23)^2/AJ23</f>
        <v>0.17584399016084803</v>
      </c>
      <c r="AL23" s="61"/>
      <c r="AM23" s="42"/>
      <c r="AN23" s="42"/>
      <c r="AO23" s="42"/>
    </row>
    <row r="24" spans="1:41" x14ac:dyDescent="0.25">
      <c r="A24" s="9">
        <v>5</v>
      </c>
      <c r="C24" s="9">
        <v>3</v>
      </c>
      <c r="D24"/>
      <c r="F24" s="4">
        <v>22</v>
      </c>
      <c r="G24" s="5">
        <v>1</v>
      </c>
      <c r="H24" s="9">
        <f t="shared" si="0"/>
        <v>484</v>
      </c>
      <c r="L24"/>
      <c r="M24"/>
      <c r="N24"/>
      <c r="O24"/>
      <c r="P24" s="11"/>
      <c r="Q24" s="1"/>
      <c r="R24" s="1"/>
      <c r="S24" s="12"/>
      <c r="T24" s="1"/>
      <c r="U24" s="11" t="s">
        <v>27</v>
      </c>
      <c r="V24" s="11" t="s">
        <v>28</v>
      </c>
      <c r="W24" s="11" t="s">
        <v>29</v>
      </c>
      <c r="X24" s="11" t="s">
        <v>30</v>
      </c>
      <c r="Y24" s="1">
        <f>V23</f>
        <v>8.2850041425020712E-2</v>
      </c>
      <c r="Z24" s="12" t="s">
        <v>31</v>
      </c>
      <c r="AA24" s="12" t="s">
        <v>32</v>
      </c>
      <c r="AE24" s="37"/>
      <c r="AF24" s="4">
        <f>AG23</f>
        <v>5.0999999999999996</v>
      </c>
      <c r="AG24" s="42">
        <f t="shared" si="9"/>
        <v>10.199999999999999</v>
      </c>
      <c r="AH24" s="42">
        <f>AH9</f>
        <v>27</v>
      </c>
      <c r="AI24" s="42">
        <f t="shared" ref="AI24:AI28" si="12">EXP(-AF24*$V$23)-EXP(-AG24*$V$23)</f>
        <v>0.22585606829043214</v>
      </c>
      <c r="AJ24" s="42">
        <f t="shared" si="10"/>
        <v>22.585606829043215</v>
      </c>
      <c r="AK24" s="50">
        <f t="shared" si="11"/>
        <v>0.86280024332715333</v>
      </c>
      <c r="AL24" s="53"/>
      <c r="AM24" s="31"/>
      <c r="AN24" s="50"/>
      <c r="AO24" s="50"/>
    </row>
    <row r="25" spans="1:41" x14ac:dyDescent="0.25">
      <c r="A25" s="9">
        <v>3</v>
      </c>
      <c r="C25" s="9">
        <v>3</v>
      </c>
      <c r="D25"/>
      <c r="F25" s="4">
        <v>23</v>
      </c>
      <c r="G25" s="5">
        <v>2</v>
      </c>
      <c r="H25" s="9">
        <f t="shared" si="0"/>
        <v>529</v>
      </c>
      <c r="L25"/>
      <c r="M25"/>
      <c r="N25"/>
      <c r="O25"/>
      <c r="P25" s="11"/>
      <c r="Q25" s="1"/>
      <c r="R25" s="1"/>
      <c r="S25" s="12"/>
      <c r="T25" s="1"/>
      <c r="U25"/>
      <c r="Y25" s="1"/>
      <c r="AE25" s="37"/>
      <c r="AF25" s="4">
        <f t="shared" ref="AF25:AF27" si="13">AG24</f>
        <v>10.199999999999999</v>
      </c>
      <c r="AG25" s="42">
        <f t="shared" si="9"/>
        <v>15.299999999999999</v>
      </c>
      <c r="AH25" s="42">
        <f>AH10</f>
        <v>12</v>
      </c>
      <c r="AI25" s="42">
        <f t="shared" si="12"/>
        <v>0.14802226759178089</v>
      </c>
      <c r="AJ25" s="42">
        <f t="shared" si="10"/>
        <v>14.802226759178088</v>
      </c>
      <c r="AK25" s="50">
        <f t="shared" si="11"/>
        <v>0.53049280608978799</v>
      </c>
      <c r="AL25" s="53"/>
      <c r="AM25" s="31"/>
      <c r="AN25" s="50"/>
      <c r="AO25" s="50"/>
    </row>
    <row r="26" spans="1:41" x14ac:dyDescent="0.25">
      <c r="A26" s="9">
        <v>8</v>
      </c>
      <c r="C26" s="9">
        <v>3</v>
      </c>
      <c r="D26"/>
      <c r="F26" s="4">
        <v>24</v>
      </c>
      <c r="G26" s="5">
        <v>1</v>
      </c>
      <c r="H26" s="9">
        <f t="shared" si="0"/>
        <v>576</v>
      </c>
      <c r="L26"/>
      <c r="M26"/>
      <c r="N26"/>
      <c r="O26"/>
      <c r="P26" s="11"/>
      <c r="Q26" s="1"/>
      <c r="R26" s="1"/>
      <c r="S26" s="12"/>
      <c r="T26" s="1"/>
      <c r="U26"/>
      <c r="Y26" s="25" t="s">
        <v>44</v>
      </c>
      <c r="AE26" s="37"/>
      <c r="AF26" s="4">
        <f t="shared" si="13"/>
        <v>15.299999999999999</v>
      </c>
      <c r="AG26" s="42">
        <f t="shared" si="9"/>
        <v>20.399999999999999</v>
      </c>
      <c r="AH26" s="42">
        <f>AH11</f>
        <v>12</v>
      </c>
      <c r="AI26" s="42">
        <f t="shared" si="12"/>
        <v>9.7011304008168597E-2</v>
      </c>
      <c r="AJ26" s="42">
        <f t="shared" si="10"/>
        <v>9.7011304008168597</v>
      </c>
      <c r="AK26" s="50">
        <f t="shared" si="11"/>
        <v>0.54476140570210851</v>
      </c>
      <c r="AL26" s="53"/>
      <c r="AM26" s="31"/>
      <c r="AN26" s="50"/>
      <c r="AO26" s="50"/>
    </row>
    <row r="27" spans="1:41" x14ac:dyDescent="0.25">
      <c r="A27" s="9">
        <v>3</v>
      </c>
      <c r="C27" s="9">
        <v>4</v>
      </c>
      <c r="D27"/>
      <c r="F27" s="4">
        <v>26</v>
      </c>
      <c r="G27" s="5">
        <v>2</v>
      </c>
      <c r="H27" s="9">
        <f t="shared" si="0"/>
        <v>676</v>
      </c>
      <c r="L27" s="11"/>
      <c r="N27" s="14"/>
      <c r="O27" s="11"/>
      <c r="P27" s="11"/>
      <c r="Q27" s="1"/>
      <c r="R27" s="1"/>
      <c r="S27" s="12"/>
      <c r="T27" s="1"/>
      <c r="U27"/>
      <c r="Y27" s="52" t="s">
        <v>33</v>
      </c>
      <c r="Z27">
        <v>0</v>
      </c>
      <c r="AA27" t="s">
        <v>35</v>
      </c>
      <c r="AE27" s="37"/>
      <c r="AF27" s="4">
        <f t="shared" si="13"/>
        <v>20.399999999999999</v>
      </c>
      <c r="AG27" s="42">
        <f>AG14</f>
        <v>35.700000000000003</v>
      </c>
      <c r="AH27" s="42">
        <f>SUM(AH12:AH14)</f>
        <v>11</v>
      </c>
      <c r="AI27" s="42">
        <f>SUM(AI12:AI14)</f>
        <v>0.13255771328401372</v>
      </c>
      <c r="AJ27" s="42">
        <f t="shared" si="10"/>
        <v>13.255771328401373</v>
      </c>
      <c r="AK27" s="50">
        <f>(AH27-AJ27)^2/AJ27</f>
        <v>0.38387085594447723</v>
      </c>
      <c r="AL27" s="53"/>
      <c r="AM27" s="31"/>
      <c r="AN27" s="50"/>
      <c r="AO27" s="50"/>
    </row>
    <row r="28" spans="1:41" ht="15.75" thickBot="1" x14ac:dyDescent="0.3">
      <c r="A28" s="9">
        <v>4</v>
      </c>
      <c r="C28" s="9">
        <v>4</v>
      </c>
      <c r="D28"/>
      <c r="F28" s="4">
        <v>29</v>
      </c>
      <c r="G28" s="5">
        <v>1</v>
      </c>
      <c r="H28" s="9">
        <f t="shared" si="0"/>
        <v>841</v>
      </c>
      <c r="L28" s="11"/>
      <c r="N28" s="14"/>
      <c r="O28" s="11"/>
      <c r="P28" s="11"/>
      <c r="Q28" s="1"/>
      <c r="R28" s="1"/>
      <c r="S28" s="12"/>
      <c r="T28" s="1"/>
      <c r="U28"/>
      <c r="Y28" s="52"/>
      <c r="Z28">
        <f>Y24</f>
        <v>8.2850041425020712E-2</v>
      </c>
      <c r="AA28" s="1" t="s">
        <v>34</v>
      </c>
      <c r="AB28" t="s">
        <v>38</v>
      </c>
      <c r="AC28" t="s">
        <v>36</v>
      </c>
      <c r="AE28" s="37"/>
      <c r="AF28" s="6">
        <f>AG27</f>
        <v>35.700000000000003</v>
      </c>
      <c r="AG28" s="45">
        <f>AG17</f>
        <v>51.000000000000007</v>
      </c>
      <c r="AH28" s="45">
        <f>SUM(AH15:AH17)</f>
        <v>6</v>
      </c>
      <c r="AI28" s="45">
        <f>SUM(AI15:AI17)</f>
        <v>3.731563802333232E-2</v>
      </c>
      <c r="AJ28" s="45">
        <f t="shared" si="10"/>
        <v>3.7315638023332323</v>
      </c>
      <c r="AK28" s="54">
        <f>(AH28-AJ28)^2/AJ28</f>
        <v>1.3789936486326058</v>
      </c>
      <c r="AL28" s="55"/>
      <c r="AM28" s="31"/>
      <c r="AN28" s="50"/>
      <c r="AO28" s="50"/>
    </row>
    <row r="29" spans="1:41" x14ac:dyDescent="0.25">
      <c r="A29" s="9">
        <v>4</v>
      </c>
      <c r="C29" s="9">
        <v>4</v>
      </c>
      <c r="D29"/>
      <c r="F29" s="4">
        <v>30</v>
      </c>
      <c r="G29" s="5">
        <v>1</v>
      </c>
      <c r="H29" s="9">
        <f t="shared" si="0"/>
        <v>900</v>
      </c>
      <c r="J29" s="11"/>
      <c r="K29" s="12"/>
      <c r="L29" s="11"/>
      <c r="N29" s="14"/>
      <c r="O29" s="11"/>
      <c r="P29" s="11"/>
      <c r="Q29" s="1"/>
      <c r="R29" s="1"/>
      <c r="S29" s="12"/>
      <c r="T29" s="1"/>
      <c r="U29"/>
      <c r="Y29" s="1"/>
      <c r="AE29" s="37"/>
      <c r="AF29" s="35"/>
      <c r="AG29" s="49" t="s">
        <v>53</v>
      </c>
      <c r="AH29" s="35">
        <f>SUM(AH23:AH28)</f>
        <v>100</v>
      </c>
      <c r="AI29" s="35">
        <f>SUM(AI23:AI28)</f>
        <v>0.98537981414960618</v>
      </c>
      <c r="AJ29" s="35">
        <f>SUM(AJ23:AJ28)</f>
        <v>98.537981414960598</v>
      </c>
      <c r="AK29" s="50">
        <f>SUM(AK23:AL28)</f>
        <v>3.8767629498569809</v>
      </c>
      <c r="AL29" s="50"/>
      <c r="AM29" s="31"/>
      <c r="AN29" s="50"/>
      <c r="AO29" s="50"/>
    </row>
    <row r="30" spans="1:41" x14ac:dyDescent="0.25">
      <c r="A30" s="9">
        <v>17</v>
      </c>
      <c r="C30" s="9">
        <v>4</v>
      </c>
      <c r="D30"/>
      <c r="F30" s="4">
        <v>33</v>
      </c>
      <c r="G30" s="5">
        <v>1</v>
      </c>
      <c r="H30" s="9">
        <f t="shared" si="0"/>
        <v>1089</v>
      </c>
      <c r="J30" s="11"/>
      <c r="K30" s="12"/>
      <c r="L30" s="11"/>
      <c r="N30" s="14"/>
      <c r="O30" s="11"/>
      <c r="P30" s="11"/>
      <c r="Q30" s="1"/>
      <c r="R30" s="1"/>
      <c r="S30" s="12"/>
      <c r="T30" s="1"/>
      <c r="U30"/>
      <c r="Y30" s="52" t="s">
        <v>21</v>
      </c>
      <c r="Z30">
        <v>0</v>
      </c>
      <c r="AA30" t="s">
        <v>35</v>
      </c>
      <c r="AE30" s="37"/>
      <c r="AF30" s="35"/>
      <c r="AG30" s="35"/>
      <c r="AH30" s="35"/>
      <c r="AI30" s="35"/>
      <c r="AJ30" s="35"/>
      <c r="AK30" s="50"/>
      <c r="AL30" s="50"/>
      <c r="AM30" s="31"/>
      <c r="AN30" s="50"/>
      <c r="AO30" s="50"/>
    </row>
    <row r="31" spans="1:41" x14ac:dyDescent="0.25">
      <c r="A31" s="9">
        <v>12</v>
      </c>
      <c r="C31" s="9">
        <v>4</v>
      </c>
      <c r="D31"/>
      <c r="F31" s="4">
        <v>34</v>
      </c>
      <c r="G31" s="5">
        <v>1</v>
      </c>
      <c r="H31" s="9">
        <f t="shared" si="0"/>
        <v>1156</v>
      </c>
      <c r="L31" s="11"/>
      <c r="N31" s="14"/>
      <c r="O31" s="11"/>
      <c r="P31" s="11"/>
      <c r="Q31" s="1"/>
      <c r="R31" s="1"/>
      <c r="S31" s="12"/>
      <c r="T31" s="1"/>
      <c r="U31"/>
      <c r="Y31" s="52"/>
      <c r="Z31" t="s">
        <v>47</v>
      </c>
      <c r="AB31" t="s">
        <v>36</v>
      </c>
      <c r="AE31" s="37"/>
      <c r="AF31" s="37" t="s">
        <v>55</v>
      </c>
      <c r="AG31" s="41">
        <f>AK29</f>
        <v>3.8767629498569809</v>
      </c>
      <c r="AJ31" s="42"/>
      <c r="AK31" s="42"/>
      <c r="AL31" s="42"/>
      <c r="AM31" s="42"/>
      <c r="AN31" s="50"/>
      <c r="AO31" s="50"/>
    </row>
    <row r="32" spans="1:41" x14ac:dyDescent="0.25">
      <c r="A32" s="9">
        <v>6</v>
      </c>
      <c r="C32" s="9">
        <v>4</v>
      </c>
      <c r="D32"/>
      <c r="F32" s="4">
        <v>35</v>
      </c>
      <c r="G32" s="5">
        <v>1</v>
      </c>
      <c r="H32" s="9">
        <f t="shared" si="0"/>
        <v>1225</v>
      </c>
      <c r="L32" s="11"/>
      <c r="N32" s="14"/>
      <c r="O32" s="11"/>
      <c r="P32" s="11"/>
      <c r="Q32" s="1"/>
      <c r="R32" s="1"/>
      <c r="S32" s="12"/>
      <c r="T32" s="1"/>
      <c r="U32"/>
      <c r="Y32" s="1"/>
      <c r="AE32" s="37"/>
      <c r="AF32" s="37"/>
      <c r="AG32" s="14"/>
      <c r="AH32" t="s">
        <v>57</v>
      </c>
      <c r="AJ32" s="42"/>
      <c r="AK32" s="42"/>
      <c r="AL32" s="42"/>
      <c r="AM32" s="42"/>
      <c r="AN32" s="50"/>
      <c r="AO32" s="50"/>
    </row>
    <row r="33" spans="1:42" x14ac:dyDescent="0.25">
      <c r="A33" s="9">
        <v>8</v>
      </c>
      <c r="C33" s="9">
        <v>5</v>
      </c>
      <c r="D33"/>
      <c r="F33" s="4">
        <v>36</v>
      </c>
      <c r="G33" s="5">
        <v>1</v>
      </c>
      <c r="H33" s="9">
        <f t="shared" si="0"/>
        <v>1296</v>
      </c>
      <c r="L33" s="11"/>
      <c r="N33" s="14"/>
      <c r="O33" s="11"/>
      <c r="P33" s="11"/>
      <c r="Q33" s="1"/>
      <c r="R33" s="1"/>
      <c r="S33" s="12"/>
      <c r="T33" s="1"/>
      <c r="U33"/>
      <c r="Y33" s="1" t="s">
        <v>3</v>
      </c>
      <c r="Z33" s="1" t="s">
        <v>37</v>
      </c>
      <c r="AB33" s="1"/>
      <c r="AC33" s="1"/>
      <c r="AE33" s="37"/>
      <c r="AF33" s="37" t="s">
        <v>56</v>
      </c>
      <c r="AG33" s="41">
        <f>_xlfn.CHISQ.INV.RT(AG2,AG34-AG35-1)</f>
        <v>11.667843403834782</v>
      </c>
      <c r="AH33" t="s">
        <v>58</v>
      </c>
      <c r="AJ33" s="42"/>
      <c r="AK33" s="42"/>
      <c r="AL33" s="42"/>
      <c r="AM33" s="42"/>
      <c r="AO33" s="30"/>
    </row>
    <row r="34" spans="1:42" x14ac:dyDescent="0.25">
      <c r="A34" s="9">
        <v>7</v>
      </c>
      <c r="C34" s="9">
        <v>5</v>
      </c>
      <c r="D34"/>
      <c r="F34" s="4">
        <v>37</v>
      </c>
      <c r="G34" s="5">
        <v>1</v>
      </c>
      <c r="H34" s="9">
        <f t="shared" si="0"/>
        <v>1369</v>
      </c>
      <c r="L34" s="11"/>
      <c r="N34" s="14"/>
      <c r="O34" s="11"/>
      <c r="P34" s="11"/>
      <c r="Q34" s="1"/>
      <c r="R34" s="1"/>
      <c r="S34" s="12"/>
      <c r="T34" s="1"/>
      <c r="U34"/>
      <c r="Y34" s="15">
        <v>0</v>
      </c>
      <c r="Z34" s="1">
        <f t="shared" ref="Z34:Z69" si="14">$Z$28*EXP(-$Z$28*F3)</f>
        <v>8.2850041425020712E-2</v>
      </c>
      <c r="AB34" s="1"/>
      <c r="AC34" s="1"/>
      <c r="AE34" s="37"/>
      <c r="AF34" s="46" t="s">
        <v>64</v>
      </c>
      <c r="AG34" s="12">
        <f>6</f>
        <v>6</v>
      </c>
      <c r="AM34" s="51"/>
      <c r="AN34" s="51"/>
      <c r="AO34" s="29"/>
    </row>
    <row r="35" spans="1:42" x14ac:dyDescent="0.25">
      <c r="A35" s="9">
        <v>6</v>
      </c>
      <c r="C35" s="9">
        <v>6</v>
      </c>
      <c r="D35"/>
      <c r="F35" s="4">
        <v>38</v>
      </c>
      <c r="G35" s="5">
        <v>1</v>
      </c>
      <c r="H35" s="9">
        <f t="shared" si="0"/>
        <v>1444</v>
      </c>
      <c r="L35" s="11"/>
      <c r="N35" s="14"/>
      <c r="O35" s="11"/>
      <c r="P35" s="11"/>
      <c r="Q35" s="1"/>
      <c r="R35" s="1"/>
      <c r="S35" s="12"/>
      <c r="T35" s="1"/>
      <c r="U35"/>
      <c r="Y35" s="15">
        <v>1</v>
      </c>
      <c r="Z35" s="1">
        <f t="shared" si="14"/>
        <v>7.6262566041043256E-2</v>
      </c>
      <c r="AB35" s="1"/>
      <c r="AC35" s="1"/>
      <c r="AE35" s="37"/>
      <c r="AF35" s="46" t="s">
        <v>65</v>
      </c>
      <c r="AG35" s="12">
        <v>1</v>
      </c>
      <c r="AH35" s="40"/>
      <c r="AO35" s="30"/>
    </row>
    <row r="36" spans="1:42" x14ac:dyDescent="0.25">
      <c r="A36" s="9">
        <v>18</v>
      </c>
      <c r="C36" s="9">
        <v>6</v>
      </c>
      <c r="D36"/>
      <c r="F36" s="4">
        <v>46</v>
      </c>
      <c r="G36" s="5">
        <v>1</v>
      </c>
      <c r="H36" s="9">
        <f t="shared" si="0"/>
        <v>2116</v>
      </c>
      <c r="L36" s="11"/>
      <c r="N36" s="14"/>
      <c r="O36" s="11"/>
      <c r="P36" s="11"/>
      <c r="Q36" s="1"/>
      <c r="R36" s="1"/>
      <c r="S36" s="12"/>
      <c r="T36" s="1"/>
      <c r="U36"/>
      <c r="Y36" s="15">
        <v>2</v>
      </c>
      <c r="Z36" s="1">
        <f t="shared" si="14"/>
        <v>7.0198866278515321E-2</v>
      </c>
      <c r="AB36" s="1"/>
      <c r="AC36" s="1"/>
      <c r="AE36" s="37"/>
    </row>
    <row r="37" spans="1:42" x14ac:dyDescent="0.25">
      <c r="A37" s="9">
        <v>1</v>
      </c>
      <c r="C37" s="9">
        <v>6</v>
      </c>
      <c r="D37"/>
      <c r="F37" s="4">
        <v>48</v>
      </c>
      <c r="G37" s="5">
        <v>1</v>
      </c>
      <c r="H37" s="9">
        <f t="shared" si="0"/>
        <v>2304</v>
      </c>
      <c r="L37" s="11"/>
      <c r="N37" s="14"/>
      <c r="O37" s="11"/>
      <c r="P37" s="11"/>
      <c r="Q37" s="1"/>
      <c r="R37" s="1"/>
      <c r="S37" s="12"/>
      <c r="T37" s="1"/>
      <c r="U37"/>
      <c r="Y37" s="15">
        <v>3</v>
      </c>
      <c r="Z37" s="1">
        <f t="shared" si="14"/>
        <v>6.4617296304149682E-2</v>
      </c>
      <c r="AB37" s="1"/>
      <c r="AC37" s="1"/>
      <c r="AE37" s="37"/>
    </row>
    <row r="38" spans="1:42" ht="15.75" thickBot="1" x14ac:dyDescent="0.3">
      <c r="A38" s="9">
        <v>13</v>
      </c>
      <c r="C38" s="9">
        <v>6</v>
      </c>
      <c r="D38"/>
      <c r="F38" s="6">
        <v>51</v>
      </c>
      <c r="G38" s="7">
        <v>1</v>
      </c>
      <c r="H38" s="10">
        <f t="shared" si="0"/>
        <v>2601</v>
      </c>
      <c r="L38" s="11"/>
      <c r="N38" s="14"/>
      <c r="O38" s="11"/>
      <c r="P38" s="11"/>
      <c r="Q38" s="1"/>
      <c r="R38" s="1"/>
      <c r="S38" s="12"/>
      <c r="T38" s="1"/>
      <c r="U38"/>
      <c r="Y38" s="15">
        <v>4</v>
      </c>
      <c r="Z38" s="1">
        <f t="shared" si="14"/>
        <v>5.9479521579341714E-2</v>
      </c>
      <c r="AB38" s="1"/>
      <c r="AC38" s="1"/>
      <c r="AE38" s="37"/>
    </row>
    <row r="39" spans="1:42" x14ac:dyDescent="0.25">
      <c r="A39" s="9">
        <v>20</v>
      </c>
      <c r="C39" s="9">
        <v>7</v>
      </c>
      <c r="D39"/>
      <c r="F39" s="13" t="s">
        <v>19</v>
      </c>
      <c r="G39" s="12">
        <f>SUM(G3:G38)</f>
        <v>100</v>
      </c>
      <c r="H39" s="1"/>
      <c r="L39" s="11"/>
      <c r="N39" s="14"/>
      <c r="O39" s="11"/>
      <c r="P39" s="11"/>
      <c r="Q39" s="1"/>
      <c r="R39" s="1"/>
      <c r="S39" s="12"/>
      <c r="T39" s="1"/>
      <c r="U39"/>
      <c r="Y39" s="15">
        <v>5</v>
      </c>
      <c r="Z39" s="1">
        <f t="shared" si="14"/>
        <v>5.4750255576387845E-2</v>
      </c>
      <c r="AB39" s="1"/>
      <c r="AC39" s="1"/>
      <c r="AE39" s="37"/>
    </row>
    <row r="40" spans="1:42" x14ac:dyDescent="0.25">
      <c r="A40" s="9">
        <v>8</v>
      </c>
      <c r="C40" s="9">
        <v>7</v>
      </c>
      <c r="D40"/>
      <c r="H40" s="1"/>
      <c r="L40" s="11"/>
      <c r="N40" s="14"/>
      <c r="O40" s="11"/>
      <c r="P40" s="11"/>
      <c r="Q40" s="1"/>
      <c r="R40" s="1"/>
      <c r="S40" s="12"/>
      <c r="T40" s="1"/>
      <c r="U40"/>
      <c r="Y40" s="15">
        <v>6</v>
      </c>
      <c r="Z40" s="1">
        <f t="shared" si="14"/>
        <v>5.0397017428615375E-2</v>
      </c>
      <c r="AB40" s="1"/>
      <c r="AC40" s="1"/>
      <c r="AE40" s="37"/>
    </row>
    <row r="41" spans="1:42" x14ac:dyDescent="0.25">
      <c r="A41" s="9">
        <v>0</v>
      </c>
      <c r="C41" s="9">
        <v>7</v>
      </c>
      <c r="D41"/>
      <c r="H41" s="1"/>
      <c r="L41" s="11"/>
      <c r="N41" s="14"/>
      <c r="O41" s="11"/>
      <c r="P41" s="11"/>
      <c r="Q41" s="1"/>
      <c r="R41" s="1"/>
      <c r="S41" s="12"/>
      <c r="T41" s="1"/>
      <c r="U41"/>
      <c r="Y41" s="15">
        <v>7</v>
      </c>
      <c r="Z41" s="1">
        <f t="shared" si="14"/>
        <v>4.6389908849951159E-2</v>
      </c>
      <c r="AB41" s="1"/>
      <c r="AC41" s="1"/>
      <c r="AE41" s="37"/>
    </row>
    <row r="42" spans="1:42" x14ac:dyDescent="0.25">
      <c r="A42" s="9">
        <v>26</v>
      </c>
      <c r="C42" s="9">
        <v>7</v>
      </c>
      <c r="D42"/>
      <c r="H42" s="1"/>
      <c r="L42" s="11"/>
      <c r="N42" s="14"/>
      <c r="O42" s="11"/>
      <c r="P42" s="11"/>
      <c r="Q42" s="1"/>
      <c r="R42" s="1"/>
      <c r="S42" s="12"/>
      <c r="T42" s="1"/>
      <c r="U42"/>
      <c r="Y42" s="15">
        <v>8</v>
      </c>
      <c r="Z42" s="1">
        <f t="shared" si="14"/>
        <v>4.2701408791800032E-2</v>
      </c>
      <c r="AA42" s="1"/>
      <c r="AB42" s="1"/>
      <c r="AE42" s="37"/>
    </row>
    <row r="43" spans="1:42" x14ac:dyDescent="0.25">
      <c r="A43" s="9">
        <v>0</v>
      </c>
      <c r="C43" s="9">
        <v>7</v>
      </c>
      <c r="D43"/>
      <c r="H43" s="1"/>
      <c r="L43" s="11"/>
      <c r="N43" s="14"/>
      <c r="O43" s="11"/>
      <c r="P43" s="11"/>
      <c r="Q43" s="1"/>
      <c r="R43" s="1"/>
      <c r="S43" s="12"/>
      <c r="T43" s="1"/>
      <c r="U43"/>
      <c r="Y43" s="15">
        <v>9</v>
      </c>
      <c r="Z43" s="1">
        <f t="shared" si="14"/>
        <v>3.9306184426924934E-2</v>
      </c>
      <c r="AA43" s="1"/>
      <c r="AB43" s="1"/>
      <c r="AE43" s="37"/>
    </row>
    <row r="44" spans="1:42" x14ac:dyDescent="0.25">
      <c r="A44" s="9">
        <v>20</v>
      </c>
      <c r="C44" s="9">
        <v>8</v>
      </c>
      <c r="D44"/>
      <c r="H44" s="1"/>
      <c r="L44" s="11"/>
      <c r="N44" s="14"/>
      <c r="O44" s="11"/>
      <c r="P44" s="11"/>
      <c r="Q44" s="1"/>
      <c r="R44" s="1"/>
      <c r="S44" s="12"/>
      <c r="T44" s="1"/>
      <c r="U44"/>
      <c r="Y44" s="15">
        <v>10</v>
      </c>
      <c r="Z44" s="1">
        <f t="shared" si="14"/>
        <v>3.6180917162155053E-2</v>
      </c>
      <c r="AE44" s="37"/>
    </row>
    <row r="45" spans="1:42" x14ac:dyDescent="0.25">
      <c r="A45" s="9">
        <v>30</v>
      </c>
      <c r="C45" s="9">
        <v>8</v>
      </c>
      <c r="D45"/>
      <c r="H45" s="1"/>
      <c r="L45" s="11"/>
      <c r="N45" s="14"/>
      <c r="O45" s="11"/>
      <c r="P45" s="11"/>
      <c r="Q45" s="1"/>
      <c r="R45" s="1"/>
      <c r="S45" s="12"/>
      <c r="T45" s="1"/>
      <c r="U45"/>
      <c r="Y45" s="15">
        <v>11</v>
      </c>
      <c r="Z45" s="1">
        <f t="shared" si="14"/>
        <v>3.3304142484967679E-2</v>
      </c>
      <c r="AE45" s="37"/>
      <c r="AP45" s="30"/>
    </row>
    <row r="46" spans="1:42" x14ac:dyDescent="0.25">
      <c r="A46" s="9">
        <v>7</v>
      </c>
      <c r="C46" s="9">
        <v>8</v>
      </c>
      <c r="D46"/>
      <c r="H46" s="1"/>
      <c r="L46" s="11"/>
      <c r="N46" s="14"/>
      <c r="O46" s="11"/>
      <c r="P46" s="11"/>
      <c r="Q46" s="1"/>
      <c r="R46" s="1"/>
      <c r="S46" s="12"/>
      <c r="T46" s="1"/>
      <c r="U46"/>
      <c r="Y46" s="15">
        <v>12</v>
      </c>
      <c r="Z46" s="1">
        <f t="shared" si="14"/>
        <v>3.0656102544000956E-2</v>
      </c>
      <c r="AP46" s="30"/>
    </row>
    <row r="47" spans="1:42" x14ac:dyDescent="0.25">
      <c r="A47" s="9">
        <v>7</v>
      </c>
      <c r="C47" s="9">
        <v>8</v>
      </c>
      <c r="D47"/>
      <c r="H47" s="1"/>
      <c r="L47" s="11"/>
      <c r="N47" s="14"/>
      <c r="O47" s="11"/>
      <c r="P47" s="11"/>
      <c r="Q47" s="1"/>
      <c r="R47" s="1"/>
      <c r="S47" s="12"/>
      <c r="T47" s="1"/>
      <c r="U47"/>
      <c r="Y47" s="15">
        <v>13</v>
      </c>
      <c r="Z47" s="1">
        <f t="shared" si="14"/>
        <v>2.8218610451012004E-2</v>
      </c>
      <c r="AP47" s="30"/>
    </row>
    <row r="48" spans="1:42" x14ac:dyDescent="0.25">
      <c r="A48" s="9">
        <v>11</v>
      </c>
      <c r="C48" s="9">
        <v>8</v>
      </c>
      <c r="D48"/>
      <c r="H48" s="1"/>
      <c r="L48" s="11"/>
      <c r="N48" s="14"/>
      <c r="O48" s="11"/>
      <c r="P48" s="11"/>
      <c r="Q48" s="1"/>
      <c r="R48" s="1"/>
      <c r="S48" s="12"/>
      <c r="T48" s="1"/>
      <c r="U48"/>
      <c r="Y48" s="15">
        <v>14</v>
      </c>
      <c r="Z48" s="1">
        <f t="shared" si="14"/>
        <v>2.5974925372298788E-2</v>
      </c>
      <c r="AL48" s="27"/>
      <c r="AM48" s="27"/>
      <c r="AN48" s="27"/>
      <c r="AO48" s="29"/>
      <c r="AP48" s="30"/>
    </row>
    <row r="49" spans="1:42" x14ac:dyDescent="0.25">
      <c r="A49" s="9">
        <v>14</v>
      </c>
      <c r="C49" s="9">
        <v>8</v>
      </c>
      <c r="D49"/>
      <c r="H49" s="1"/>
      <c r="L49" s="11"/>
      <c r="N49" s="14"/>
      <c r="O49" s="11"/>
      <c r="P49" s="11"/>
      <c r="Q49" s="1"/>
      <c r="R49" s="1"/>
      <c r="S49" s="12"/>
      <c r="T49" s="1"/>
      <c r="U49"/>
      <c r="Y49" s="15">
        <v>15</v>
      </c>
      <c r="Z49" s="1">
        <f t="shared" si="14"/>
        <v>2.39096375517064E-2</v>
      </c>
      <c r="AE49" s="51"/>
      <c r="AF49" s="51"/>
      <c r="AG49" s="51"/>
      <c r="AH49" s="40"/>
      <c r="AO49" s="30"/>
      <c r="AP49" s="30"/>
    </row>
    <row r="50" spans="1:42" x14ac:dyDescent="0.25">
      <c r="A50" s="9">
        <v>38</v>
      </c>
      <c r="C50" s="9">
        <v>8</v>
      </c>
      <c r="D50"/>
      <c r="H50" s="1"/>
      <c r="L50" s="11"/>
      <c r="N50" s="14"/>
      <c r="O50" s="11"/>
      <c r="P50" s="11"/>
      <c r="Q50" s="1"/>
      <c r="R50" s="1"/>
      <c r="S50" s="12"/>
      <c r="T50" s="1"/>
      <c r="U50"/>
      <c r="Y50" s="15">
        <v>16</v>
      </c>
      <c r="Z50" s="1">
        <f t="shared" si="14"/>
        <v>2.2008562475549314E-2</v>
      </c>
    </row>
    <row r="51" spans="1:42" x14ac:dyDescent="0.25">
      <c r="A51" s="9">
        <v>19</v>
      </c>
      <c r="C51" s="9">
        <v>8</v>
      </c>
      <c r="D51"/>
      <c r="H51" s="1"/>
      <c r="L51" s="11"/>
      <c r="N51" s="14"/>
      <c r="O51" s="11"/>
      <c r="P51" s="11"/>
      <c r="Q51" s="1"/>
      <c r="R51" s="1"/>
      <c r="S51" s="12"/>
      <c r="T51" s="1"/>
      <c r="U51"/>
      <c r="Y51" s="15">
        <v>17</v>
      </c>
      <c r="Z51" s="1">
        <f t="shared" si="14"/>
        <v>2.0258643452568278E-2</v>
      </c>
    </row>
    <row r="52" spans="1:42" x14ac:dyDescent="0.25">
      <c r="A52" s="9">
        <v>48</v>
      </c>
      <c r="C52" s="9">
        <v>9</v>
      </c>
      <c r="D52"/>
      <c r="H52" s="1"/>
      <c r="L52" s="11"/>
      <c r="N52" s="14"/>
      <c r="O52" s="11"/>
      <c r="P52" s="11"/>
      <c r="Q52" s="1"/>
      <c r="R52" s="1"/>
      <c r="S52" s="12"/>
      <c r="T52" s="1"/>
      <c r="U52"/>
      <c r="Y52" s="15">
        <v>18</v>
      </c>
      <c r="Z52" s="1">
        <f t="shared" si="14"/>
        <v>1.8647861939835478E-2</v>
      </c>
    </row>
    <row r="53" spans="1:42" x14ac:dyDescent="0.25">
      <c r="A53" s="9">
        <v>5</v>
      </c>
      <c r="C53" s="9">
        <v>9</v>
      </c>
      <c r="D53"/>
      <c r="H53" s="1"/>
      <c r="L53" s="11"/>
      <c r="N53" s="14"/>
      <c r="O53" s="11"/>
      <c r="P53" s="11"/>
      <c r="Q53" s="1"/>
      <c r="R53" s="1"/>
      <c r="S53" s="12"/>
      <c r="T53" s="1"/>
      <c r="U53"/>
      <c r="Y53" s="15">
        <v>19</v>
      </c>
      <c r="Z53" s="1">
        <f t="shared" si="14"/>
        <v>1.7165154998721288E-2</v>
      </c>
    </row>
    <row r="54" spans="1:42" x14ac:dyDescent="0.25">
      <c r="A54" s="9">
        <v>4</v>
      </c>
      <c r="C54" s="9">
        <v>9</v>
      </c>
      <c r="D54"/>
      <c r="H54" s="1"/>
      <c r="L54" s="11"/>
      <c r="N54" s="14"/>
      <c r="O54" s="11"/>
      <c r="P54" s="11"/>
      <c r="Q54" s="1"/>
      <c r="R54" s="1"/>
      <c r="S54" s="12"/>
      <c r="T54" s="1"/>
      <c r="U54"/>
      <c r="Y54" s="15">
        <v>20</v>
      </c>
      <c r="Z54" s="1">
        <f t="shared" si="14"/>
        <v>1.5800339314005339E-2</v>
      </c>
    </row>
    <row r="55" spans="1:42" x14ac:dyDescent="0.25">
      <c r="A55" s="9">
        <v>0</v>
      </c>
      <c r="C55" s="9">
        <v>9</v>
      </c>
      <c r="D55"/>
      <c r="H55" s="1"/>
      <c r="L55" s="11"/>
      <c r="N55" s="14"/>
      <c r="O55" s="11"/>
      <c r="P55" s="11"/>
      <c r="Q55" s="1"/>
      <c r="R55" s="1"/>
      <c r="S55" s="12"/>
      <c r="T55" s="1"/>
      <c r="U55"/>
      <c r="Y55" s="15">
        <v>22</v>
      </c>
      <c r="Z55" s="1">
        <f t="shared" si="14"/>
        <v>1.3387632493374484E-2</v>
      </c>
    </row>
    <row r="56" spans="1:42" x14ac:dyDescent="0.25">
      <c r="A56" s="9">
        <v>26</v>
      </c>
      <c r="C56" s="9">
        <v>9</v>
      </c>
      <c r="D56"/>
      <c r="H56" s="1"/>
      <c r="L56" s="11"/>
      <c r="N56" s="14"/>
      <c r="O56" s="11"/>
      <c r="P56" s="11"/>
      <c r="Q56" s="1"/>
      <c r="R56" s="1"/>
      <c r="S56" s="12"/>
      <c r="T56" s="1"/>
      <c r="U56"/>
      <c r="Y56" s="15">
        <v>23</v>
      </c>
      <c r="Z56" s="1">
        <f t="shared" si="14"/>
        <v>1.2323170750411399E-2</v>
      </c>
    </row>
    <row r="57" spans="1:42" x14ac:dyDescent="0.25">
      <c r="A57" s="9">
        <v>7</v>
      </c>
      <c r="C57" s="9">
        <v>9</v>
      </c>
      <c r="D57"/>
      <c r="H57" s="1"/>
      <c r="L57" s="11"/>
      <c r="N57" s="14"/>
      <c r="O57" s="11"/>
      <c r="P57" s="11"/>
      <c r="Q57" s="1"/>
      <c r="R57" s="1"/>
      <c r="S57" s="12"/>
      <c r="T57" s="1"/>
      <c r="U57"/>
      <c r="Y57" s="15">
        <v>24</v>
      </c>
      <c r="Z57" s="1">
        <f t="shared" si="14"/>
        <v>1.1343345241882807E-2</v>
      </c>
    </row>
    <row r="58" spans="1:42" x14ac:dyDescent="0.25">
      <c r="A58" s="9">
        <v>20</v>
      </c>
      <c r="C58" s="9">
        <v>10</v>
      </c>
      <c r="D58"/>
      <c r="H58" s="1"/>
      <c r="L58" s="11"/>
      <c r="N58" s="14"/>
      <c r="O58" s="11"/>
      <c r="P58" s="11"/>
      <c r="Q58" s="1"/>
      <c r="R58" s="1"/>
      <c r="S58" s="12"/>
      <c r="T58" s="1"/>
      <c r="U58"/>
      <c r="Y58" s="15">
        <v>26</v>
      </c>
      <c r="Z58" s="1">
        <f t="shared" si="14"/>
        <v>9.6112200077365824E-3</v>
      </c>
    </row>
    <row r="59" spans="1:42" x14ac:dyDescent="0.25">
      <c r="A59" s="9">
        <v>15</v>
      </c>
      <c r="C59" s="9">
        <v>10</v>
      </c>
      <c r="D59"/>
      <c r="H59" s="1"/>
      <c r="L59" s="11"/>
      <c r="N59" s="14"/>
      <c r="O59" s="11"/>
      <c r="P59" s="11"/>
      <c r="Q59" s="1"/>
      <c r="R59" s="1"/>
      <c r="S59" s="12"/>
      <c r="T59" s="1"/>
      <c r="U59"/>
      <c r="Y59" s="15">
        <v>29</v>
      </c>
      <c r="Z59" s="1">
        <f t="shared" si="14"/>
        <v>7.4960861865873384E-3</v>
      </c>
    </row>
    <row r="60" spans="1:42" x14ac:dyDescent="0.25">
      <c r="A60" s="9">
        <v>8</v>
      </c>
      <c r="C60" s="9">
        <v>10</v>
      </c>
      <c r="D60"/>
      <c r="H60" s="1"/>
      <c r="L60" s="11"/>
      <c r="N60" s="14"/>
      <c r="O60" s="11"/>
      <c r="P60" s="11"/>
      <c r="Q60" s="1"/>
      <c r="R60" s="1"/>
      <c r="S60" s="12"/>
      <c r="T60" s="1"/>
      <c r="U60"/>
      <c r="Y60" s="15">
        <v>30</v>
      </c>
      <c r="Z60" s="1">
        <f t="shared" si="14"/>
        <v>6.900066167997404E-3</v>
      </c>
    </row>
    <row r="61" spans="1:42" x14ac:dyDescent="0.25">
      <c r="A61" s="9">
        <v>17</v>
      </c>
      <c r="C61" s="9">
        <v>10</v>
      </c>
      <c r="D61"/>
      <c r="H61" s="1"/>
      <c r="L61" s="11"/>
      <c r="N61" s="14"/>
      <c r="O61" s="11"/>
      <c r="P61" s="11"/>
      <c r="Q61" s="1"/>
      <c r="R61" s="1"/>
      <c r="S61" s="12"/>
      <c r="T61" s="1"/>
      <c r="U61"/>
      <c r="Y61" s="15">
        <v>33</v>
      </c>
      <c r="Z61" s="1">
        <f t="shared" si="14"/>
        <v>5.3815738945554234E-3</v>
      </c>
    </row>
    <row r="62" spans="1:42" x14ac:dyDescent="0.25">
      <c r="A62" s="9">
        <v>3</v>
      </c>
      <c r="C62" s="9">
        <v>11</v>
      </c>
      <c r="D62"/>
      <c r="H62" s="1"/>
      <c r="L62" s="11"/>
      <c r="N62" s="14"/>
      <c r="O62" s="11"/>
      <c r="P62" s="11"/>
      <c r="Q62" s="1"/>
      <c r="R62" s="1"/>
      <c r="S62" s="12"/>
      <c r="T62" s="1"/>
      <c r="U62"/>
      <c r="Y62" s="15">
        <v>34</v>
      </c>
      <c r="Z62" s="1">
        <f t="shared" si="14"/>
        <v>4.9536804988771291E-3</v>
      </c>
    </row>
    <row r="63" spans="1:42" x14ac:dyDescent="0.25">
      <c r="A63" s="9">
        <v>17</v>
      </c>
      <c r="C63" s="9">
        <v>11</v>
      </c>
      <c r="D63"/>
      <c r="H63" s="1"/>
      <c r="L63" s="11"/>
      <c r="N63" s="12"/>
      <c r="O63" s="11"/>
      <c r="P63" s="11"/>
      <c r="Q63" s="1"/>
      <c r="R63" s="1"/>
      <c r="S63" s="12"/>
      <c r="T63" s="1"/>
      <c r="U63"/>
      <c r="Y63" s="15">
        <v>35</v>
      </c>
      <c r="Z63" s="1">
        <f t="shared" si="14"/>
        <v>4.559809261335571E-3</v>
      </c>
    </row>
    <row r="64" spans="1:42" x14ac:dyDescent="0.25">
      <c r="A64" s="9">
        <v>3</v>
      </c>
      <c r="C64" s="9">
        <v>12</v>
      </c>
      <c r="D64"/>
      <c r="H64" s="1"/>
      <c r="L64"/>
      <c r="M64"/>
      <c r="N64" s="12"/>
      <c r="O64"/>
      <c r="Q64" s="1"/>
      <c r="R64" s="1"/>
      <c r="S64" s="12"/>
      <c r="T64" s="1"/>
      <c r="U64"/>
      <c r="Y64" s="15">
        <v>36</v>
      </c>
      <c r="Z64" s="1">
        <f t="shared" si="14"/>
        <v>4.1972550519708759E-3</v>
      </c>
    </row>
    <row r="65" spans="1:26" x14ac:dyDescent="0.25">
      <c r="A65" s="9">
        <v>4</v>
      </c>
      <c r="C65" s="9">
        <v>12</v>
      </c>
      <c r="D65"/>
      <c r="H65" s="1"/>
      <c r="L65"/>
      <c r="M65"/>
      <c r="N65" s="12"/>
      <c r="O65"/>
      <c r="Q65" s="1"/>
      <c r="R65" s="1"/>
      <c r="S65" s="12"/>
      <c r="T65" s="1"/>
      <c r="U65"/>
      <c r="Y65" s="15">
        <v>37</v>
      </c>
      <c r="Z65" s="1">
        <f t="shared" si="14"/>
        <v>3.8635278279458181E-3</v>
      </c>
    </row>
    <row r="66" spans="1:26" x14ac:dyDescent="0.25">
      <c r="A66" s="9">
        <v>29</v>
      </c>
      <c r="C66" s="9">
        <v>12</v>
      </c>
      <c r="D66"/>
      <c r="H66" s="1"/>
      <c r="L66"/>
      <c r="M66"/>
      <c r="N66" s="12"/>
      <c r="O66"/>
      <c r="Q66" s="1"/>
      <c r="R66" s="1"/>
      <c r="S66" s="12"/>
      <c r="T66" s="1"/>
      <c r="U66"/>
      <c r="Y66" s="15">
        <v>38</v>
      </c>
      <c r="Z66" s="1">
        <f t="shared" si="14"/>
        <v>3.5563355317906262E-3</v>
      </c>
    </row>
    <row r="67" spans="1:26" x14ac:dyDescent="0.25">
      <c r="A67" s="9">
        <v>23</v>
      </c>
      <c r="C67" s="9">
        <v>12</v>
      </c>
      <c r="D67"/>
      <c r="H67" s="1"/>
      <c r="L67"/>
      <c r="M67"/>
      <c r="N67" s="12"/>
      <c r="O67"/>
      <c r="Q67" s="1"/>
      <c r="R67" s="1"/>
      <c r="S67" s="12"/>
      <c r="T67" s="1"/>
      <c r="U67"/>
      <c r="Y67" s="15">
        <v>46</v>
      </c>
      <c r="Z67" s="1">
        <f t="shared" si="14"/>
        <v>1.8329566857396065E-3</v>
      </c>
    </row>
    <row r="68" spans="1:26" x14ac:dyDescent="0.25">
      <c r="A68" s="9">
        <v>3</v>
      </c>
      <c r="C68" s="9">
        <v>12</v>
      </c>
      <c r="D68"/>
      <c r="H68" s="1"/>
      <c r="L68"/>
      <c r="M68"/>
      <c r="N68" s="12"/>
      <c r="O68"/>
      <c r="Q68" s="1"/>
      <c r="R68" s="1"/>
      <c r="S68" s="12"/>
      <c r="T68" s="1"/>
      <c r="U68"/>
      <c r="Y68" s="15">
        <v>48</v>
      </c>
      <c r="Z68" s="1">
        <f t="shared" si="14"/>
        <v>1.5530647790079016E-3</v>
      </c>
    </row>
    <row r="69" spans="1:26" x14ac:dyDescent="0.25">
      <c r="A69" s="9">
        <v>1</v>
      </c>
      <c r="C69" s="9">
        <v>13</v>
      </c>
      <c r="D69"/>
      <c r="H69" s="1"/>
      <c r="L69"/>
      <c r="M69"/>
      <c r="N69" s="12"/>
      <c r="O69"/>
      <c r="Q69" s="1"/>
      <c r="R69" s="1"/>
      <c r="S69" s="12"/>
      <c r="T69" s="1"/>
      <c r="U69"/>
      <c r="Y69" s="15">
        <v>51</v>
      </c>
      <c r="Z69" s="1">
        <f t="shared" si="14"/>
        <v>1.2112830033466362E-3</v>
      </c>
    </row>
    <row r="70" spans="1:26" x14ac:dyDescent="0.25">
      <c r="A70" s="9">
        <v>37</v>
      </c>
      <c r="C70" s="9">
        <v>13</v>
      </c>
      <c r="D70"/>
      <c r="H70" s="1"/>
      <c r="L70"/>
      <c r="M70"/>
      <c r="N70" s="12"/>
      <c r="O70"/>
      <c r="Q70" s="1"/>
      <c r="R70" s="1"/>
      <c r="S70" s="12"/>
      <c r="T70" s="1"/>
      <c r="U70"/>
      <c r="Y70" s="1"/>
    </row>
    <row r="71" spans="1:26" x14ac:dyDescent="0.25">
      <c r="A71" s="9">
        <v>9</v>
      </c>
      <c r="C71" s="9">
        <v>14</v>
      </c>
      <c r="D71"/>
      <c r="H71" s="1"/>
      <c r="L71"/>
      <c r="M71"/>
      <c r="N71" s="12"/>
      <c r="O71"/>
      <c r="Q71" s="1"/>
      <c r="R71" s="1"/>
      <c r="S71" s="12"/>
      <c r="T71" s="1"/>
      <c r="U71"/>
      <c r="Y71" s="1"/>
    </row>
    <row r="72" spans="1:26" x14ac:dyDescent="0.25">
      <c r="A72" s="9">
        <v>36</v>
      </c>
      <c r="C72" s="9">
        <v>14</v>
      </c>
      <c r="D72"/>
      <c r="H72" s="1"/>
      <c r="L72"/>
      <c r="M72"/>
      <c r="N72" s="12"/>
      <c r="O72"/>
      <c r="Q72" s="1"/>
      <c r="R72" s="1"/>
      <c r="S72" s="12"/>
      <c r="T72" s="1"/>
      <c r="U72"/>
      <c r="Y72" s="1"/>
    </row>
    <row r="73" spans="1:26" x14ac:dyDescent="0.25">
      <c r="A73" s="9">
        <v>46</v>
      </c>
      <c r="C73" s="9">
        <v>15</v>
      </c>
      <c r="D73"/>
      <c r="H73" s="1"/>
      <c r="L73"/>
      <c r="M73"/>
      <c r="N73" s="12"/>
      <c r="O73"/>
      <c r="Q73" s="1"/>
      <c r="R73" s="1"/>
      <c r="S73" s="12"/>
      <c r="T73" s="1"/>
      <c r="U73"/>
      <c r="Y73" s="1"/>
    </row>
    <row r="74" spans="1:26" x14ac:dyDescent="0.25">
      <c r="A74" s="9">
        <v>1</v>
      </c>
      <c r="C74" s="9">
        <v>16</v>
      </c>
      <c r="D74"/>
      <c r="H74" s="1"/>
      <c r="L74"/>
      <c r="M74"/>
      <c r="N74" s="12"/>
      <c r="O74"/>
      <c r="Q74" s="1"/>
      <c r="R74" s="1"/>
      <c r="S74" s="12"/>
      <c r="T74" s="1"/>
      <c r="U74"/>
      <c r="Y74" s="1"/>
    </row>
    <row r="75" spans="1:26" x14ac:dyDescent="0.25">
      <c r="A75" s="9">
        <v>16</v>
      </c>
      <c r="C75" s="9">
        <v>16</v>
      </c>
      <c r="D75"/>
      <c r="H75" s="1"/>
      <c r="L75"/>
      <c r="M75"/>
      <c r="N75" s="12"/>
      <c r="O75"/>
      <c r="Q75" s="1"/>
      <c r="R75" s="1"/>
      <c r="S75" s="12"/>
      <c r="T75" s="1"/>
      <c r="U75"/>
      <c r="Y75" s="1"/>
    </row>
    <row r="76" spans="1:26" x14ac:dyDescent="0.25">
      <c r="A76" s="9">
        <v>1</v>
      </c>
      <c r="C76" s="9">
        <v>16</v>
      </c>
      <c r="D76"/>
      <c r="H76" s="1"/>
      <c r="L76"/>
      <c r="M76"/>
      <c r="N76" s="12"/>
      <c r="O76"/>
      <c r="Q76" s="1"/>
      <c r="R76" s="1"/>
      <c r="S76" s="12"/>
      <c r="T76" s="1"/>
      <c r="U76"/>
      <c r="Y76" s="1"/>
    </row>
    <row r="77" spans="1:26" x14ac:dyDescent="0.25">
      <c r="A77" s="9">
        <v>12</v>
      </c>
      <c r="C77" s="9">
        <v>17</v>
      </c>
      <c r="D77"/>
      <c r="H77" s="1"/>
      <c r="L77"/>
      <c r="M77"/>
      <c r="N77" s="12"/>
      <c r="O77"/>
      <c r="Q77" s="1"/>
      <c r="R77" s="1"/>
      <c r="S77" s="12"/>
      <c r="T77" s="1"/>
      <c r="U77"/>
      <c r="Y77" s="1"/>
    </row>
    <row r="78" spans="1:26" x14ac:dyDescent="0.25">
      <c r="A78" s="9">
        <v>13</v>
      </c>
      <c r="C78" s="9">
        <v>17</v>
      </c>
      <c r="D78"/>
      <c r="H78" s="1"/>
      <c r="L78"/>
      <c r="M78"/>
      <c r="N78" s="12"/>
      <c r="O78"/>
      <c r="Q78" s="1"/>
      <c r="R78" s="1"/>
      <c r="S78" s="12"/>
      <c r="T78" s="1"/>
      <c r="U78"/>
      <c r="Y78" s="1"/>
    </row>
    <row r="79" spans="1:26" x14ac:dyDescent="0.25">
      <c r="A79" s="9">
        <v>35</v>
      </c>
      <c r="C79" s="9">
        <v>17</v>
      </c>
      <c r="D79"/>
      <c r="H79" s="1"/>
      <c r="L79"/>
      <c r="M79"/>
      <c r="N79" s="12"/>
      <c r="O79"/>
      <c r="Q79" s="1"/>
      <c r="R79" s="1"/>
      <c r="S79" s="12"/>
      <c r="T79" s="1"/>
      <c r="U79"/>
      <c r="Y79" s="1"/>
    </row>
    <row r="80" spans="1:26" x14ac:dyDescent="0.25">
      <c r="A80" s="9">
        <v>7</v>
      </c>
      <c r="C80" s="9">
        <v>18</v>
      </c>
      <c r="D80"/>
      <c r="H80" s="1"/>
      <c r="L80"/>
      <c r="M80"/>
      <c r="N80" s="12"/>
      <c r="O80"/>
      <c r="Q80" s="1"/>
      <c r="R80" s="1"/>
      <c r="S80" s="12"/>
      <c r="T80" s="1"/>
      <c r="U80"/>
      <c r="Y80" s="1"/>
    </row>
    <row r="81" spans="1:25" x14ac:dyDescent="0.25">
      <c r="A81" s="9">
        <v>4</v>
      </c>
      <c r="C81" s="9">
        <v>18</v>
      </c>
      <c r="D81"/>
      <c r="H81" s="1"/>
      <c r="L81"/>
      <c r="M81"/>
      <c r="N81" s="12"/>
      <c r="O81"/>
      <c r="Q81" s="1"/>
      <c r="R81" s="1"/>
      <c r="S81" s="12"/>
      <c r="T81" s="1"/>
      <c r="U81"/>
      <c r="Y81" s="1"/>
    </row>
    <row r="82" spans="1:25" x14ac:dyDescent="0.25">
      <c r="A82" s="9">
        <v>6</v>
      </c>
      <c r="C82" s="9">
        <v>19</v>
      </c>
      <c r="D82"/>
      <c r="H82" s="1"/>
      <c r="L82"/>
      <c r="M82"/>
      <c r="N82" s="12"/>
      <c r="O82"/>
      <c r="Q82" s="1"/>
      <c r="R82" s="1"/>
      <c r="S82" s="12"/>
      <c r="T82" s="1"/>
      <c r="U82"/>
      <c r="Y82" s="1"/>
    </row>
    <row r="83" spans="1:25" x14ac:dyDescent="0.25">
      <c r="A83" s="9">
        <v>2</v>
      </c>
      <c r="C83" s="9">
        <v>20</v>
      </c>
      <c r="D83"/>
      <c r="H83" s="1"/>
      <c r="L83"/>
      <c r="M83"/>
      <c r="N83" s="12"/>
      <c r="O83"/>
      <c r="Q83" s="1"/>
      <c r="R83" s="1"/>
      <c r="S83" s="12"/>
      <c r="T83" s="1"/>
      <c r="U83"/>
      <c r="Y83" s="1"/>
    </row>
    <row r="84" spans="1:25" x14ac:dyDescent="0.25">
      <c r="A84" s="9">
        <v>23</v>
      </c>
      <c r="C84" s="9">
        <v>20</v>
      </c>
      <c r="D84"/>
      <c r="H84" s="1"/>
      <c r="L84"/>
      <c r="M84"/>
      <c r="N84" s="12"/>
      <c r="O84"/>
      <c r="Q84" s="1"/>
      <c r="R84" s="1"/>
      <c r="S84" s="12"/>
      <c r="T84" s="1"/>
      <c r="U84"/>
      <c r="Y84" s="1"/>
    </row>
    <row r="85" spans="1:25" x14ac:dyDescent="0.25">
      <c r="A85" s="9">
        <v>12</v>
      </c>
      <c r="C85" s="9">
        <v>20</v>
      </c>
      <c r="D85"/>
      <c r="H85" s="1"/>
      <c r="L85"/>
      <c r="M85"/>
      <c r="N85" s="12"/>
      <c r="O85"/>
      <c r="Q85" s="1"/>
      <c r="R85" s="1"/>
      <c r="S85" s="12"/>
      <c r="T85" s="1"/>
      <c r="U85"/>
      <c r="Y85" s="1"/>
    </row>
    <row r="86" spans="1:25" x14ac:dyDescent="0.25">
      <c r="A86" s="9">
        <v>8</v>
      </c>
      <c r="C86" s="9">
        <v>22</v>
      </c>
      <c r="D86"/>
      <c r="H86" s="1"/>
      <c r="L86"/>
      <c r="M86"/>
      <c r="N86" s="12"/>
      <c r="O86"/>
      <c r="Q86" s="1"/>
      <c r="R86" s="1"/>
      <c r="S86" s="12"/>
      <c r="T86" s="1"/>
      <c r="U86"/>
      <c r="Y86" s="1"/>
    </row>
    <row r="87" spans="1:25" x14ac:dyDescent="0.25">
      <c r="A87" s="9">
        <v>1</v>
      </c>
      <c r="C87" s="9">
        <v>23</v>
      </c>
      <c r="D87"/>
      <c r="H87" s="1"/>
      <c r="L87"/>
      <c r="M87"/>
      <c r="N87" s="12"/>
      <c r="O87"/>
      <c r="Q87" s="1"/>
      <c r="R87" s="1"/>
      <c r="S87" s="12"/>
      <c r="T87" s="1"/>
      <c r="U87"/>
      <c r="Y87" s="1"/>
    </row>
    <row r="88" spans="1:25" x14ac:dyDescent="0.25">
      <c r="A88" s="9">
        <v>8</v>
      </c>
      <c r="C88" s="9">
        <v>23</v>
      </c>
      <c r="D88"/>
      <c r="H88" s="1"/>
      <c r="L88"/>
      <c r="M88"/>
      <c r="N88" s="12"/>
      <c r="O88"/>
      <c r="Q88" s="1"/>
      <c r="R88" s="1"/>
      <c r="S88" s="12"/>
      <c r="T88" s="1"/>
      <c r="U88"/>
      <c r="Y88" s="1"/>
    </row>
    <row r="89" spans="1:25" x14ac:dyDescent="0.25">
      <c r="A89" s="9">
        <v>9</v>
      </c>
      <c r="C89" s="9">
        <v>24</v>
      </c>
      <c r="D89"/>
      <c r="H89" s="1"/>
      <c r="L89"/>
      <c r="M89"/>
      <c r="N89" s="12"/>
      <c r="O89"/>
      <c r="Q89" s="1"/>
      <c r="R89" s="1"/>
      <c r="S89" s="12"/>
      <c r="T89" s="1"/>
      <c r="U89"/>
      <c r="Y89" s="1"/>
    </row>
    <row r="90" spans="1:25" x14ac:dyDescent="0.25">
      <c r="A90" s="9">
        <v>8</v>
      </c>
      <c r="C90" s="9">
        <v>26</v>
      </c>
      <c r="D90"/>
      <c r="H90" s="1"/>
      <c r="L90"/>
      <c r="M90"/>
      <c r="N90" s="12"/>
      <c r="O90"/>
      <c r="Q90" s="1"/>
      <c r="R90" s="1"/>
      <c r="S90" s="12"/>
      <c r="T90" s="1"/>
      <c r="U90"/>
      <c r="Y90" s="1"/>
    </row>
    <row r="91" spans="1:25" x14ac:dyDescent="0.25">
      <c r="A91" s="9">
        <v>0</v>
      </c>
      <c r="C91" s="9">
        <v>26</v>
      </c>
      <c r="D91"/>
      <c r="H91" s="1"/>
      <c r="L91"/>
      <c r="M91"/>
      <c r="N91" s="12"/>
      <c r="O91"/>
      <c r="Q91" s="1"/>
      <c r="R91" s="1"/>
      <c r="S91" s="12"/>
      <c r="T91" s="1"/>
      <c r="U91"/>
      <c r="Y91" s="1"/>
    </row>
    <row r="92" spans="1:25" x14ac:dyDescent="0.25">
      <c r="A92" s="9">
        <v>51</v>
      </c>
      <c r="C92" s="9">
        <v>29</v>
      </c>
      <c r="D92"/>
      <c r="H92" s="1"/>
      <c r="L92"/>
      <c r="M92"/>
      <c r="N92" s="12"/>
      <c r="O92"/>
      <c r="Q92" s="1"/>
      <c r="R92" s="1"/>
      <c r="S92" s="12"/>
      <c r="T92" s="1"/>
      <c r="U92"/>
      <c r="Y92" s="1"/>
    </row>
    <row r="93" spans="1:25" x14ac:dyDescent="0.25">
      <c r="A93" s="9">
        <v>6</v>
      </c>
      <c r="C93" s="9">
        <v>30</v>
      </c>
      <c r="D93"/>
      <c r="H93" s="1"/>
      <c r="L93"/>
      <c r="M93"/>
      <c r="N93" s="12"/>
      <c r="O93"/>
      <c r="Q93" s="1"/>
      <c r="R93" s="1"/>
      <c r="S93" s="12"/>
      <c r="T93" s="1"/>
      <c r="U93"/>
      <c r="Y93" s="1"/>
    </row>
    <row r="94" spans="1:25" x14ac:dyDescent="0.25">
      <c r="A94" s="9">
        <v>12</v>
      </c>
      <c r="C94" s="9">
        <v>33</v>
      </c>
      <c r="D94"/>
      <c r="H94" s="1"/>
      <c r="L94"/>
      <c r="M94"/>
      <c r="N94" s="12"/>
      <c r="O94"/>
      <c r="Q94" s="1"/>
      <c r="R94" s="1"/>
      <c r="S94" s="12"/>
      <c r="T94" s="1"/>
      <c r="U94"/>
      <c r="Y94" s="1"/>
    </row>
    <row r="95" spans="1:25" x14ac:dyDescent="0.25">
      <c r="A95" s="9">
        <v>16</v>
      </c>
      <c r="C95" s="9">
        <v>34</v>
      </c>
      <c r="D95"/>
      <c r="H95" s="1"/>
      <c r="L95"/>
      <c r="M95"/>
      <c r="N95"/>
      <c r="O95"/>
      <c r="Q95" s="1"/>
      <c r="R95" s="1"/>
      <c r="S95" s="12"/>
      <c r="T95" s="1"/>
      <c r="U95"/>
      <c r="Y95" s="1"/>
    </row>
    <row r="96" spans="1:25" x14ac:dyDescent="0.25">
      <c r="A96" s="9">
        <v>10</v>
      </c>
      <c r="C96" s="9">
        <v>35</v>
      </c>
      <c r="D96"/>
      <c r="H96" s="1"/>
      <c r="L96"/>
      <c r="M96"/>
      <c r="N96"/>
      <c r="O96"/>
      <c r="Q96" s="1"/>
      <c r="R96" s="1"/>
      <c r="S96" s="12"/>
      <c r="T96" s="1"/>
      <c r="U96"/>
      <c r="Y96" s="1"/>
    </row>
    <row r="97" spans="1:25" x14ac:dyDescent="0.25">
      <c r="A97" s="9">
        <v>0</v>
      </c>
      <c r="C97" s="9">
        <v>36</v>
      </c>
      <c r="D97"/>
      <c r="H97" s="1"/>
      <c r="L97"/>
      <c r="M97"/>
      <c r="N97"/>
      <c r="O97"/>
      <c r="Q97" s="1"/>
      <c r="R97" s="1"/>
      <c r="S97" s="12"/>
      <c r="T97" s="1"/>
      <c r="U97"/>
      <c r="Y97" s="1"/>
    </row>
    <row r="98" spans="1:25" x14ac:dyDescent="0.25">
      <c r="A98" s="9">
        <v>2</v>
      </c>
      <c r="C98" s="9">
        <v>37</v>
      </c>
      <c r="D98"/>
      <c r="H98" s="1"/>
      <c r="L98"/>
      <c r="M98"/>
      <c r="N98"/>
      <c r="O98"/>
      <c r="Q98" s="1"/>
      <c r="R98" s="1"/>
      <c r="S98" s="12"/>
      <c r="T98" s="1"/>
      <c r="U98"/>
      <c r="Y98" s="1"/>
    </row>
    <row r="99" spans="1:25" x14ac:dyDescent="0.25">
      <c r="A99" s="9">
        <v>12</v>
      </c>
      <c r="C99" s="9">
        <v>38</v>
      </c>
      <c r="D99"/>
      <c r="H99" s="1"/>
      <c r="L99"/>
      <c r="M99"/>
      <c r="N99"/>
      <c r="O99"/>
      <c r="Q99" s="1"/>
      <c r="R99" s="1"/>
      <c r="S99" s="12"/>
      <c r="T99" s="1"/>
      <c r="U99"/>
      <c r="Y99" s="1"/>
    </row>
    <row r="100" spans="1:25" x14ac:dyDescent="0.25">
      <c r="A100" s="9">
        <v>9</v>
      </c>
      <c r="C100" s="9">
        <v>46</v>
      </c>
      <c r="D100"/>
      <c r="H100" s="1"/>
      <c r="L100"/>
      <c r="M100"/>
      <c r="N100"/>
      <c r="O100"/>
      <c r="Q100" s="1"/>
      <c r="R100" s="1"/>
      <c r="S100" s="12"/>
      <c r="T100" s="1"/>
      <c r="U100"/>
      <c r="Y100" s="1"/>
    </row>
    <row r="101" spans="1:25" ht="15.75" thickBot="1" x14ac:dyDescent="0.3">
      <c r="A101" s="10">
        <v>16</v>
      </c>
      <c r="C101" s="9">
        <v>48</v>
      </c>
      <c r="D101"/>
      <c r="H101" s="1"/>
      <c r="L101"/>
      <c r="M101"/>
      <c r="N101"/>
      <c r="O101"/>
      <c r="Q101" s="1"/>
      <c r="R101" s="1"/>
      <c r="S101" s="12"/>
      <c r="T101" s="1"/>
      <c r="U101"/>
      <c r="Y101" s="1"/>
    </row>
    <row r="102" spans="1:25" ht="15.75" thickBot="1" x14ac:dyDescent="0.3">
      <c r="C102" s="10">
        <v>51</v>
      </c>
      <c r="D102"/>
      <c r="H102" s="1"/>
      <c r="L102"/>
      <c r="M102"/>
      <c r="N102"/>
      <c r="O102"/>
      <c r="Q102" s="1"/>
      <c r="R102" s="1"/>
      <c r="S102" s="12"/>
      <c r="T102" s="1"/>
      <c r="U102"/>
      <c r="Y102" s="1"/>
    </row>
  </sheetData>
  <mergeCells count="37">
    <mergeCell ref="AF22:AG22"/>
    <mergeCell ref="AN31:AO31"/>
    <mergeCell ref="AN32:AO32"/>
    <mergeCell ref="AF7:AG7"/>
    <mergeCell ref="AN26:AO26"/>
    <mergeCell ref="AN27:AO27"/>
    <mergeCell ref="AN28:AO28"/>
    <mergeCell ref="AN29:AO29"/>
    <mergeCell ref="AN30:AO30"/>
    <mergeCell ref="AN24:AO24"/>
    <mergeCell ref="AN25:AO25"/>
    <mergeCell ref="AK7:AL7"/>
    <mergeCell ref="AK8:AL8"/>
    <mergeCell ref="AK9:AL9"/>
    <mergeCell ref="AK10:AL10"/>
    <mergeCell ref="AK11:AL11"/>
    <mergeCell ref="AK12:AL12"/>
    <mergeCell ref="AK13:AL13"/>
    <mergeCell ref="AK14:AL14"/>
    <mergeCell ref="AK15:AL15"/>
    <mergeCell ref="AK16:AL16"/>
    <mergeCell ref="AK17:AL17"/>
    <mergeCell ref="AK18:AL18"/>
    <mergeCell ref="AN19:AO19"/>
    <mergeCell ref="AK22:AL22"/>
    <mergeCell ref="AK23:AL23"/>
    <mergeCell ref="AE49:AG49"/>
    <mergeCell ref="Y27:Y28"/>
    <mergeCell ref="Y30:Y31"/>
    <mergeCell ref="AM34:AN34"/>
    <mergeCell ref="AK24:AL24"/>
    <mergeCell ref="AK25:AL25"/>
    <mergeCell ref="AK26:AL26"/>
    <mergeCell ref="AK27:AL27"/>
    <mergeCell ref="AK28:AL28"/>
    <mergeCell ref="AK29:AL29"/>
    <mergeCell ref="AK30:AL30"/>
  </mergeCells>
  <pageMargins left="0.7" right="0.7" top="0.75" bottom="0.75" header="0.3" footer="0.3"/>
  <pageSetup paperSize="9" orientation="portrait" horizontalDpi="300" verticalDpi="300" r:id="rId1"/>
  <ignoredErrors>
    <ignoredError sqref="T3:T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Serega Shekothin</dc:creator>
  <cp:lastModifiedBy>Serega Shekothin</cp:lastModifiedBy>
  <dcterms:created xsi:type="dcterms:W3CDTF">2019-05-12T07:02:49Z</dcterms:created>
  <dcterms:modified xsi:type="dcterms:W3CDTF">2019-05-23T10:36:25Z</dcterms:modified>
</cp:coreProperties>
</file>