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vscho\Desktop\"/>
    </mc:Choice>
  </mc:AlternateContent>
  <xr:revisionPtr revIDLastSave="0" documentId="13_ncr:1_{C4F63BCA-53BB-475F-AEE3-FC3D262F0FAA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19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1" l="1"/>
  <c r="K4" i="1"/>
  <c r="K5" i="1"/>
  <c r="K3" i="1"/>
  <c r="H5" i="1"/>
  <c r="Z35" i="1" l="1"/>
  <c r="Z36" i="1" s="1"/>
  <c r="Z37" i="1" s="1"/>
  <c r="Z38" i="1" s="1"/>
  <c r="Z39" i="1" s="1"/>
  <c r="Z40" i="1" s="1"/>
  <c r="Z41" i="1" s="1"/>
  <c r="J59" i="1" l="1"/>
  <c r="J60" i="1"/>
  <c r="J61" i="1"/>
  <c r="J62" i="1"/>
  <c r="J63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28" i="1"/>
  <c r="R11" i="1"/>
  <c r="R9" i="1"/>
  <c r="R8" i="1"/>
  <c r="R7" i="1"/>
  <c r="R6" i="1"/>
  <c r="R5" i="1"/>
  <c r="R4" i="1"/>
  <c r="P3" i="1"/>
  <c r="O4" i="1" s="1"/>
  <c r="P4" i="1" s="1"/>
  <c r="O5" i="1" s="1"/>
  <c r="P5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" i="1"/>
  <c r="E39" i="1"/>
  <c r="N30" i="1" s="1"/>
  <c r="N44" i="1" l="1"/>
  <c r="H3" i="1"/>
  <c r="T22" i="1" s="1"/>
  <c r="T23" i="1" s="1"/>
  <c r="W24" i="1" s="1"/>
  <c r="X28" i="1" s="1"/>
  <c r="X35" i="1" s="1"/>
  <c r="N56" i="1"/>
  <c r="N40" i="1"/>
  <c r="N52" i="1"/>
  <c r="N36" i="1"/>
  <c r="N60" i="1"/>
  <c r="R12" i="1"/>
  <c r="N29" i="1"/>
  <c r="N48" i="1"/>
  <c r="N32" i="1"/>
  <c r="N28" i="1"/>
  <c r="N61" i="1"/>
  <c r="N57" i="1"/>
  <c r="N53" i="1"/>
  <c r="N49" i="1"/>
  <c r="N45" i="1"/>
  <c r="N41" i="1"/>
  <c r="N37" i="1"/>
  <c r="N33" i="1"/>
  <c r="N63" i="1"/>
  <c r="N59" i="1"/>
  <c r="N55" i="1"/>
  <c r="N51" i="1"/>
  <c r="N47" i="1"/>
  <c r="N43" i="1"/>
  <c r="N39" i="1"/>
  <c r="N35" i="1"/>
  <c r="N31" i="1"/>
  <c r="N62" i="1"/>
  <c r="N58" i="1"/>
  <c r="N54" i="1"/>
  <c r="N50" i="1"/>
  <c r="N46" i="1"/>
  <c r="N42" i="1"/>
  <c r="N38" i="1"/>
  <c r="N34" i="1"/>
  <c r="O6" i="1"/>
  <c r="P6" i="1" s="1"/>
  <c r="H4" i="1" l="1"/>
  <c r="H6" i="1" s="1"/>
  <c r="X57" i="1"/>
  <c r="X68" i="1"/>
  <c r="X48" i="1"/>
  <c r="X54" i="1"/>
  <c r="X61" i="1"/>
  <c r="X55" i="1"/>
  <c r="X66" i="1"/>
  <c r="X49" i="1"/>
  <c r="X64" i="1"/>
  <c r="X40" i="1"/>
  <c r="X46" i="1"/>
  <c r="X53" i="1"/>
  <c r="X47" i="1"/>
  <c r="X58" i="1"/>
  <c r="X45" i="1"/>
  <c r="X56" i="1"/>
  <c r="X36" i="1"/>
  <c r="X42" i="1"/>
  <c r="X63" i="1"/>
  <c r="X43" i="1"/>
  <c r="X50" i="1"/>
  <c r="X37" i="1"/>
  <c r="X52" i="1"/>
  <c r="X34" i="1"/>
  <c r="X69" i="1"/>
  <c r="X59" i="1"/>
  <c r="X39" i="1"/>
  <c r="X65" i="1"/>
  <c r="X41" i="1"/>
  <c r="X60" i="1"/>
  <c r="X44" i="1"/>
  <c r="X62" i="1"/>
  <c r="X38" i="1"/>
  <c r="X67" i="1"/>
  <c r="X51" i="1"/>
  <c r="O7" i="1"/>
  <c r="P7" i="1" s="1"/>
  <c r="O8" i="1" l="1"/>
  <c r="P8" i="1" s="1"/>
  <c r="O9" i="1" s="1"/>
  <c r="P9" i="1" s="1"/>
  <c r="O10" i="1" s="1"/>
  <c r="P10" i="1" s="1"/>
  <c r="O11" i="1" s="1"/>
  <c r="P11" i="1" s="1"/>
</calcChain>
</file>

<file path=xl/sharedStrings.xml><?xml version="1.0" encoding="utf-8"?>
<sst xmlns="http://schemas.openxmlformats.org/spreadsheetml/2006/main" count="135" uniqueCount="44">
  <si>
    <t>Статистический ряд</t>
  </si>
  <si>
    <t>Вариационный ряд</t>
  </si>
  <si>
    <t>zi</t>
  </si>
  <si>
    <t>xi</t>
  </si>
  <si>
    <t>ni</t>
  </si>
  <si>
    <t>xв=</t>
  </si>
  <si>
    <t>Дв=</t>
  </si>
  <si>
    <t>xi^2</t>
  </si>
  <si>
    <t>S^2=</t>
  </si>
  <si>
    <t>бв=</t>
  </si>
  <si>
    <t>N=</t>
  </si>
  <si>
    <t xml:space="preserve"> =</t>
  </si>
  <si>
    <t>Группированный статистический ряд</t>
  </si>
  <si>
    <t>ni'</t>
  </si>
  <si>
    <t>h=</t>
  </si>
  <si>
    <t>W=</t>
  </si>
  <si>
    <t>[</t>
  </si>
  <si>
    <t>)</t>
  </si>
  <si>
    <t>]</t>
  </si>
  <si>
    <t>Ɛ=</t>
  </si>
  <si>
    <t>H0 - генеральная совокупность имеет показательный закон распределения</t>
  </si>
  <si>
    <t>&lt;= x &lt;=</t>
  </si>
  <si>
    <t>F(x)=</t>
  </si>
  <si>
    <t>x &lt;=</t>
  </si>
  <si>
    <t>&lt;= x</t>
  </si>
  <si>
    <r>
      <t>X -&gt; P&lt;</t>
    </r>
    <r>
      <rPr>
        <sz val="11"/>
        <color theme="1"/>
        <rFont val="Calibri"/>
        <family val="2"/>
        <charset val="204"/>
      </rPr>
      <t>λ</t>
    </r>
    <r>
      <rPr>
        <sz val="11"/>
        <color theme="1"/>
        <rFont val="Calibri"/>
        <family val="2"/>
        <scheme val="minor"/>
      </rPr>
      <t>&gt;</t>
    </r>
  </si>
  <si>
    <t>v1 = v1*</t>
  </si>
  <si>
    <r>
      <t xml:space="preserve">v1 = M(X) = 1 / </t>
    </r>
    <r>
      <rPr>
        <sz val="11"/>
        <color theme="1"/>
        <rFont val="Calibri"/>
        <family val="2"/>
        <charset val="204"/>
      </rPr>
      <t>λ</t>
    </r>
  </si>
  <si>
    <t>v1* = xв =</t>
  </si>
  <si>
    <r>
      <rPr>
        <sz val="11"/>
        <color theme="1"/>
        <rFont val="Calibri"/>
        <family val="2"/>
        <charset val="204"/>
      </rPr>
      <t>λ</t>
    </r>
    <r>
      <rPr>
        <sz val="11"/>
        <color theme="1"/>
        <rFont val="Calibri"/>
        <family val="2"/>
      </rPr>
      <t>=</t>
    </r>
  </si>
  <si>
    <t>H0=</t>
  </si>
  <si>
    <t>{</t>
  </si>
  <si>
    <t>X -&gt; P</t>
  </si>
  <si>
    <t>&lt;</t>
  </si>
  <si>
    <t>&gt;</t>
  </si>
  <si>
    <t>}</t>
  </si>
  <si>
    <t>p(x)=</t>
  </si>
  <si>
    <t>*</t>
  </si>
  <si>
    <t>, x &lt; 0</t>
  </si>
  <si>
    <t>, x &gt;= 0</t>
  </si>
  <si>
    <t>1 - e^(0,08209 * x)</t>
  </si>
  <si>
    <t>p(x)</t>
  </si>
  <si>
    <t>e^(-0,08209*x)</t>
  </si>
  <si>
    <t xml:space="preserve"> 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</si>
</sst>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803149606299209E-2"/>
          <c:y val="5.0925925925925923E-2"/>
          <c:w val="0.90286351706036749"/>
          <c:h val="0.6999427675707203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'19'!$O$3:$O$11</c:f>
              <c:numCache>
                <c:formatCode>General</c:formatCode>
                <c:ptCount val="9"/>
                <c:pt idx="0">
                  <c:v>0</c:v>
                </c:pt>
                <c:pt idx="1">
                  <c:v>5.666666666666667</c:v>
                </c:pt>
                <c:pt idx="2">
                  <c:v>11.333333333333334</c:v>
                </c:pt>
                <c:pt idx="3">
                  <c:v>17</c:v>
                </c:pt>
                <c:pt idx="4">
                  <c:v>22.666666666666668</c:v>
                </c:pt>
                <c:pt idx="5">
                  <c:v>28.333333333333336</c:v>
                </c:pt>
                <c:pt idx="6">
                  <c:v>34</c:v>
                </c:pt>
                <c:pt idx="7">
                  <c:v>39.666666666666664</c:v>
                </c:pt>
                <c:pt idx="8">
                  <c:v>45.333333333333329</c:v>
                </c:pt>
              </c:numCache>
            </c:numRef>
          </c:cat>
          <c:val>
            <c:numRef>
              <c:f>'19'!$R$3:$R$11</c:f>
              <c:numCache>
                <c:formatCode>General</c:formatCode>
                <c:ptCount val="9"/>
                <c:pt idx="0">
                  <c:v>31</c:v>
                </c:pt>
                <c:pt idx="1">
                  <c:v>29</c:v>
                </c:pt>
                <c:pt idx="2">
                  <c:v>13</c:v>
                </c:pt>
                <c:pt idx="3">
                  <c:v>10</c:v>
                </c:pt>
                <c:pt idx="4">
                  <c:v>5</c:v>
                </c:pt>
                <c:pt idx="5">
                  <c:v>3</c:v>
                </c:pt>
                <c:pt idx="6">
                  <c:v>5</c:v>
                </c:pt>
                <c:pt idx="7">
                  <c:v>0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81-4B4A-812A-B2A956C85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518164799"/>
        <c:axId val="1518163551"/>
      </c:barChart>
      <c:catAx>
        <c:axId val="1518164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8163551"/>
        <c:crosses val="autoZero"/>
        <c:auto val="1"/>
        <c:lblAlgn val="ctr"/>
        <c:lblOffset val="100"/>
        <c:noMultiLvlLbl val="0"/>
      </c:catAx>
      <c:valAx>
        <c:axId val="151816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8164799"/>
        <c:crosses val="autoZero"/>
        <c:crossBetween val="between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'19'!$E$2</c:f>
              <c:strCache>
                <c:ptCount val="1"/>
                <c:pt idx="0">
                  <c:v>ni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'19'!$D$3:$D$38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26</c:v>
                </c:pt>
                <c:pt idx="25">
                  <c:v>29</c:v>
                </c:pt>
                <c:pt idx="26">
                  <c:v>30</c:v>
                </c:pt>
                <c:pt idx="27">
                  <c:v>33</c:v>
                </c:pt>
                <c:pt idx="28">
                  <c:v>34</c:v>
                </c:pt>
                <c:pt idx="29">
                  <c:v>35</c:v>
                </c:pt>
                <c:pt idx="30">
                  <c:v>36</c:v>
                </c:pt>
                <c:pt idx="31">
                  <c:v>37</c:v>
                </c:pt>
                <c:pt idx="32">
                  <c:v>38</c:v>
                </c:pt>
                <c:pt idx="33">
                  <c:v>46</c:v>
                </c:pt>
                <c:pt idx="34">
                  <c:v>48</c:v>
                </c:pt>
                <c:pt idx="35">
                  <c:v>51</c:v>
                </c:pt>
              </c:numCache>
            </c:numRef>
          </c:xVal>
          <c:yVal>
            <c:numRef>
              <c:f>'19'!$E$3:$E$38</c:f>
              <c:numCache>
                <c:formatCode>General</c:formatCode>
                <c:ptCount val="36"/>
                <c:pt idx="0">
                  <c:v>9</c:v>
                </c:pt>
                <c:pt idx="1">
                  <c:v>5</c:v>
                </c:pt>
                <c:pt idx="2">
                  <c:v>3</c:v>
                </c:pt>
                <c:pt idx="3">
                  <c:v>6</c:v>
                </c:pt>
                <c:pt idx="4">
                  <c:v>6</c:v>
                </c:pt>
                <c:pt idx="5">
                  <c:v>2</c:v>
                </c:pt>
                <c:pt idx="6">
                  <c:v>4</c:v>
                </c:pt>
                <c:pt idx="7">
                  <c:v>5</c:v>
                </c:pt>
                <c:pt idx="8">
                  <c:v>8</c:v>
                </c:pt>
                <c:pt idx="9">
                  <c:v>6</c:v>
                </c:pt>
                <c:pt idx="10">
                  <c:v>4</c:v>
                </c:pt>
                <c:pt idx="11">
                  <c:v>2</c:v>
                </c:pt>
                <c:pt idx="12">
                  <c:v>5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3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3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9B-482F-B983-A5EFB5E04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0040303"/>
        <c:axId val="1519744511"/>
      </c:scatterChart>
      <c:valAx>
        <c:axId val="158004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19744511"/>
        <c:crosses val="autoZero"/>
        <c:crossBetween val="midCat"/>
      </c:valAx>
      <c:valAx>
        <c:axId val="151974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8004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Функция</a:t>
            </a:r>
            <a:r>
              <a:rPr lang="ru-RU" baseline="0"/>
              <a:t> распределения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6155949256342956E-2"/>
          <c:y val="0.19486111111111112"/>
          <c:w val="0.8966272965879265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'19'!$L$27:$L$63</c:f>
              <c:numCache>
                <c:formatCode>General</c:formatCod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26</c:v>
                </c:pt>
                <c:pt idx="25">
                  <c:v>29</c:v>
                </c:pt>
                <c:pt idx="26">
                  <c:v>30</c:v>
                </c:pt>
                <c:pt idx="27">
                  <c:v>33</c:v>
                </c:pt>
                <c:pt idx="28">
                  <c:v>34</c:v>
                </c:pt>
                <c:pt idx="29">
                  <c:v>35</c:v>
                </c:pt>
                <c:pt idx="30">
                  <c:v>36</c:v>
                </c:pt>
                <c:pt idx="31">
                  <c:v>37</c:v>
                </c:pt>
                <c:pt idx="32">
                  <c:v>38</c:v>
                </c:pt>
                <c:pt idx="33">
                  <c:v>46</c:v>
                </c:pt>
                <c:pt idx="34">
                  <c:v>48</c:v>
                </c:pt>
                <c:pt idx="35">
                  <c:v>51</c:v>
                </c:pt>
              </c:numCache>
            </c:numRef>
          </c:cat>
          <c:val>
            <c:numRef>
              <c:f>'19'!$N$27:$N$63</c:f>
              <c:numCache>
                <c:formatCode>General</c:formatCode>
                <c:ptCount val="37"/>
                <c:pt idx="0">
                  <c:v>0</c:v>
                </c:pt>
                <c:pt idx="1">
                  <c:v>9.0909090909090912E-2</c:v>
                </c:pt>
                <c:pt idx="2">
                  <c:v>0.14141414141414141</c:v>
                </c:pt>
                <c:pt idx="3">
                  <c:v>0.17171717171717171</c:v>
                </c:pt>
                <c:pt idx="4">
                  <c:v>0.23232323232323232</c:v>
                </c:pt>
                <c:pt idx="5">
                  <c:v>0.29292929292929293</c:v>
                </c:pt>
                <c:pt idx="6">
                  <c:v>0.31313131313131315</c:v>
                </c:pt>
                <c:pt idx="7">
                  <c:v>0.35353535353535354</c:v>
                </c:pt>
                <c:pt idx="8">
                  <c:v>0.40404040404040403</c:v>
                </c:pt>
                <c:pt idx="9">
                  <c:v>0.48484848484848486</c:v>
                </c:pt>
                <c:pt idx="10">
                  <c:v>0.54545454545454541</c:v>
                </c:pt>
                <c:pt idx="11">
                  <c:v>0.58585858585858586</c:v>
                </c:pt>
                <c:pt idx="12">
                  <c:v>0.60606060606060608</c:v>
                </c:pt>
                <c:pt idx="13">
                  <c:v>0.65656565656565657</c:v>
                </c:pt>
                <c:pt idx="14">
                  <c:v>0.6767676767676768</c:v>
                </c:pt>
                <c:pt idx="15">
                  <c:v>0.69696969696969702</c:v>
                </c:pt>
                <c:pt idx="16">
                  <c:v>0.70707070707070707</c:v>
                </c:pt>
                <c:pt idx="17">
                  <c:v>0.73737373737373735</c:v>
                </c:pt>
                <c:pt idx="18">
                  <c:v>0.76767676767676762</c:v>
                </c:pt>
                <c:pt idx="19">
                  <c:v>0.78787878787878785</c:v>
                </c:pt>
                <c:pt idx="20">
                  <c:v>0.79797979797979801</c:v>
                </c:pt>
                <c:pt idx="21">
                  <c:v>0.82828282828282829</c:v>
                </c:pt>
                <c:pt idx="22">
                  <c:v>0.83838383838383834</c:v>
                </c:pt>
                <c:pt idx="23">
                  <c:v>0.85858585858585856</c:v>
                </c:pt>
                <c:pt idx="24">
                  <c:v>0.86868686868686873</c:v>
                </c:pt>
                <c:pt idx="25">
                  <c:v>0.88888888888888884</c:v>
                </c:pt>
                <c:pt idx="26">
                  <c:v>0.89898989898989901</c:v>
                </c:pt>
                <c:pt idx="27">
                  <c:v>0.90909090909090906</c:v>
                </c:pt>
                <c:pt idx="28">
                  <c:v>0.91919191919191923</c:v>
                </c:pt>
                <c:pt idx="29">
                  <c:v>0.92929292929292928</c:v>
                </c:pt>
                <c:pt idx="30">
                  <c:v>0.93939393939393945</c:v>
                </c:pt>
                <c:pt idx="31">
                  <c:v>0.9494949494949495</c:v>
                </c:pt>
                <c:pt idx="32">
                  <c:v>0.95959595959595956</c:v>
                </c:pt>
                <c:pt idx="33">
                  <c:v>0.96969696969696972</c:v>
                </c:pt>
                <c:pt idx="34">
                  <c:v>0.97979797979797978</c:v>
                </c:pt>
                <c:pt idx="35">
                  <c:v>0.98989898989898994</c:v>
                </c:pt>
                <c:pt idx="3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BF-4BFD-A265-35D356496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"/>
        <c:overlap val="100"/>
        <c:axId val="1616902719"/>
        <c:axId val="1616888575"/>
      </c:barChart>
      <c:catAx>
        <c:axId val="1616902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6888575"/>
        <c:crosses val="autoZero"/>
        <c:auto val="1"/>
        <c:lblAlgn val="ctr"/>
        <c:lblOffset val="100"/>
        <c:noMultiLvlLbl val="0"/>
      </c:catAx>
      <c:valAx>
        <c:axId val="161688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6902719"/>
        <c:crosses val="autoZero"/>
        <c:crossBetween val="between"/>
      </c:valAx>
      <c:spPr>
        <a:noFill/>
        <a:ln w="12700">
          <a:solidFill>
            <a:schemeClr val="accent1"/>
          </a:solidFill>
          <a:miter lim="800000"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Плотность</a:t>
            </a:r>
            <a:r>
              <a:rPr lang="ru-RU" baseline="0"/>
              <a:t> распределения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'19'!$X$33</c:f>
              <c:strCache>
                <c:ptCount val="1"/>
                <c:pt idx="0">
                  <c:v>p(x)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'19'!$W$34:$W$69</c:f>
              <c:numCache>
                <c:formatCode>General</c:formatCode>
                <c:ptCount val="3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26</c:v>
                </c:pt>
                <c:pt idx="25">
                  <c:v>29</c:v>
                </c:pt>
                <c:pt idx="26">
                  <c:v>30</c:v>
                </c:pt>
                <c:pt idx="27">
                  <c:v>33</c:v>
                </c:pt>
                <c:pt idx="28">
                  <c:v>34</c:v>
                </c:pt>
                <c:pt idx="29">
                  <c:v>35</c:v>
                </c:pt>
                <c:pt idx="30">
                  <c:v>36</c:v>
                </c:pt>
                <c:pt idx="31">
                  <c:v>37</c:v>
                </c:pt>
                <c:pt idx="32">
                  <c:v>38</c:v>
                </c:pt>
                <c:pt idx="33">
                  <c:v>46</c:v>
                </c:pt>
                <c:pt idx="34">
                  <c:v>48</c:v>
                </c:pt>
                <c:pt idx="35">
                  <c:v>51</c:v>
                </c:pt>
              </c:numCache>
            </c:numRef>
          </c:xVal>
          <c:yVal>
            <c:numRef>
              <c:f>'19'!$X$34:$X$69</c:f>
              <c:numCache>
                <c:formatCode>General</c:formatCode>
                <c:ptCount val="36"/>
                <c:pt idx="0">
                  <c:v>8.2089552238805957E-2</c:v>
                </c:pt>
                <c:pt idx="1">
                  <c:v>7.5620030333305693E-2</c:v>
                </c:pt>
                <c:pt idx="2">
                  <c:v>6.9660374939977274E-2</c:v>
                </c:pt>
                <c:pt idx="3">
                  <c:v>6.4170403203884632E-2</c:v>
                </c:pt>
                <c:pt idx="4">
                  <c:v>5.9113099102570968E-2</c:v>
                </c:pt>
                <c:pt idx="5">
                  <c:v>5.4454363866282225E-2</c:v>
                </c:pt>
                <c:pt idx="6">
                  <c:v>5.0162786067707556E-2</c:v>
                </c:pt>
                <c:pt idx="7">
                  <c:v>4.6209429831071347E-2</c:v>
                </c:pt>
                <c:pt idx="8">
                  <c:v>4.2567639732580952E-2</c:v>
                </c:pt>
                <c:pt idx="9">
                  <c:v>3.921286107677547E-2</c:v>
                </c:pt>
                <c:pt idx="10">
                  <c:v>3.6122474336992373E-2</c:v>
                </c:pt>
                <c:pt idx="11">
                  <c:v>3.3275642643670396E-2</c:v>
                </c:pt>
                <c:pt idx="12">
                  <c:v>3.0653171292181442E-2</c:v>
                </c:pt>
                <c:pt idx="13">
                  <c:v>2.8237378322926186E-2</c:v>
                </c:pt>
                <c:pt idx="14">
                  <c:v>2.6011975301082069E-2</c:v>
                </c:pt>
                <c:pt idx="15">
                  <c:v>2.3961957492163757E-2</c:v>
                </c:pt>
                <c:pt idx="16">
                  <c:v>2.20735026929069E-2</c:v>
                </c:pt>
                <c:pt idx="17">
                  <c:v>2.0333878035344543E-2</c:v>
                </c:pt>
                <c:pt idx="18">
                  <c:v>1.8731354135704547E-2</c:v>
                </c:pt>
                <c:pt idx="19">
                  <c:v>1.7255126009278771E-2</c:v>
                </c:pt>
                <c:pt idx="20">
                  <c:v>1.5895240218034012E-2</c:v>
                </c:pt>
                <c:pt idx="21">
                  <c:v>1.3488542246254571E-2</c:v>
                </c:pt>
                <c:pt idx="22">
                  <c:v>1.2425502953732306E-2</c:v>
                </c:pt>
                <c:pt idx="23">
                  <c:v>1.1446242361444313E-2</c:v>
                </c:pt>
                <c:pt idx="24">
                  <c:v>9.7131670572705702E-3</c:v>
                </c:pt>
                <c:pt idx="25">
                  <c:v>7.5929010385939492E-3</c:v>
                </c:pt>
                <c:pt idx="26">
                  <c:v>6.9945004107944747E-3</c:v>
                </c:pt>
                <c:pt idx="27">
                  <c:v>5.4676861954941853E-3</c:v>
                </c:pt>
                <c:pt idx="28">
                  <c:v>5.0367748961945291E-3</c:v>
                </c:pt>
                <c:pt idx="29">
                  <c:v>4.6398239489021118E-3</c:v>
                </c:pt>
                <c:pt idx="30">
                  <c:v>4.2741569199510523E-3</c:v>
                </c:pt>
                <c:pt idx="31">
                  <c:v>3.9373083068568147E-3</c:v>
                </c:pt>
                <c:pt idx="32">
                  <c:v>3.6270069147159912E-3</c:v>
                </c:pt>
                <c:pt idx="33">
                  <c:v>1.8807889608663797E-3</c:v>
                </c:pt>
                <c:pt idx="34">
                  <c:v>1.5960187456715987E-3</c:v>
                </c:pt>
                <c:pt idx="35">
                  <c:v>1.2476273001558568E-3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8A-4D1D-85FA-D3B00C00EB4B}"/>
            </c:ext>
          </c:extLst>
        </c:ser>
        <c:ser>
          <c:idx val="1"/>
          <c:order val="1"/>
          <c:tx>
            <c:v>p1(x)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'19'!$Z$34:$Z$41</c:f>
              <c:numCache>
                <c:formatCode>General</c:formatCode>
                <c:ptCount val="8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-4</c:v>
                </c:pt>
                <c:pt idx="4">
                  <c:v>-5</c:v>
                </c:pt>
                <c:pt idx="5">
                  <c:v>-6</c:v>
                </c:pt>
                <c:pt idx="6">
                  <c:v>-7</c:v>
                </c:pt>
                <c:pt idx="7">
                  <c:v>-8</c:v>
                </c:pt>
              </c:numCache>
            </c:numRef>
          </c:xVal>
          <c:yVal>
            <c:numRef>
              <c:f>'19'!$AA$34:$AA$41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88A-4D1D-85FA-D3B00C00E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967296"/>
        <c:axId val="249967712"/>
      </c:scatterChart>
      <c:valAx>
        <c:axId val="24996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9967712"/>
        <c:crosses val="autoZero"/>
        <c:crossBetween val="midCat"/>
      </c:valAx>
      <c:valAx>
        <c:axId val="249967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996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624840</xdr:colOff>
      <xdr:row>7</xdr:row>
      <xdr:rowOff>3810</xdr:rowOff>
    </xdr:from>
    <xdr:to>
      <xdr:col>13</xdr:col>
      <xdr:colOff>99060</xdr:colOff>
      <xdr:row>22</xdr:row>
      <xdr:rowOff>3810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0</xdr:colOff>
      <xdr:row>0</xdr:row>
      <xdr:rowOff>163830</xdr:rowOff>
    </xdr:from>
    <xdr:to>
      <xdr:col>25</xdr:col>
      <xdr:colOff>304800</xdr:colOff>
      <xdr:row>15</xdr:row>
      <xdr:rowOff>156210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22860</xdr:colOff>
      <xdr:row>25</xdr:row>
      <xdr:rowOff>171450</xdr:rowOff>
    </xdr:from>
    <xdr:to>
      <xdr:col>21</xdr:col>
      <xdr:colOff>327660</xdr:colOff>
      <xdr:row>40</xdr:row>
      <xdr:rowOff>163830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30480</xdr:colOff>
      <xdr:row>41</xdr:row>
      <xdr:rowOff>26670</xdr:rowOff>
    </xdr:from>
    <xdr:to>
      <xdr:col>21</xdr:col>
      <xdr:colOff>335280</xdr:colOff>
      <xdr:row>56</xdr:row>
      <xdr:rowOff>26670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1"/>
  <sheetViews>
    <sheetView tabSelected="1" workbookViewId="0">
      <selection activeCell="P16" sqref="P16"/>
    </sheetView>
  </sheetViews>
  <sheetFormatPr defaultRowHeight="14.4" x14ac:dyDescent="0.3"/>
  <cols>
    <col min="1" max="1" width="17.77734375" style="1" customWidth="1"/>
    <col min="2" max="2" width="9" customWidth="1"/>
    <col min="6" max="6" width="9.21875" style="1" customWidth="1"/>
    <col min="11" max="11" width="12.109375" customWidth="1"/>
    <col min="13" max="13" width="8.5546875" customWidth="1"/>
    <col min="14" max="16" width="8.88671875" style="1"/>
    <col min="17" max="17" width="8.88671875" style="12"/>
    <col min="18" max="18" width="8.88671875" style="1"/>
    <col min="23" max="23" width="8.88671875" style="1"/>
    <col min="26" max="26" width="12.5546875" customWidth="1"/>
  </cols>
  <sheetData>
    <row r="1" spans="1:18" x14ac:dyDescent="0.3">
      <c r="A1" t="s">
        <v>0</v>
      </c>
      <c r="D1" t="s">
        <v>1</v>
      </c>
      <c r="N1" t="s">
        <v>12</v>
      </c>
    </row>
    <row r="2" spans="1:18" ht="15" thickBot="1" x14ac:dyDescent="0.35">
      <c r="A2" s="1" t="s">
        <v>2</v>
      </c>
      <c r="D2" s="1" t="s">
        <v>3</v>
      </c>
      <c r="E2" s="1" t="s">
        <v>4</v>
      </c>
      <c r="F2" s="1" t="s">
        <v>7</v>
      </c>
      <c r="N2" s="11"/>
      <c r="R2" s="1" t="s">
        <v>13</v>
      </c>
    </row>
    <row r="3" spans="1:18" x14ac:dyDescent="0.3">
      <c r="A3" s="8">
        <v>0</v>
      </c>
      <c r="D3" s="2">
        <v>0</v>
      </c>
      <c r="E3" s="3">
        <v>9</v>
      </c>
      <c r="F3" s="1">
        <f>D3^2</f>
        <v>0</v>
      </c>
      <c r="G3" s="11" t="s">
        <v>5</v>
      </c>
      <c r="H3" s="12">
        <f>1/E39*SUMPRODUCT(D3:D38,E3:E38)</f>
        <v>12.181818181818183</v>
      </c>
      <c r="J3" s="11" t="s">
        <v>10</v>
      </c>
      <c r="K3">
        <f>POWER(10*E39,1/3)</f>
        <v>9.9665549341259609</v>
      </c>
      <c r="L3" s="1" t="s">
        <v>11</v>
      </c>
      <c r="M3" s="12">
        <v>9</v>
      </c>
      <c r="N3" s="11" t="s">
        <v>16</v>
      </c>
      <c r="O3" s="1">
        <v>0</v>
      </c>
      <c r="P3" s="1">
        <f>O3+K4</f>
        <v>5.666666666666667</v>
      </c>
      <c r="Q3" s="12" t="s">
        <v>17</v>
      </c>
      <c r="R3" s="1">
        <f>SUM(E3:E8)</f>
        <v>31</v>
      </c>
    </row>
    <row r="4" spans="1:18" x14ac:dyDescent="0.3">
      <c r="A4" s="9">
        <v>0</v>
      </c>
      <c r="D4" s="4">
        <v>1</v>
      </c>
      <c r="E4" s="5">
        <v>5</v>
      </c>
      <c r="F4" s="1">
        <f t="shared" ref="F4:F38" si="0">D4^2</f>
        <v>1</v>
      </c>
      <c r="G4" s="11" t="s">
        <v>6</v>
      </c>
      <c r="H4">
        <f>1/E39*SUMPRODUCT(F3:F38,E3:E38)-H3^2</f>
        <v>130.14876033057848</v>
      </c>
      <c r="J4" s="11" t="s">
        <v>14</v>
      </c>
      <c r="K4">
        <f>K5/M3</f>
        <v>5.666666666666667</v>
      </c>
      <c r="N4" s="11" t="s">
        <v>16</v>
      </c>
      <c r="O4" s="1">
        <f>P3</f>
        <v>5.666666666666667</v>
      </c>
      <c r="P4" s="1">
        <f>O4+$K$4</f>
        <v>11.333333333333334</v>
      </c>
      <c r="Q4" s="12" t="s">
        <v>17</v>
      </c>
      <c r="R4" s="1">
        <f>SUM(E9:E14)</f>
        <v>29</v>
      </c>
    </row>
    <row r="5" spans="1:18" x14ac:dyDescent="0.3">
      <c r="A5" s="9">
        <v>0</v>
      </c>
      <c r="D5" s="4">
        <v>2</v>
      </c>
      <c r="E5" s="5">
        <v>3</v>
      </c>
      <c r="F5" s="1">
        <f t="shared" si="0"/>
        <v>4</v>
      </c>
      <c r="G5" s="11" t="s">
        <v>8</v>
      </c>
      <c r="H5">
        <f>H4*E39/(E39-1)</f>
        <v>131.4768089053803</v>
      </c>
      <c r="J5" s="11" t="s">
        <v>15</v>
      </c>
      <c r="K5">
        <f>D38-D3</f>
        <v>51</v>
      </c>
      <c r="N5" s="11" t="s">
        <v>16</v>
      </c>
      <c r="O5" s="1">
        <f t="shared" ref="O5:O11" si="1">P4</f>
        <v>11.333333333333334</v>
      </c>
      <c r="P5" s="1">
        <f t="shared" ref="P5:P10" si="2">O5+$K$4</f>
        <v>17</v>
      </c>
      <c r="Q5" s="12" t="s">
        <v>17</v>
      </c>
      <c r="R5" s="1">
        <f>SUM(E15:E19)</f>
        <v>13</v>
      </c>
    </row>
    <row r="6" spans="1:18" x14ac:dyDescent="0.3">
      <c r="A6" s="9">
        <v>0</v>
      </c>
      <c r="D6" s="4">
        <v>3</v>
      </c>
      <c r="E6" s="5">
        <v>6</v>
      </c>
      <c r="F6" s="1">
        <f t="shared" si="0"/>
        <v>9</v>
      </c>
      <c r="G6" s="11" t="s">
        <v>9</v>
      </c>
      <c r="H6">
        <f>SQRT(H4)</f>
        <v>11.408275957855265</v>
      </c>
      <c r="N6" s="11" t="s">
        <v>16</v>
      </c>
      <c r="O6" s="1">
        <f t="shared" si="1"/>
        <v>17</v>
      </c>
      <c r="P6" s="1">
        <f t="shared" si="2"/>
        <v>22.666666666666668</v>
      </c>
      <c r="Q6" s="12" t="s">
        <v>17</v>
      </c>
      <c r="R6" s="1">
        <f>SUM(E20:E24)</f>
        <v>10</v>
      </c>
    </row>
    <row r="7" spans="1:18" x14ac:dyDescent="0.3">
      <c r="A7" s="9">
        <v>0</v>
      </c>
      <c r="D7" s="4">
        <v>4</v>
      </c>
      <c r="E7" s="5">
        <v>6</v>
      </c>
      <c r="F7" s="1">
        <f t="shared" si="0"/>
        <v>16</v>
      </c>
      <c r="N7" s="11" t="s">
        <v>16</v>
      </c>
      <c r="O7" s="1">
        <f t="shared" si="1"/>
        <v>22.666666666666668</v>
      </c>
      <c r="P7" s="1">
        <f t="shared" si="2"/>
        <v>28.333333333333336</v>
      </c>
      <c r="Q7" s="12" t="s">
        <v>17</v>
      </c>
      <c r="R7" s="1">
        <f>SUM(E25:E27)</f>
        <v>5</v>
      </c>
    </row>
    <row r="8" spans="1:18" x14ac:dyDescent="0.3">
      <c r="A8" s="9">
        <v>0</v>
      </c>
      <c r="D8" s="4">
        <v>5</v>
      </c>
      <c r="E8" s="5">
        <v>2</v>
      </c>
      <c r="F8" s="1">
        <f t="shared" si="0"/>
        <v>25</v>
      </c>
      <c r="N8" s="11" t="s">
        <v>16</v>
      </c>
      <c r="O8" s="1">
        <f t="shared" si="1"/>
        <v>28.333333333333336</v>
      </c>
      <c r="P8" s="1">
        <f t="shared" si="2"/>
        <v>34</v>
      </c>
      <c r="Q8" s="12" t="s">
        <v>17</v>
      </c>
      <c r="R8" s="1">
        <f>SUM(E28:E30)</f>
        <v>3</v>
      </c>
    </row>
    <row r="9" spans="1:18" x14ac:dyDescent="0.3">
      <c r="A9" s="9">
        <v>0</v>
      </c>
      <c r="D9" s="4">
        <v>6</v>
      </c>
      <c r="E9" s="5">
        <v>4</v>
      </c>
      <c r="F9" s="1">
        <f t="shared" si="0"/>
        <v>36</v>
      </c>
      <c r="N9" s="11" t="s">
        <v>16</v>
      </c>
      <c r="O9" s="1">
        <f t="shared" si="1"/>
        <v>34</v>
      </c>
      <c r="P9" s="1">
        <f t="shared" si="2"/>
        <v>39.666666666666664</v>
      </c>
      <c r="Q9" s="12" t="s">
        <v>17</v>
      </c>
      <c r="R9" s="1">
        <f>SUM(E31:E35)</f>
        <v>5</v>
      </c>
    </row>
    <row r="10" spans="1:18" x14ac:dyDescent="0.3">
      <c r="A10" s="9">
        <v>0</v>
      </c>
      <c r="D10" s="4">
        <v>7</v>
      </c>
      <c r="E10" s="5">
        <v>5</v>
      </c>
      <c r="F10" s="1">
        <f t="shared" si="0"/>
        <v>49</v>
      </c>
      <c r="N10" s="11" t="s">
        <v>16</v>
      </c>
      <c r="O10" s="1">
        <f t="shared" si="1"/>
        <v>39.666666666666664</v>
      </c>
      <c r="P10" s="1">
        <f t="shared" si="2"/>
        <v>45.333333333333329</v>
      </c>
      <c r="Q10" s="12" t="s">
        <v>17</v>
      </c>
      <c r="R10" s="1">
        <v>0</v>
      </c>
    </row>
    <row r="11" spans="1:18" x14ac:dyDescent="0.3">
      <c r="A11" s="9">
        <v>0</v>
      </c>
      <c r="D11" s="4">
        <v>8</v>
      </c>
      <c r="E11" s="5">
        <v>8</v>
      </c>
      <c r="F11" s="1">
        <f t="shared" si="0"/>
        <v>64</v>
      </c>
      <c r="N11" s="11" t="s">
        <v>16</v>
      </c>
      <c r="O11" s="1">
        <f t="shared" si="1"/>
        <v>45.333333333333329</v>
      </c>
      <c r="P11" s="1">
        <f>O11+$K$4</f>
        <v>50.999999999999993</v>
      </c>
      <c r="Q11" s="12" t="s">
        <v>18</v>
      </c>
      <c r="R11" s="1">
        <f>SUM(E36:E38)</f>
        <v>3</v>
      </c>
    </row>
    <row r="12" spans="1:18" x14ac:dyDescent="0.3">
      <c r="A12" s="9">
        <v>1</v>
      </c>
      <c r="D12" s="4">
        <v>9</v>
      </c>
      <c r="E12" s="5">
        <v>6</v>
      </c>
      <c r="F12" s="1">
        <f t="shared" si="0"/>
        <v>81</v>
      </c>
      <c r="N12" s="11"/>
      <c r="Q12" s="13" t="s">
        <v>19</v>
      </c>
      <c r="R12" s="12">
        <f>SUM(R3:R11)</f>
        <v>99</v>
      </c>
    </row>
    <row r="13" spans="1:18" x14ac:dyDescent="0.3">
      <c r="A13" s="9">
        <v>1</v>
      </c>
      <c r="D13" s="4">
        <v>10</v>
      </c>
      <c r="E13" s="5">
        <v>4</v>
      </c>
      <c r="F13" s="1">
        <f t="shared" si="0"/>
        <v>100</v>
      </c>
      <c r="N13" s="11"/>
    </row>
    <row r="14" spans="1:18" x14ac:dyDescent="0.3">
      <c r="A14" s="9">
        <v>1</v>
      </c>
      <c r="D14" s="4">
        <v>11</v>
      </c>
      <c r="E14" s="5">
        <v>2</v>
      </c>
      <c r="F14" s="1">
        <f t="shared" si="0"/>
        <v>121</v>
      </c>
      <c r="N14" s="11"/>
    </row>
    <row r="15" spans="1:18" x14ac:dyDescent="0.3">
      <c r="A15" s="9">
        <v>1</v>
      </c>
      <c r="D15" s="4">
        <v>12</v>
      </c>
      <c r="E15" s="5">
        <v>5</v>
      </c>
      <c r="F15" s="1">
        <f t="shared" si="0"/>
        <v>144</v>
      </c>
      <c r="N15" s="11"/>
    </row>
    <row r="16" spans="1:18" x14ac:dyDescent="0.3">
      <c r="A16" s="9">
        <v>1</v>
      </c>
      <c r="D16" s="4">
        <v>13</v>
      </c>
      <c r="E16" s="5">
        <v>2</v>
      </c>
      <c r="F16" s="1">
        <f t="shared" si="0"/>
        <v>169</v>
      </c>
      <c r="N16" s="11"/>
    </row>
    <row r="17" spans="1:27" x14ac:dyDescent="0.3">
      <c r="A17" s="9">
        <v>2</v>
      </c>
      <c r="D17" s="4">
        <v>14</v>
      </c>
      <c r="E17" s="5">
        <v>2</v>
      </c>
      <c r="F17" s="1">
        <f t="shared" si="0"/>
        <v>196</v>
      </c>
      <c r="N17" s="11"/>
    </row>
    <row r="18" spans="1:27" x14ac:dyDescent="0.3">
      <c r="A18" s="9">
        <v>2</v>
      </c>
      <c r="D18" s="4">
        <v>15</v>
      </c>
      <c r="E18" s="5">
        <v>1</v>
      </c>
      <c r="F18" s="1">
        <f t="shared" si="0"/>
        <v>225</v>
      </c>
      <c r="N18" s="11"/>
      <c r="S18" t="s">
        <v>20</v>
      </c>
    </row>
    <row r="19" spans="1:27" x14ac:dyDescent="0.3">
      <c r="A19" s="9">
        <v>2</v>
      </c>
      <c r="D19" s="4">
        <v>16</v>
      </c>
      <c r="E19" s="5">
        <v>3</v>
      </c>
      <c r="F19" s="1">
        <f t="shared" si="0"/>
        <v>256</v>
      </c>
      <c r="N19" s="11"/>
    </row>
    <row r="20" spans="1:27" x14ac:dyDescent="0.3">
      <c r="A20" s="9">
        <v>3</v>
      </c>
      <c r="D20" s="4">
        <v>17</v>
      </c>
      <c r="E20" s="5">
        <v>3</v>
      </c>
      <c r="F20" s="1">
        <f t="shared" si="0"/>
        <v>289</v>
      </c>
      <c r="N20" s="11"/>
      <c r="S20" t="s">
        <v>25</v>
      </c>
    </row>
    <row r="21" spans="1:27" x14ac:dyDescent="0.3">
      <c r="A21" s="9">
        <v>3</v>
      </c>
      <c r="D21" s="4">
        <v>18</v>
      </c>
      <c r="E21" s="5">
        <v>2</v>
      </c>
      <c r="F21" s="1">
        <f t="shared" si="0"/>
        <v>324</v>
      </c>
      <c r="N21" s="11"/>
      <c r="S21" t="s">
        <v>26</v>
      </c>
      <c r="T21" t="s">
        <v>27</v>
      </c>
    </row>
    <row r="22" spans="1:27" x14ac:dyDescent="0.3">
      <c r="A22" s="9">
        <v>3</v>
      </c>
      <c r="D22" s="4">
        <v>19</v>
      </c>
      <c r="E22" s="5">
        <v>1</v>
      </c>
      <c r="F22" s="1">
        <f t="shared" si="0"/>
        <v>361</v>
      </c>
      <c r="N22" s="11"/>
      <c r="S22" t="s">
        <v>28</v>
      </c>
      <c r="T22">
        <f>H3</f>
        <v>12.181818181818183</v>
      </c>
    </row>
    <row r="23" spans="1:27" x14ac:dyDescent="0.3">
      <c r="A23" s="9">
        <v>3</v>
      </c>
      <c r="D23" s="4">
        <v>20</v>
      </c>
      <c r="E23" s="5">
        <v>3</v>
      </c>
      <c r="F23" s="1">
        <f t="shared" si="0"/>
        <v>400</v>
      </c>
      <c r="N23" s="11"/>
      <c r="S23" s="13" t="s">
        <v>29</v>
      </c>
      <c r="T23">
        <f>1/T22</f>
        <v>8.2089552238805957E-2</v>
      </c>
    </row>
    <row r="24" spans="1:27" x14ac:dyDescent="0.3">
      <c r="A24" s="9">
        <v>3</v>
      </c>
      <c r="D24" s="4">
        <v>22</v>
      </c>
      <c r="E24" s="5">
        <v>1</v>
      </c>
      <c r="F24" s="1">
        <f t="shared" si="0"/>
        <v>484</v>
      </c>
      <c r="N24" s="11"/>
      <c r="S24" s="11" t="s">
        <v>30</v>
      </c>
      <c r="T24" s="11" t="s">
        <v>31</v>
      </c>
      <c r="U24" s="11" t="s">
        <v>32</v>
      </c>
      <c r="V24" s="11" t="s">
        <v>33</v>
      </c>
      <c r="W24" s="1">
        <f>T23</f>
        <v>8.2089552238805957E-2</v>
      </c>
      <c r="X24" s="12" t="s">
        <v>34</v>
      </c>
      <c r="Y24" s="12" t="s">
        <v>35</v>
      </c>
    </row>
    <row r="25" spans="1:27" x14ac:dyDescent="0.3">
      <c r="A25" s="9">
        <v>3</v>
      </c>
      <c r="D25" s="4">
        <v>23</v>
      </c>
      <c r="E25" s="5">
        <v>2</v>
      </c>
      <c r="F25" s="1">
        <f t="shared" si="0"/>
        <v>529</v>
      </c>
      <c r="N25" s="11"/>
    </row>
    <row r="26" spans="1:27" x14ac:dyDescent="0.3">
      <c r="A26" s="9">
        <v>4</v>
      </c>
      <c r="D26" s="4">
        <v>24</v>
      </c>
      <c r="E26" s="5">
        <v>1</v>
      </c>
      <c r="F26" s="1">
        <f t="shared" si="0"/>
        <v>576</v>
      </c>
      <c r="N26" s="11"/>
    </row>
    <row r="27" spans="1:27" x14ac:dyDescent="0.3">
      <c r="A27" s="9">
        <v>4</v>
      </c>
      <c r="D27" s="4">
        <v>26</v>
      </c>
      <c r="E27" s="5">
        <v>2</v>
      </c>
      <c r="F27" s="1">
        <f t="shared" si="0"/>
        <v>676</v>
      </c>
      <c r="J27" s="11"/>
      <c r="K27" s="1" t="s">
        <v>23</v>
      </c>
      <c r="L27" s="14">
        <v>0</v>
      </c>
      <c r="M27" s="11" t="s">
        <v>22</v>
      </c>
      <c r="N27" s="11">
        <v>0</v>
      </c>
      <c r="W27" s="16" t="s">
        <v>36</v>
      </c>
      <c r="X27">
        <v>0</v>
      </c>
      <c r="Y27" t="s">
        <v>38</v>
      </c>
    </row>
    <row r="28" spans="1:27" x14ac:dyDescent="0.3">
      <c r="A28" s="9">
        <v>4</v>
      </c>
      <c r="D28" s="4">
        <v>29</v>
      </c>
      <c r="E28" s="5">
        <v>1</v>
      </c>
      <c r="F28" s="1">
        <f t="shared" si="0"/>
        <v>841</v>
      </c>
      <c r="J28" s="11">
        <f>L27</f>
        <v>0</v>
      </c>
      <c r="K28" s="1" t="s">
        <v>21</v>
      </c>
      <c r="L28" s="14">
        <v>1</v>
      </c>
      <c r="M28" s="11" t="s">
        <v>22</v>
      </c>
      <c r="N28" s="11">
        <f>SUM($E$3:E3)/$E$39</f>
        <v>9.0909090909090912E-2</v>
      </c>
      <c r="W28" s="16"/>
      <c r="X28">
        <f>W24</f>
        <v>8.2089552238805957E-2</v>
      </c>
      <c r="Y28" s="1" t="s">
        <v>37</v>
      </c>
      <c r="Z28" t="s">
        <v>42</v>
      </c>
      <c r="AA28" t="s">
        <v>39</v>
      </c>
    </row>
    <row r="29" spans="1:27" x14ac:dyDescent="0.3">
      <c r="A29" s="9">
        <v>4</v>
      </c>
      <c r="D29" s="4">
        <v>30</v>
      </c>
      <c r="E29" s="5">
        <v>1</v>
      </c>
      <c r="F29" s="1">
        <f t="shared" si="0"/>
        <v>900</v>
      </c>
      <c r="J29" s="11">
        <f t="shared" ref="J29:J63" si="3">L28</f>
        <v>1</v>
      </c>
      <c r="K29" s="1" t="s">
        <v>21</v>
      </c>
      <c r="L29" s="14">
        <v>2</v>
      </c>
      <c r="M29" s="11" t="s">
        <v>22</v>
      </c>
      <c r="N29" s="11">
        <f>SUM($E$3:E4)/$E$39</f>
        <v>0.14141414141414141</v>
      </c>
    </row>
    <row r="30" spans="1:27" x14ac:dyDescent="0.3">
      <c r="A30" s="9">
        <v>4</v>
      </c>
      <c r="D30" s="4">
        <v>33</v>
      </c>
      <c r="E30" s="5">
        <v>1</v>
      </c>
      <c r="F30" s="1">
        <f t="shared" si="0"/>
        <v>1089</v>
      </c>
      <c r="J30" s="11">
        <f t="shared" si="3"/>
        <v>2</v>
      </c>
      <c r="K30" s="1" t="s">
        <v>21</v>
      </c>
      <c r="L30" s="14">
        <v>3</v>
      </c>
      <c r="M30" s="11" t="s">
        <v>22</v>
      </c>
      <c r="N30" s="11">
        <f>SUM($E$3:E5)/$E$39</f>
        <v>0.17171717171717171</v>
      </c>
      <c r="W30" s="16" t="s">
        <v>22</v>
      </c>
      <c r="X30">
        <v>0</v>
      </c>
      <c r="Y30" t="s">
        <v>38</v>
      </c>
    </row>
    <row r="31" spans="1:27" x14ac:dyDescent="0.3">
      <c r="A31" s="9">
        <v>4</v>
      </c>
      <c r="D31" s="4">
        <v>34</v>
      </c>
      <c r="E31" s="5">
        <v>1</v>
      </c>
      <c r="F31" s="1">
        <f t="shared" si="0"/>
        <v>1156</v>
      </c>
      <c r="J31" s="11">
        <f t="shared" si="3"/>
        <v>3</v>
      </c>
      <c r="K31" s="1" t="s">
        <v>21</v>
      </c>
      <c r="L31" s="14">
        <v>4</v>
      </c>
      <c r="M31" s="11" t="s">
        <v>22</v>
      </c>
      <c r="N31" s="11">
        <f>SUM($E$3:E6)/$E$39</f>
        <v>0.23232323232323232</v>
      </c>
      <c r="W31" s="16"/>
      <c r="X31" t="s">
        <v>40</v>
      </c>
      <c r="Z31" t="s">
        <v>39</v>
      </c>
    </row>
    <row r="32" spans="1:27" x14ac:dyDescent="0.3">
      <c r="A32" s="9">
        <v>5</v>
      </c>
      <c r="D32" s="4">
        <v>35</v>
      </c>
      <c r="E32" s="5">
        <v>1</v>
      </c>
      <c r="F32" s="1">
        <f t="shared" si="0"/>
        <v>1225</v>
      </c>
      <c r="J32" s="11">
        <f t="shared" si="3"/>
        <v>4</v>
      </c>
      <c r="K32" s="1" t="s">
        <v>21</v>
      </c>
      <c r="L32" s="14">
        <v>5</v>
      </c>
      <c r="M32" s="11" t="s">
        <v>22</v>
      </c>
      <c r="N32" s="11">
        <f>SUM($E$3:E7)/$E$39</f>
        <v>0.29292929292929293</v>
      </c>
    </row>
    <row r="33" spans="1:27" x14ac:dyDescent="0.3">
      <c r="A33" s="9">
        <v>5</v>
      </c>
      <c r="D33" s="4">
        <v>36</v>
      </c>
      <c r="E33" s="5">
        <v>1</v>
      </c>
      <c r="F33" s="1">
        <f t="shared" si="0"/>
        <v>1296</v>
      </c>
      <c r="J33" s="11">
        <f t="shared" si="3"/>
        <v>5</v>
      </c>
      <c r="K33" s="1" t="s">
        <v>21</v>
      </c>
      <c r="L33" s="14">
        <v>6</v>
      </c>
      <c r="M33" s="11" t="s">
        <v>22</v>
      </c>
      <c r="N33" s="11">
        <f>SUM($E$3:E8)/$E$39</f>
        <v>0.31313131313131315</v>
      </c>
      <c r="W33" s="1" t="s">
        <v>3</v>
      </c>
      <c r="X33" s="1" t="s">
        <v>41</v>
      </c>
      <c r="Z33" s="1" t="s">
        <v>3</v>
      </c>
      <c r="AA33" s="1" t="s">
        <v>43</v>
      </c>
    </row>
    <row r="34" spans="1:27" x14ac:dyDescent="0.3">
      <c r="A34" s="9">
        <v>6</v>
      </c>
      <c r="D34" s="4">
        <v>37</v>
      </c>
      <c r="E34" s="5">
        <v>1</v>
      </c>
      <c r="F34" s="1">
        <f t="shared" si="0"/>
        <v>1369</v>
      </c>
      <c r="J34" s="11">
        <f t="shared" si="3"/>
        <v>6</v>
      </c>
      <c r="K34" s="1" t="s">
        <v>21</v>
      </c>
      <c r="L34" s="14">
        <v>7</v>
      </c>
      <c r="M34" s="11" t="s">
        <v>22</v>
      </c>
      <c r="N34" s="11">
        <f>SUM($E$3:E9)/$E$39</f>
        <v>0.35353535353535354</v>
      </c>
      <c r="W34" s="15">
        <v>0</v>
      </c>
      <c r="X34" s="1">
        <f t="shared" ref="X34:X69" si="4">$X$28*EXP(-$X$28*D3)</f>
        <v>8.2089552238805957E-2</v>
      </c>
      <c r="Z34" s="1">
        <v>-1</v>
      </c>
      <c r="AA34" s="1">
        <v>0</v>
      </c>
    </row>
    <row r="35" spans="1:27" x14ac:dyDescent="0.3">
      <c r="A35" s="9">
        <v>6</v>
      </c>
      <c r="D35" s="4">
        <v>38</v>
      </c>
      <c r="E35" s="5">
        <v>1</v>
      </c>
      <c r="F35" s="1">
        <f t="shared" si="0"/>
        <v>1444</v>
      </c>
      <c r="J35" s="11">
        <f t="shared" si="3"/>
        <v>7</v>
      </c>
      <c r="K35" s="1" t="s">
        <v>21</v>
      </c>
      <c r="L35" s="14">
        <v>8</v>
      </c>
      <c r="M35" s="11" t="s">
        <v>22</v>
      </c>
      <c r="N35" s="11">
        <f>SUM($E$3:E10)/$E$39</f>
        <v>0.40404040404040403</v>
      </c>
      <c r="W35" s="15">
        <v>1</v>
      </c>
      <c r="X35" s="1">
        <f t="shared" si="4"/>
        <v>7.5620030333305693E-2</v>
      </c>
      <c r="Z35" s="1">
        <f t="shared" ref="Z35:Z41" si="5">Z34-1</f>
        <v>-2</v>
      </c>
      <c r="AA35" s="1">
        <v>0</v>
      </c>
    </row>
    <row r="36" spans="1:27" x14ac:dyDescent="0.3">
      <c r="A36" s="9">
        <v>6</v>
      </c>
      <c r="D36" s="4">
        <v>46</v>
      </c>
      <c r="E36" s="5">
        <v>1</v>
      </c>
      <c r="F36" s="1">
        <f t="shared" si="0"/>
        <v>2116</v>
      </c>
      <c r="J36" s="11">
        <f t="shared" si="3"/>
        <v>8</v>
      </c>
      <c r="K36" s="1" t="s">
        <v>21</v>
      </c>
      <c r="L36" s="14">
        <v>9</v>
      </c>
      <c r="M36" s="11" t="s">
        <v>22</v>
      </c>
      <c r="N36" s="11">
        <f>SUM($E$3:E11)/$E$39</f>
        <v>0.48484848484848486</v>
      </c>
      <c r="W36" s="15">
        <v>2</v>
      </c>
      <c r="X36" s="1">
        <f t="shared" si="4"/>
        <v>6.9660374939977274E-2</v>
      </c>
      <c r="Z36" s="1">
        <f t="shared" si="5"/>
        <v>-3</v>
      </c>
      <c r="AA36" s="1">
        <v>0</v>
      </c>
    </row>
    <row r="37" spans="1:27" x14ac:dyDescent="0.3">
      <c r="A37" s="9">
        <v>6</v>
      </c>
      <c r="D37" s="4">
        <v>48</v>
      </c>
      <c r="E37" s="5">
        <v>1</v>
      </c>
      <c r="F37" s="1">
        <f t="shared" si="0"/>
        <v>2304</v>
      </c>
      <c r="J37" s="11">
        <f t="shared" si="3"/>
        <v>9</v>
      </c>
      <c r="K37" s="1" t="s">
        <v>21</v>
      </c>
      <c r="L37" s="14">
        <v>10</v>
      </c>
      <c r="M37" s="11" t="s">
        <v>22</v>
      </c>
      <c r="N37" s="11">
        <f>SUM($E$3:E12)/$E$39</f>
        <v>0.54545454545454541</v>
      </c>
      <c r="W37" s="15">
        <v>3</v>
      </c>
      <c r="X37" s="1">
        <f t="shared" si="4"/>
        <v>6.4170403203884632E-2</v>
      </c>
      <c r="Z37" s="1">
        <f t="shared" si="5"/>
        <v>-4</v>
      </c>
      <c r="AA37" s="1">
        <v>0</v>
      </c>
    </row>
    <row r="38" spans="1:27" ht="15" thickBot="1" x14ac:dyDescent="0.35">
      <c r="A38" s="9">
        <v>7</v>
      </c>
      <c r="D38" s="6">
        <v>51</v>
      </c>
      <c r="E38" s="7">
        <v>1</v>
      </c>
      <c r="F38" s="1">
        <f t="shared" si="0"/>
        <v>2601</v>
      </c>
      <c r="J38" s="11">
        <f t="shared" si="3"/>
        <v>10</v>
      </c>
      <c r="K38" s="1" t="s">
        <v>21</v>
      </c>
      <c r="L38" s="14">
        <v>11</v>
      </c>
      <c r="M38" s="11" t="s">
        <v>22</v>
      </c>
      <c r="N38" s="11">
        <f>SUM($E$3:E13)/$E$39</f>
        <v>0.58585858585858586</v>
      </c>
      <c r="W38" s="15">
        <v>4</v>
      </c>
      <c r="X38" s="1">
        <f t="shared" si="4"/>
        <v>5.9113099102570968E-2</v>
      </c>
      <c r="Z38" s="1">
        <f t="shared" si="5"/>
        <v>-5</v>
      </c>
      <c r="AA38" s="1">
        <v>0</v>
      </c>
    </row>
    <row r="39" spans="1:27" x14ac:dyDescent="0.3">
      <c r="A39" s="9">
        <v>7</v>
      </c>
      <c r="D39" s="13" t="s">
        <v>19</v>
      </c>
      <c r="E39" s="12">
        <f>SUM(E3:E38)</f>
        <v>99</v>
      </c>
      <c r="J39" s="11">
        <f t="shared" si="3"/>
        <v>11</v>
      </c>
      <c r="K39" s="1" t="s">
        <v>21</v>
      </c>
      <c r="L39" s="14">
        <v>12</v>
      </c>
      <c r="M39" s="11" t="s">
        <v>22</v>
      </c>
      <c r="N39" s="11">
        <f>SUM($E$3:E14)/$E$39</f>
        <v>0.60606060606060608</v>
      </c>
      <c r="W39" s="15">
        <v>5</v>
      </c>
      <c r="X39" s="1">
        <f t="shared" si="4"/>
        <v>5.4454363866282225E-2</v>
      </c>
      <c r="Z39" s="1">
        <f t="shared" si="5"/>
        <v>-6</v>
      </c>
      <c r="AA39" s="1">
        <v>0</v>
      </c>
    </row>
    <row r="40" spans="1:27" x14ac:dyDescent="0.3">
      <c r="A40" s="9">
        <v>7</v>
      </c>
      <c r="J40" s="11">
        <f t="shared" si="3"/>
        <v>12</v>
      </c>
      <c r="K40" s="1" t="s">
        <v>21</v>
      </c>
      <c r="L40" s="14">
        <v>13</v>
      </c>
      <c r="M40" s="11" t="s">
        <v>22</v>
      </c>
      <c r="N40" s="11">
        <f>SUM($E$3:E15)/$E$39</f>
        <v>0.65656565656565657</v>
      </c>
      <c r="W40" s="15">
        <v>6</v>
      </c>
      <c r="X40" s="1">
        <f t="shared" si="4"/>
        <v>5.0162786067707556E-2</v>
      </c>
      <c r="Z40" s="1">
        <f t="shared" si="5"/>
        <v>-7</v>
      </c>
      <c r="AA40" s="1">
        <v>0</v>
      </c>
    </row>
    <row r="41" spans="1:27" x14ac:dyDescent="0.3">
      <c r="A41" s="9">
        <v>7</v>
      </c>
      <c r="J41" s="11">
        <f t="shared" si="3"/>
        <v>13</v>
      </c>
      <c r="K41" s="1" t="s">
        <v>21</v>
      </c>
      <c r="L41" s="14">
        <v>14</v>
      </c>
      <c r="M41" s="11" t="s">
        <v>22</v>
      </c>
      <c r="N41" s="11">
        <f>SUM($E$3:E16)/$E$39</f>
        <v>0.6767676767676768</v>
      </c>
      <c r="W41" s="15">
        <v>7</v>
      </c>
      <c r="X41" s="1">
        <f t="shared" si="4"/>
        <v>4.6209429831071347E-2</v>
      </c>
      <c r="Z41" s="1">
        <f t="shared" si="5"/>
        <v>-8</v>
      </c>
      <c r="AA41" s="1">
        <v>0</v>
      </c>
    </row>
    <row r="42" spans="1:27" x14ac:dyDescent="0.3">
      <c r="A42" s="9">
        <v>7</v>
      </c>
      <c r="J42" s="11">
        <f t="shared" si="3"/>
        <v>14</v>
      </c>
      <c r="K42" s="1" t="s">
        <v>21</v>
      </c>
      <c r="L42" s="14">
        <v>15</v>
      </c>
      <c r="M42" s="11" t="s">
        <v>22</v>
      </c>
      <c r="N42" s="11">
        <f>SUM($E$3:E17)/$E$39</f>
        <v>0.69696969696969702</v>
      </c>
      <c r="W42" s="15">
        <v>8</v>
      </c>
      <c r="X42" s="1">
        <f t="shared" si="4"/>
        <v>4.2567639732580952E-2</v>
      </c>
      <c r="Y42" s="1"/>
      <c r="Z42" s="1"/>
    </row>
    <row r="43" spans="1:27" x14ac:dyDescent="0.3">
      <c r="A43" s="9">
        <v>8</v>
      </c>
      <c r="J43" s="11">
        <f t="shared" si="3"/>
        <v>15</v>
      </c>
      <c r="K43" s="1" t="s">
        <v>21</v>
      </c>
      <c r="L43" s="14">
        <v>16</v>
      </c>
      <c r="M43" s="11" t="s">
        <v>22</v>
      </c>
      <c r="N43" s="11">
        <f>SUM($E$3:E18)/$E$39</f>
        <v>0.70707070707070707</v>
      </c>
      <c r="W43" s="15">
        <v>9</v>
      </c>
      <c r="X43" s="1">
        <f t="shared" si="4"/>
        <v>3.921286107677547E-2</v>
      </c>
      <c r="Y43" s="1"/>
      <c r="Z43" s="1"/>
    </row>
    <row r="44" spans="1:27" x14ac:dyDescent="0.3">
      <c r="A44" s="9">
        <v>8</v>
      </c>
      <c r="J44" s="11">
        <f t="shared" si="3"/>
        <v>16</v>
      </c>
      <c r="K44" s="1" t="s">
        <v>21</v>
      </c>
      <c r="L44" s="14">
        <v>17</v>
      </c>
      <c r="M44" s="11" t="s">
        <v>22</v>
      </c>
      <c r="N44" s="11">
        <f>SUM($E$3:E19)/$E$39</f>
        <v>0.73737373737373735</v>
      </c>
      <c r="W44" s="15">
        <v>10</v>
      </c>
      <c r="X44" s="1">
        <f t="shared" si="4"/>
        <v>3.6122474336992373E-2</v>
      </c>
    </row>
    <row r="45" spans="1:27" x14ac:dyDescent="0.3">
      <c r="A45" s="9">
        <v>8</v>
      </c>
      <c r="J45" s="11">
        <f t="shared" si="3"/>
        <v>17</v>
      </c>
      <c r="K45" s="1" t="s">
        <v>21</v>
      </c>
      <c r="L45" s="14">
        <v>18</v>
      </c>
      <c r="M45" s="11" t="s">
        <v>22</v>
      </c>
      <c r="N45" s="11">
        <f>SUM($E$3:E20)/$E$39</f>
        <v>0.76767676767676762</v>
      </c>
      <c r="W45" s="15">
        <v>11</v>
      </c>
      <c r="X45" s="1">
        <f t="shared" si="4"/>
        <v>3.3275642643670396E-2</v>
      </c>
    </row>
    <row r="46" spans="1:27" x14ac:dyDescent="0.3">
      <c r="A46" s="9">
        <v>8</v>
      </c>
      <c r="J46" s="11">
        <f t="shared" si="3"/>
        <v>18</v>
      </c>
      <c r="K46" s="1" t="s">
        <v>21</v>
      </c>
      <c r="L46" s="14">
        <v>19</v>
      </c>
      <c r="M46" s="11" t="s">
        <v>22</v>
      </c>
      <c r="N46" s="11">
        <f>SUM($E$3:E21)/$E$39</f>
        <v>0.78787878787878785</v>
      </c>
      <c r="W46" s="15">
        <v>12</v>
      </c>
      <c r="X46" s="1">
        <f t="shared" si="4"/>
        <v>3.0653171292181442E-2</v>
      </c>
    </row>
    <row r="47" spans="1:27" x14ac:dyDescent="0.3">
      <c r="A47" s="9">
        <v>8</v>
      </c>
      <c r="J47" s="11">
        <f t="shared" si="3"/>
        <v>19</v>
      </c>
      <c r="K47" s="1" t="s">
        <v>21</v>
      </c>
      <c r="L47" s="14">
        <v>20</v>
      </c>
      <c r="M47" s="11" t="s">
        <v>22</v>
      </c>
      <c r="N47" s="11">
        <f>SUM($E$3:E22)/$E$39</f>
        <v>0.79797979797979801</v>
      </c>
      <c r="W47" s="15">
        <v>13</v>
      </c>
      <c r="X47" s="1">
        <f t="shared" si="4"/>
        <v>2.8237378322926186E-2</v>
      </c>
    </row>
    <row r="48" spans="1:27" x14ac:dyDescent="0.3">
      <c r="A48" s="9">
        <v>8</v>
      </c>
      <c r="J48" s="11">
        <f t="shared" si="3"/>
        <v>20</v>
      </c>
      <c r="K48" s="1" t="s">
        <v>21</v>
      </c>
      <c r="L48" s="14">
        <v>22</v>
      </c>
      <c r="M48" s="11" t="s">
        <v>22</v>
      </c>
      <c r="N48" s="11">
        <f>SUM($E$3:E23)/$E$39</f>
        <v>0.82828282828282829</v>
      </c>
      <c r="W48" s="15">
        <v>14</v>
      </c>
      <c r="X48" s="1">
        <f t="shared" si="4"/>
        <v>2.6011975301082069E-2</v>
      </c>
    </row>
    <row r="49" spans="1:24" x14ac:dyDescent="0.3">
      <c r="A49" s="9">
        <v>8</v>
      </c>
      <c r="J49" s="11">
        <f t="shared" si="3"/>
        <v>22</v>
      </c>
      <c r="K49" s="1" t="s">
        <v>21</v>
      </c>
      <c r="L49" s="14">
        <v>23</v>
      </c>
      <c r="M49" s="11" t="s">
        <v>22</v>
      </c>
      <c r="N49" s="11">
        <f>SUM($E$3:E24)/$E$39</f>
        <v>0.83838383838383834</v>
      </c>
      <c r="W49" s="15">
        <v>15</v>
      </c>
      <c r="X49" s="1">
        <f t="shared" si="4"/>
        <v>2.3961957492163757E-2</v>
      </c>
    </row>
    <row r="50" spans="1:24" x14ac:dyDescent="0.3">
      <c r="A50" s="9">
        <v>8</v>
      </c>
      <c r="J50" s="11">
        <f t="shared" si="3"/>
        <v>23</v>
      </c>
      <c r="K50" s="1" t="s">
        <v>21</v>
      </c>
      <c r="L50" s="14">
        <v>24</v>
      </c>
      <c r="M50" s="11" t="s">
        <v>22</v>
      </c>
      <c r="N50" s="11">
        <f>SUM($E$3:E25)/$E$39</f>
        <v>0.85858585858585856</v>
      </c>
      <c r="W50" s="15">
        <v>16</v>
      </c>
      <c r="X50" s="1">
        <f t="shared" si="4"/>
        <v>2.20735026929069E-2</v>
      </c>
    </row>
    <row r="51" spans="1:24" x14ac:dyDescent="0.3">
      <c r="A51" s="9">
        <v>9</v>
      </c>
      <c r="J51" s="11">
        <f t="shared" si="3"/>
        <v>24</v>
      </c>
      <c r="K51" s="1" t="s">
        <v>21</v>
      </c>
      <c r="L51" s="14">
        <v>26</v>
      </c>
      <c r="M51" s="11" t="s">
        <v>22</v>
      </c>
      <c r="N51" s="11">
        <f>SUM($E$3:E26)/$E$39</f>
        <v>0.86868686868686873</v>
      </c>
      <c r="W51" s="15">
        <v>17</v>
      </c>
      <c r="X51" s="1">
        <f t="shared" si="4"/>
        <v>2.0333878035344543E-2</v>
      </c>
    </row>
    <row r="52" spans="1:24" x14ac:dyDescent="0.3">
      <c r="A52" s="9">
        <v>9</v>
      </c>
      <c r="J52" s="11">
        <f t="shared" si="3"/>
        <v>26</v>
      </c>
      <c r="K52" s="1" t="s">
        <v>21</v>
      </c>
      <c r="L52" s="14">
        <v>29</v>
      </c>
      <c r="M52" s="11" t="s">
        <v>22</v>
      </c>
      <c r="N52" s="11">
        <f>SUM($E$3:E27)/$E$39</f>
        <v>0.88888888888888884</v>
      </c>
      <c r="W52" s="15">
        <v>18</v>
      </c>
      <c r="X52" s="1">
        <f t="shared" si="4"/>
        <v>1.8731354135704547E-2</v>
      </c>
    </row>
    <row r="53" spans="1:24" x14ac:dyDescent="0.3">
      <c r="A53" s="9">
        <v>9</v>
      </c>
      <c r="J53" s="11">
        <f t="shared" si="3"/>
        <v>29</v>
      </c>
      <c r="K53" s="1" t="s">
        <v>21</v>
      </c>
      <c r="L53" s="14">
        <v>30</v>
      </c>
      <c r="M53" s="11" t="s">
        <v>22</v>
      </c>
      <c r="N53" s="11">
        <f>SUM($E$3:E28)/$E$39</f>
        <v>0.89898989898989901</v>
      </c>
      <c r="W53" s="15">
        <v>19</v>
      </c>
      <c r="X53" s="1">
        <f t="shared" si="4"/>
        <v>1.7255126009278771E-2</v>
      </c>
    </row>
    <row r="54" spans="1:24" x14ac:dyDescent="0.3">
      <c r="A54" s="9">
        <v>9</v>
      </c>
      <c r="J54" s="11">
        <f t="shared" si="3"/>
        <v>30</v>
      </c>
      <c r="K54" s="1" t="s">
        <v>21</v>
      </c>
      <c r="L54" s="14">
        <v>33</v>
      </c>
      <c r="M54" s="11" t="s">
        <v>22</v>
      </c>
      <c r="N54" s="11">
        <f>SUM($E$3:E29)/$E$39</f>
        <v>0.90909090909090906</v>
      </c>
      <c r="W54" s="15">
        <v>20</v>
      </c>
      <c r="X54" s="1">
        <f t="shared" si="4"/>
        <v>1.5895240218034012E-2</v>
      </c>
    </row>
    <row r="55" spans="1:24" x14ac:dyDescent="0.3">
      <c r="A55" s="9">
        <v>9</v>
      </c>
      <c r="J55" s="11">
        <f t="shared" si="3"/>
        <v>33</v>
      </c>
      <c r="K55" s="1" t="s">
        <v>21</v>
      </c>
      <c r="L55" s="14">
        <v>34</v>
      </c>
      <c r="M55" s="11" t="s">
        <v>22</v>
      </c>
      <c r="N55" s="11">
        <f>SUM($E$3:E30)/$E$39</f>
        <v>0.91919191919191923</v>
      </c>
      <c r="W55" s="15">
        <v>22</v>
      </c>
      <c r="X55" s="1">
        <f t="shared" si="4"/>
        <v>1.3488542246254571E-2</v>
      </c>
    </row>
    <row r="56" spans="1:24" x14ac:dyDescent="0.3">
      <c r="A56" s="9">
        <v>9</v>
      </c>
      <c r="J56" s="11">
        <f t="shared" si="3"/>
        <v>34</v>
      </c>
      <c r="K56" s="1" t="s">
        <v>21</v>
      </c>
      <c r="L56" s="14">
        <v>35</v>
      </c>
      <c r="M56" s="11" t="s">
        <v>22</v>
      </c>
      <c r="N56" s="11">
        <f>SUM($E$3:E31)/$E$39</f>
        <v>0.92929292929292928</v>
      </c>
      <c r="W56" s="15">
        <v>23</v>
      </c>
      <c r="X56" s="1">
        <f t="shared" si="4"/>
        <v>1.2425502953732306E-2</v>
      </c>
    </row>
    <row r="57" spans="1:24" x14ac:dyDescent="0.3">
      <c r="A57" s="9">
        <v>10</v>
      </c>
      <c r="J57" s="11">
        <f t="shared" si="3"/>
        <v>35</v>
      </c>
      <c r="K57" s="1" t="s">
        <v>21</v>
      </c>
      <c r="L57" s="14">
        <v>36</v>
      </c>
      <c r="M57" s="11" t="s">
        <v>22</v>
      </c>
      <c r="N57" s="11">
        <f>SUM($E$3:E32)/$E$39</f>
        <v>0.93939393939393945</v>
      </c>
      <c r="W57" s="15">
        <v>24</v>
      </c>
      <c r="X57" s="1">
        <f t="shared" si="4"/>
        <v>1.1446242361444313E-2</v>
      </c>
    </row>
    <row r="58" spans="1:24" x14ac:dyDescent="0.3">
      <c r="A58" s="9">
        <v>10</v>
      </c>
      <c r="J58" s="11">
        <f t="shared" si="3"/>
        <v>36</v>
      </c>
      <c r="K58" s="1" t="s">
        <v>21</v>
      </c>
      <c r="L58" s="14">
        <v>37</v>
      </c>
      <c r="M58" s="11" t="s">
        <v>22</v>
      </c>
      <c r="N58" s="11">
        <f>SUM($E$3:E33)/$E$39</f>
        <v>0.9494949494949495</v>
      </c>
      <c r="W58" s="15">
        <v>26</v>
      </c>
      <c r="X58" s="1">
        <f t="shared" si="4"/>
        <v>9.7131670572705702E-3</v>
      </c>
    </row>
    <row r="59" spans="1:24" x14ac:dyDescent="0.3">
      <c r="A59" s="9">
        <v>10</v>
      </c>
      <c r="J59" s="11">
        <f t="shared" si="3"/>
        <v>37</v>
      </c>
      <c r="K59" s="1" t="s">
        <v>21</v>
      </c>
      <c r="L59" s="14">
        <v>38</v>
      </c>
      <c r="M59" s="11" t="s">
        <v>22</v>
      </c>
      <c r="N59" s="11">
        <f>SUM($E$3:E34)/$E$39</f>
        <v>0.95959595959595956</v>
      </c>
      <c r="W59" s="15">
        <v>29</v>
      </c>
      <c r="X59" s="1">
        <f t="shared" si="4"/>
        <v>7.5929010385939492E-3</v>
      </c>
    </row>
    <row r="60" spans="1:24" x14ac:dyDescent="0.3">
      <c r="A60" s="9">
        <v>10</v>
      </c>
      <c r="J60" s="11">
        <f t="shared" si="3"/>
        <v>38</v>
      </c>
      <c r="K60" s="1" t="s">
        <v>21</v>
      </c>
      <c r="L60" s="14">
        <v>46</v>
      </c>
      <c r="M60" s="11" t="s">
        <v>22</v>
      </c>
      <c r="N60" s="11">
        <f>SUM($E$3:E35)/$E$39</f>
        <v>0.96969696969696972</v>
      </c>
      <c r="W60" s="15">
        <v>30</v>
      </c>
      <c r="X60" s="1">
        <f t="shared" si="4"/>
        <v>6.9945004107944747E-3</v>
      </c>
    </row>
    <row r="61" spans="1:24" x14ac:dyDescent="0.3">
      <c r="A61" s="9">
        <v>11</v>
      </c>
      <c r="J61" s="11">
        <f t="shared" si="3"/>
        <v>46</v>
      </c>
      <c r="K61" s="1" t="s">
        <v>21</v>
      </c>
      <c r="L61" s="14">
        <v>48</v>
      </c>
      <c r="M61" s="11" t="s">
        <v>22</v>
      </c>
      <c r="N61" s="11">
        <f>SUM($E$3:E36)/$E$39</f>
        <v>0.97979797979797978</v>
      </c>
      <c r="W61" s="15">
        <v>33</v>
      </c>
      <c r="X61" s="1">
        <f t="shared" si="4"/>
        <v>5.4676861954941853E-3</v>
      </c>
    </row>
    <row r="62" spans="1:24" x14ac:dyDescent="0.3">
      <c r="A62" s="9">
        <v>11</v>
      </c>
      <c r="J62" s="11">
        <f t="shared" si="3"/>
        <v>48</v>
      </c>
      <c r="K62" s="1" t="s">
        <v>21</v>
      </c>
      <c r="L62" s="14">
        <v>51</v>
      </c>
      <c r="M62" s="11" t="s">
        <v>22</v>
      </c>
      <c r="N62" s="11">
        <f>SUM($E$3:E37)/$E$39</f>
        <v>0.98989898989898994</v>
      </c>
      <c r="W62" s="15">
        <v>34</v>
      </c>
      <c r="X62" s="1">
        <f t="shared" si="4"/>
        <v>5.0367748961945291E-3</v>
      </c>
    </row>
    <row r="63" spans="1:24" x14ac:dyDescent="0.3">
      <c r="A63" s="9">
        <v>12</v>
      </c>
      <c r="J63" s="11">
        <f t="shared" si="3"/>
        <v>51</v>
      </c>
      <c r="K63" s="1" t="s">
        <v>24</v>
      </c>
      <c r="L63" s="12"/>
      <c r="M63" s="11" t="s">
        <v>22</v>
      </c>
      <c r="N63" s="11">
        <f>SUM($E$3:E38)/$E$39</f>
        <v>1</v>
      </c>
      <c r="W63" s="15">
        <v>35</v>
      </c>
      <c r="X63" s="1">
        <f t="shared" si="4"/>
        <v>4.6398239489021118E-3</v>
      </c>
    </row>
    <row r="64" spans="1:24" x14ac:dyDescent="0.3">
      <c r="A64" s="9">
        <v>12</v>
      </c>
      <c r="L64" s="12"/>
      <c r="W64" s="15">
        <v>36</v>
      </c>
      <c r="X64" s="1">
        <f t="shared" si="4"/>
        <v>4.2741569199510523E-3</v>
      </c>
    </row>
    <row r="65" spans="1:24" x14ac:dyDescent="0.3">
      <c r="A65" s="9">
        <v>12</v>
      </c>
      <c r="L65" s="12"/>
      <c r="W65" s="15">
        <v>37</v>
      </c>
      <c r="X65" s="1">
        <f t="shared" si="4"/>
        <v>3.9373083068568147E-3</v>
      </c>
    </row>
    <row r="66" spans="1:24" x14ac:dyDescent="0.3">
      <c r="A66" s="9">
        <v>12</v>
      </c>
      <c r="L66" s="12"/>
      <c r="W66" s="15">
        <v>38</v>
      </c>
      <c r="X66" s="1">
        <f t="shared" si="4"/>
        <v>3.6270069147159912E-3</v>
      </c>
    </row>
    <row r="67" spans="1:24" x14ac:dyDescent="0.3">
      <c r="A67" s="9">
        <v>12</v>
      </c>
      <c r="L67" s="12"/>
      <c r="W67" s="15">
        <v>46</v>
      </c>
      <c r="X67" s="1">
        <f t="shared" si="4"/>
        <v>1.8807889608663797E-3</v>
      </c>
    </row>
    <row r="68" spans="1:24" x14ac:dyDescent="0.3">
      <c r="A68" s="9">
        <v>13</v>
      </c>
      <c r="L68" s="12"/>
      <c r="W68" s="15">
        <v>48</v>
      </c>
      <c r="X68" s="1">
        <f t="shared" si="4"/>
        <v>1.5960187456715987E-3</v>
      </c>
    </row>
    <row r="69" spans="1:24" x14ac:dyDescent="0.3">
      <c r="A69" s="9">
        <v>13</v>
      </c>
      <c r="L69" s="12"/>
      <c r="W69" s="15">
        <v>51</v>
      </c>
      <c r="X69" s="1">
        <f t="shared" si="4"/>
        <v>1.2476273001558568E-3</v>
      </c>
    </row>
    <row r="70" spans="1:24" x14ac:dyDescent="0.3">
      <c r="A70" s="9">
        <v>14</v>
      </c>
      <c r="L70" s="12"/>
    </row>
    <row r="71" spans="1:24" x14ac:dyDescent="0.3">
      <c r="A71" s="9">
        <v>14</v>
      </c>
      <c r="L71" s="12"/>
    </row>
    <row r="72" spans="1:24" x14ac:dyDescent="0.3">
      <c r="A72" s="9">
        <v>15</v>
      </c>
      <c r="L72" s="12"/>
    </row>
    <row r="73" spans="1:24" x14ac:dyDescent="0.3">
      <c r="A73" s="9">
        <v>16</v>
      </c>
      <c r="L73" s="12"/>
    </row>
    <row r="74" spans="1:24" x14ac:dyDescent="0.3">
      <c r="A74" s="9">
        <v>16</v>
      </c>
      <c r="L74" s="12"/>
    </row>
    <row r="75" spans="1:24" x14ac:dyDescent="0.3">
      <c r="A75" s="9">
        <v>16</v>
      </c>
      <c r="L75" s="12"/>
    </row>
    <row r="76" spans="1:24" x14ac:dyDescent="0.3">
      <c r="A76" s="9">
        <v>17</v>
      </c>
      <c r="L76" s="12"/>
    </row>
    <row r="77" spans="1:24" x14ac:dyDescent="0.3">
      <c r="A77" s="9">
        <v>17</v>
      </c>
      <c r="L77" s="12"/>
    </row>
    <row r="78" spans="1:24" x14ac:dyDescent="0.3">
      <c r="A78" s="9">
        <v>17</v>
      </c>
      <c r="L78" s="12"/>
    </row>
    <row r="79" spans="1:24" x14ac:dyDescent="0.3">
      <c r="A79" s="9">
        <v>18</v>
      </c>
      <c r="L79" s="12"/>
    </row>
    <row r="80" spans="1:24" x14ac:dyDescent="0.3">
      <c r="A80" s="9">
        <v>18</v>
      </c>
      <c r="L80" s="12"/>
    </row>
    <row r="81" spans="1:12" x14ac:dyDescent="0.3">
      <c r="A81" s="9">
        <v>19</v>
      </c>
      <c r="L81" s="12"/>
    </row>
    <row r="82" spans="1:12" x14ac:dyDescent="0.3">
      <c r="A82" s="9">
        <v>20</v>
      </c>
      <c r="L82" s="12"/>
    </row>
    <row r="83" spans="1:12" x14ac:dyDescent="0.3">
      <c r="A83" s="9">
        <v>20</v>
      </c>
      <c r="L83" s="12"/>
    </row>
    <row r="84" spans="1:12" x14ac:dyDescent="0.3">
      <c r="A84" s="9">
        <v>20</v>
      </c>
      <c r="L84" s="12"/>
    </row>
    <row r="85" spans="1:12" x14ac:dyDescent="0.3">
      <c r="A85" s="9">
        <v>22</v>
      </c>
      <c r="L85" s="12"/>
    </row>
    <row r="86" spans="1:12" x14ac:dyDescent="0.3">
      <c r="A86" s="9">
        <v>23</v>
      </c>
      <c r="L86" s="12"/>
    </row>
    <row r="87" spans="1:12" x14ac:dyDescent="0.3">
      <c r="A87" s="9">
        <v>23</v>
      </c>
      <c r="L87" s="12"/>
    </row>
    <row r="88" spans="1:12" x14ac:dyDescent="0.3">
      <c r="A88" s="9">
        <v>24</v>
      </c>
      <c r="L88" s="12"/>
    </row>
    <row r="89" spans="1:12" x14ac:dyDescent="0.3">
      <c r="A89" s="9">
        <v>26</v>
      </c>
      <c r="L89" s="12"/>
    </row>
    <row r="90" spans="1:12" x14ac:dyDescent="0.3">
      <c r="A90" s="9">
        <v>26</v>
      </c>
      <c r="L90" s="12"/>
    </row>
    <row r="91" spans="1:12" x14ac:dyDescent="0.3">
      <c r="A91" s="9">
        <v>29</v>
      </c>
      <c r="L91" s="12"/>
    </row>
    <row r="92" spans="1:12" x14ac:dyDescent="0.3">
      <c r="A92" s="9">
        <v>30</v>
      </c>
      <c r="L92" s="12"/>
    </row>
    <row r="93" spans="1:12" x14ac:dyDescent="0.3">
      <c r="A93" s="9">
        <v>33</v>
      </c>
      <c r="L93" s="12"/>
    </row>
    <row r="94" spans="1:12" x14ac:dyDescent="0.3">
      <c r="A94" s="9">
        <v>34</v>
      </c>
      <c r="L94" s="12"/>
    </row>
    <row r="95" spans="1:12" x14ac:dyDescent="0.3">
      <c r="A95" s="9">
        <v>35</v>
      </c>
    </row>
    <row r="96" spans="1:12" x14ac:dyDescent="0.3">
      <c r="A96" s="9">
        <v>36</v>
      </c>
    </row>
    <row r="97" spans="1:1" x14ac:dyDescent="0.3">
      <c r="A97" s="9">
        <v>37</v>
      </c>
    </row>
    <row r="98" spans="1:1" x14ac:dyDescent="0.3">
      <c r="A98" s="9">
        <v>38</v>
      </c>
    </row>
    <row r="99" spans="1:1" x14ac:dyDescent="0.3">
      <c r="A99" s="9">
        <v>46</v>
      </c>
    </row>
    <row r="100" spans="1:1" x14ac:dyDescent="0.3">
      <c r="A100" s="9">
        <v>48</v>
      </c>
    </row>
    <row r="101" spans="1:1" ht="15" thickBot="1" x14ac:dyDescent="0.35">
      <c r="A101" s="10">
        <v>51</v>
      </c>
    </row>
  </sheetData>
  <sortState ref="A3:A101">
    <sortCondition ref="A1"/>
  </sortState>
  <mergeCells count="2">
    <mergeCell ref="W27:W28"/>
    <mergeCell ref="W30:W31"/>
  </mergeCells>
  <pageMargins left="0.7" right="0.7" top="0.75" bottom="0.75" header="0.3" footer="0.3"/>
  <pageSetup paperSize="9" orientation="portrait" horizontalDpi="300" verticalDpi="300" r:id="rId1"/>
  <ignoredErrors>
    <ignoredError sqref="R4 R5:R11 N29:N62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Serega Shekothin</dc:creator>
  <cp:lastModifiedBy>Vlad Shorin</cp:lastModifiedBy>
  <dcterms:created xsi:type="dcterms:W3CDTF">2019-05-12T07:02:49Z</dcterms:created>
  <dcterms:modified xsi:type="dcterms:W3CDTF">2019-05-13T09:53:47Z</dcterms:modified>
</cp:coreProperties>
</file>