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Инст\Матан\"/>
    </mc:Choice>
  </mc:AlternateContent>
  <bookViews>
    <workbookView xWindow="0" yWindow="0" windowWidth="17256" windowHeight="5772" activeTab="1"/>
  </bookViews>
  <sheets>
    <sheet name="Лист1" sheetId="1" r:id="rId1"/>
    <sheet name="Гиперболическая" sheetId="2" r:id="rId2"/>
    <sheet name="Степенна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K2" i="3"/>
  <c r="I2" i="2"/>
  <c r="D3" i="3" l="1"/>
  <c r="F3" i="3" s="1"/>
  <c r="D4" i="3"/>
  <c r="D5" i="3"/>
  <c r="D6" i="3"/>
  <c r="D7" i="3"/>
  <c r="F7" i="3" s="1"/>
  <c r="D8" i="3"/>
  <c r="D9" i="3"/>
  <c r="D10" i="3"/>
  <c r="D2" i="3"/>
  <c r="F2" i="3" s="1"/>
  <c r="C3" i="3"/>
  <c r="C4" i="3"/>
  <c r="E4" i="3" s="1"/>
  <c r="C5" i="3"/>
  <c r="C6" i="3"/>
  <c r="C7" i="3"/>
  <c r="C8" i="3"/>
  <c r="E8" i="3" s="1"/>
  <c r="C9" i="3"/>
  <c r="C10" i="3"/>
  <c r="E10" i="3" s="1"/>
  <c r="C2" i="3"/>
  <c r="E2" i="3"/>
  <c r="B12" i="3"/>
  <c r="A12" i="3"/>
  <c r="F9" i="3"/>
  <c r="F5" i="3"/>
  <c r="F4" i="3"/>
  <c r="M2" i="2"/>
  <c r="K3" i="2"/>
  <c r="K4" i="2"/>
  <c r="K5" i="2"/>
  <c r="K6" i="2"/>
  <c r="K7" i="2"/>
  <c r="K8" i="2"/>
  <c r="K9" i="2"/>
  <c r="K10" i="2"/>
  <c r="K2" i="2"/>
  <c r="F3" i="2"/>
  <c r="F7" i="2"/>
  <c r="F2" i="2"/>
  <c r="E6" i="2"/>
  <c r="E10" i="2"/>
  <c r="B12" i="2"/>
  <c r="A12" i="2"/>
  <c r="D3" i="2"/>
  <c r="D4" i="2"/>
  <c r="D12" i="2" s="1"/>
  <c r="C15" i="2" s="1"/>
  <c r="D5" i="2"/>
  <c r="D6" i="2"/>
  <c r="F6" i="2" s="1"/>
  <c r="D7" i="2"/>
  <c r="D8" i="2"/>
  <c r="D9" i="2"/>
  <c r="D10" i="2"/>
  <c r="F10" i="2" s="1"/>
  <c r="D2" i="2"/>
  <c r="C3" i="2"/>
  <c r="E3" i="2" s="1"/>
  <c r="C4" i="2"/>
  <c r="F4" i="2" s="1"/>
  <c r="C5" i="2"/>
  <c r="F5" i="2" s="1"/>
  <c r="C6" i="2"/>
  <c r="C7" i="2"/>
  <c r="E7" i="2" s="1"/>
  <c r="C8" i="2"/>
  <c r="F8" i="2" s="1"/>
  <c r="C9" i="2"/>
  <c r="F9" i="2" s="1"/>
  <c r="C10" i="2"/>
  <c r="C2" i="2"/>
  <c r="E2" i="2" s="1"/>
  <c r="I22" i="1"/>
  <c r="D24" i="1"/>
  <c r="D25" i="1"/>
  <c r="D26" i="1"/>
  <c r="D27" i="1"/>
  <c r="D28" i="1"/>
  <c r="D29" i="1"/>
  <c r="D30" i="1"/>
  <c r="D23" i="1"/>
  <c r="B15" i="1"/>
  <c r="B11" i="1"/>
  <c r="D15" i="1" s="1"/>
  <c r="A11" i="1"/>
  <c r="A16" i="1" s="1"/>
  <c r="G2" i="1"/>
  <c r="G4" i="1"/>
  <c r="G6" i="1"/>
  <c r="G8" i="1"/>
  <c r="F3" i="1"/>
  <c r="F4" i="1"/>
  <c r="F5" i="1"/>
  <c r="F6" i="1"/>
  <c r="F7" i="1"/>
  <c r="F8" i="1"/>
  <c r="F9" i="1"/>
  <c r="F2" i="1"/>
  <c r="F11" i="1" s="1"/>
  <c r="D16" i="1" s="1"/>
  <c r="E3" i="1"/>
  <c r="E11" i="1" s="1"/>
  <c r="C17" i="1" s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D11" i="1" s="1"/>
  <c r="C3" i="1"/>
  <c r="G3" i="1" s="1"/>
  <c r="C4" i="1"/>
  <c r="C5" i="1"/>
  <c r="G5" i="1" s="1"/>
  <c r="C6" i="1"/>
  <c r="C7" i="1"/>
  <c r="G7" i="1" s="1"/>
  <c r="C8" i="1"/>
  <c r="C9" i="1"/>
  <c r="G9" i="1" s="1"/>
  <c r="C2" i="1"/>
  <c r="D12" i="3" l="1"/>
  <c r="C15" i="3" s="1"/>
  <c r="F6" i="3"/>
  <c r="F8" i="3"/>
  <c r="C12" i="3"/>
  <c r="A16" i="3" s="1"/>
  <c r="E6" i="3"/>
  <c r="F10" i="3"/>
  <c r="E3" i="3"/>
  <c r="E5" i="3"/>
  <c r="E7" i="3"/>
  <c r="E9" i="3"/>
  <c r="F12" i="2"/>
  <c r="C16" i="2" s="1"/>
  <c r="E9" i="2"/>
  <c r="E5" i="2"/>
  <c r="E8" i="2"/>
  <c r="E4" i="2"/>
  <c r="E12" i="2" s="1"/>
  <c r="B16" i="2" s="1"/>
  <c r="C12" i="2"/>
  <c r="B17" i="1"/>
  <c r="C16" i="1"/>
  <c r="G11" i="1"/>
  <c r="D17" i="1" s="1"/>
  <c r="C11" i="1"/>
  <c r="B15" i="3" l="1"/>
  <c r="F12" i="3"/>
  <c r="C16" i="3" s="1"/>
  <c r="E12" i="3"/>
  <c r="B16" i="3" s="1"/>
  <c r="E15" i="3" a="1"/>
  <c r="A16" i="2"/>
  <c r="B15" i="2"/>
  <c r="E15" i="2" s="1" a="1"/>
  <c r="B16" i="1"/>
  <c r="C15" i="1"/>
  <c r="A17" i="1"/>
  <c r="E16" i="3" l="1"/>
  <c r="G16" i="3" s="1"/>
  <c r="E15" i="3"/>
  <c r="G15" i="3" s="1"/>
  <c r="E15" i="2"/>
  <c r="G15" i="2" s="1"/>
  <c r="E16" i="2"/>
  <c r="G16" i="2" s="1"/>
  <c r="F15" i="1" a="1"/>
  <c r="I3" i="3" l="1"/>
  <c r="I7" i="3"/>
  <c r="I10" i="3"/>
  <c r="K10" i="3" s="1"/>
  <c r="I4" i="3"/>
  <c r="I8" i="3"/>
  <c r="I5" i="3"/>
  <c r="K5" i="3" s="1"/>
  <c r="I9" i="3"/>
  <c r="I6" i="3"/>
  <c r="K3" i="3"/>
  <c r="K8" i="3"/>
  <c r="K6" i="3"/>
  <c r="K4" i="3"/>
  <c r="K9" i="3"/>
  <c r="K7" i="3"/>
  <c r="I3" i="2"/>
  <c r="I7" i="2"/>
  <c r="I4" i="2"/>
  <c r="I8" i="2"/>
  <c r="I5" i="2"/>
  <c r="I9" i="2"/>
  <c r="I6" i="2"/>
  <c r="I10" i="2"/>
  <c r="F15" i="1"/>
  <c r="F17" i="1"/>
  <c r="F16" i="1"/>
  <c r="M2" i="3" l="1"/>
  <c r="A24" i="1"/>
  <c r="A28" i="1"/>
  <c r="A25" i="1"/>
  <c r="A29" i="1"/>
  <c r="A26" i="1"/>
  <c r="A30" i="1"/>
  <c r="A27" i="1"/>
  <c r="A23" i="1"/>
</calcChain>
</file>

<file path=xl/sharedStrings.xml><?xml version="1.0" encoding="utf-8"?>
<sst xmlns="http://schemas.openxmlformats.org/spreadsheetml/2006/main" count="47" uniqueCount="27">
  <si>
    <t>xi</t>
  </si>
  <si>
    <t>yi</t>
  </si>
  <si>
    <t>x^2</t>
  </si>
  <si>
    <t>x^3</t>
  </si>
  <si>
    <t>x^4</t>
  </si>
  <si>
    <t>x*y</t>
  </si>
  <si>
    <t>(x^2)*y</t>
  </si>
  <si>
    <t>Матрица решения</t>
  </si>
  <si>
    <t>а0</t>
  </si>
  <si>
    <t>а1</t>
  </si>
  <si>
    <t>а2</t>
  </si>
  <si>
    <t>y = 2,6104-1,4625x+0,2496x^2</t>
  </si>
  <si>
    <t>Апроксимация</t>
  </si>
  <si>
    <t>Ошибка</t>
  </si>
  <si>
    <t>Средняя ошибка апроксимации:</t>
  </si>
  <si>
    <t>X</t>
  </si>
  <si>
    <t>Y</t>
  </si>
  <si>
    <t>X^2</t>
  </si>
  <si>
    <t>X*Y</t>
  </si>
  <si>
    <t>a</t>
  </si>
  <si>
    <t>b</t>
  </si>
  <si>
    <t>апроксимирующая ф-ция y = 72 - 686/x</t>
  </si>
  <si>
    <t>Ошибки</t>
  </si>
  <si>
    <t>Ср знач</t>
  </si>
  <si>
    <t>апроксимирующая ф-ция y = 0,25 * x^1,63</t>
  </si>
  <si>
    <t>Таким образом, более точной является гиперболическая аппроксимация.</t>
  </si>
  <si>
    <t>Степенную функцию можно проверить с помощью линии тренда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</si>
</sst>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1.29</c:v>
                </c:pt>
                <c:pt idx="1">
                  <c:v>0.62</c:v>
                </c:pt>
                <c:pt idx="2">
                  <c:v>0.57999999999999996</c:v>
                </c:pt>
                <c:pt idx="3">
                  <c:v>1.02</c:v>
                </c:pt>
                <c:pt idx="4">
                  <c:v>1.76</c:v>
                </c:pt>
                <c:pt idx="5">
                  <c:v>2.68</c:v>
                </c:pt>
                <c:pt idx="6">
                  <c:v>3.75</c:v>
                </c:pt>
                <c:pt idx="7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8-4197-8BBF-AC24780CA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761967"/>
        <c:axId val="678764047"/>
      </c:scatterChart>
      <c:valAx>
        <c:axId val="67876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764047"/>
        <c:crosses val="autoZero"/>
        <c:crossBetween val="midCat"/>
      </c:valAx>
      <c:valAx>
        <c:axId val="6787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76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Лист1!$A$22</c:f>
              <c:strCache>
                <c:ptCount val="1"/>
                <c:pt idx="0">
                  <c:v>Апроксимация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Лист1!$A$23:$A$30</c:f>
              <c:numCache>
                <c:formatCode>General</c:formatCode>
                <c:ptCount val="8"/>
                <c:pt idx="0">
                  <c:v>1.3975000000000293</c:v>
                </c:pt>
                <c:pt idx="1">
                  <c:v>0.68392857142859498</c:v>
                </c:pt>
                <c:pt idx="2">
                  <c:v>0.46964285714287968</c:v>
                </c:pt>
                <c:pt idx="3">
                  <c:v>0.75464285714288337</c:v>
                </c:pt>
                <c:pt idx="4">
                  <c:v>1.5389285714286061</c:v>
                </c:pt>
                <c:pt idx="5">
                  <c:v>2.8225000000000477</c:v>
                </c:pt>
                <c:pt idx="6">
                  <c:v>4.6053571428572084</c:v>
                </c:pt>
                <c:pt idx="7">
                  <c:v>6.8875000000000881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0F-41E9-A4E9-9FF9525FD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851743"/>
        <c:axId val="718848831"/>
      </c:scatterChar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1.29</c:v>
                </c:pt>
                <c:pt idx="1">
                  <c:v>0.62</c:v>
                </c:pt>
                <c:pt idx="2">
                  <c:v>0.57999999999999996</c:v>
                </c:pt>
                <c:pt idx="3">
                  <c:v>1.02</c:v>
                </c:pt>
                <c:pt idx="4">
                  <c:v>1.76</c:v>
                </c:pt>
                <c:pt idx="5">
                  <c:v>2.68</c:v>
                </c:pt>
                <c:pt idx="6">
                  <c:v>3.75</c:v>
                </c:pt>
                <c:pt idx="7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F-41E9-A4E9-9FF9525FD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851743"/>
        <c:axId val="718848831"/>
      </c:scatterChart>
      <c:valAx>
        <c:axId val="71885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848831"/>
        <c:crosses val="autoZero"/>
        <c:crossBetween val="midCat"/>
      </c:valAx>
      <c:valAx>
        <c:axId val="71884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851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75867891513560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Гиперболическая!$A$2:$A$10</c:f>
              <c:numCache>
                <c:formatCode>General</c:formatCode>
                <c:ptCount val="9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</c:numCache>
            </c:numRef>
          </c:xVal>
          <c:yVal>
            <c:numRef>
              <c:f>Гиперболическая!$B$2:$B$10</c:f>
              <c:numCache>
                <c:formatCode>General</c:formatCode>
                <c:ptCount val="9"/>
                <c:pt idx="0">
                  <c:v>8</c:v>
                </c:pt>
                <c:pt idx="1">
                  <c:v>21</c:v>
                </c:pt>
                <c:pt idx="2">
                  <c:v>31</c:v>
                </c:pt>
                <c:pt idx="3">
                  <c:v>30</c:v>
                </c:pt>
                <c:pt idx="4">
                  <c:v>39</c:v>
                </c:pt>
                <c:pt idx="5">
                  <c:v>42</c:v>
                </c:pt>
                <c:pt idx="6">
                  <c:v>44</c:v>
                </c:pt>
                <c:pt idx="7">
                  <c:v>42</c:v>
                </c:pt>
                <c:pt idx="8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2-4956-B178-405D637B0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57679"/>
        <c:axId val="815252687"/>
      </c:scatterChart>
      <c:valAx>
        <c:axId val="81525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252687"/>
        <c:crosses val="autoZero"/>
        <c:crossBetween val="midCat"/>
      </c:valAx>
      <c:valAx>
        <c:axId val="8152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25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Гиперболическая!$I$1</c:f>
              <c:strCache>
                <c:ptCount val="1"/>
                <c:pt idx="0">
                  <c:v>Апроксимация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Гиперболическая!$A$2:$A$10</c:f>
              <c:numCache>
                <c:formatCode>General</c:formatCode>
                <c:ptCount val="9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</c:numCache>
            </c:numRef>
          </c:xVal>
          <c:yVal>
            <c:numRef>
              <c:f>Гиперболическая!$I$2:$I$10</c:f>
              <c:numCache>
                <c:formatCode>General</c:formatCode>
                <c:ptCount val="9"/>
                <c:pt idx="0">
                  <c:v>10.052058416520353</c:v>
                </c:pt>
                <c:pt idx="1">
                  <c:v>19.653084298111892</c:v>
                </c:pt>
                <c:pt idx="2">
                  <c:v>26.693836611279025</c:v>
                </c:pt>
                <c:pt idx="3">
                  <c:v>34.321318283876757</c:v>
                </c:pt>
                <c:pt idx="4">
                  <c:v>38.135059120175619</c:v>
                </c:pt>
                <c:pt idx="5">
                  <c:v>41.25539253169287</c:v>
                </c:pt>
                <c:pt idx="6">
                  <c:v>43.855670374623912</c:v>
                </c:pt>
                <c:pt idx="7">
                  <c:v>44.999792625513571</c:v>
                </c:pt>
                <c:pt idx="8">
                  <c:v>47.0337877382063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9D-42C5-AA3D-91506B080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83551"/>
        <c:axId val="815382719"/>
      </c:scatterChart>
      <c:scatterChart>
        <c:scatterStyle val="lineMarker"/>
        <c:varyColors val="0"/>
        <c:ser>
          <c:idx val="0"/>
          <c:order val="0"/>
          <c:tx>
            <c:strRef>
              <c:f>Гиперболическая!$B$1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Гиперболическая!$A$2:$A$10</c:f>
              <c:numCache>
                <c:formatCode>General</c:formatCode>
                <c:ptCount val="9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</c:numCache>
            </c:numRef>
          </c:xVal>
          <c:yVal>
            <c:numRef>
              <c:f>Гиперболическая!$B$2:$B$10</c:f>
              <c:numCache>
                <c:formatCode>General</c:formatCode>
                <c:ptCount val="9"/>
                <c:pt idx="0">
                  <c:v>8</c:v>
                </c:pt>
                <c:pt idx="1">
                  <c:v>21</c:v>
                </c:pt>
                <c:pt idx="2">
                  <c:v>31</c:v>
                </c:pt>
                <c:pt idx="3">
                  <c:v>30</c:v>
                </c:pt>
                <c:pt idx="4">
                  <c:v>39</c:v>
                </c:pt>
                <c:pt idx="5">
                  <c:v>42</c:v>
                </c:pt>
                <c:pt idx="6">
                  <c:v>44</c:v>
                </c:pt>
                <c:pt idx="7">
                  <c:v>42</c:v>
                </c:pt>
                <c:pt idx="8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D-42C5-AA3D-91506B080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83551"/>
        <c:axId val="815382719"/>
      </c:scatterChart>
      <c:valAx>
        <c:axId val="81538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382719"/>
        <c:crosses val="autoZero"/>
        <c:crossBetween val="midCat"/>
      </c:valAx>
      <c:valAx>
        <c:axId val="81538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38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75867891513560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8283573928258967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Степенная!$A$2:$A$10</c:f>
              <c:numCache>
                <c:formatCode>General</c:formatCode>
                <c:ptCount val="9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</c:numCache>
            </c:numRef>
          </c:xVal>
          <c:yVal>
            <c:numRef>
              <c:f>Степенная!$B$2:$B$10</c:f>
              <c:numCache>
                <c:formatCode>General</c:formatCode>
                <c:ptCount val="9"/>
                <c:pt idx="0">
                  <c:v>8</c:v>
                </c:pt>
                <c:pt idx="1">
                  <c:v>21</c:v>
                </c:pt>
                <c:pt idx="2">
                  <c:v>31</c:v>
                </c:pt>
                <c:pt idx="3">
                  <c:v>30</c:v>
                </c:pt>
                <c:pt idx="4">
                  <c:v>39</c:v>
                </c:pt>
                <c:pt idx="5">
                  <c:v>42</c:v>
                </c:pt>
                <c:pt idx="6">
                  <c:v>44</c:v>
                </c:pt>
                <c:pt idx="7">
                  <c:v>42</c:v>
                </c:pt>
                <c:pt idx="8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9-4C90-B268-363B9AE76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57679"/>
        <c:axId val="815252687"/>
      </c:scatterChart>
      <c:valAx>
        <c:axId val="81525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252687"/>
        <c:crosses val="autoZero"/>
        <c:crossBetween val="midCat"/>
      </c:valAx>
      <c:valAx>
        <c:axId val="8152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25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Степенная!$I$1</c:f>
              <c:strCache>
                <c:ptCount val="1"/>
                <c:pt idx="0">
                  <c:v>Апроксимация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Степенная!$A$2:$A$10</c:f>
              <c:numCache>
                <c:formatCode>General</c:formatCode>
                <c:ptCount val="9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</c:numCache>
            </c:numRef>
          </c:xVal>
          <c:yVal>
            <c:numRef>
              <c:f>Степенная!$I$2:$I$10</c:f>
              <c:numCache>
                <c:formatCode>General</c:formatCode>
                <c:ptCount val="9"/>
                <c:pt idx="0">
                  <c:v>12.859877294618009</c:v>
                </c:pt>
                <c:pt idx="1">
                  <c:v>16.901732049506879</c:v>
                </c:pt>
                <c:pt idx="2">
                  <c:v>21.360256793615893</c:v>
                </c:pt>
                <c:pt idx="3">
                  <c:v>28.783832648431229</c:v>
                </c:pt>
                <c:pt idx="4">
                  <c:v>34.198638714927036</c:v>
                </c:pt>
                <c:pt idx="5">
                  <c:v>39.969443887150632</c:v>
                </c:pt>
                <c:pt idx="6">
                  <c:v>46.084085181449154</c:v>
                </c:pt>
                <c:pt idx="7">
                  <c:v>49.26694116329184</c:v>
                </c:pt>
                <c:pt idx="8">
                  <c:v>55.877575283367705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59-4A7C-9856-1536640E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83551"/>
        <c:axId val="815382719"/>
      </c:scatterChart>
      <c:scatterChart>
        <c:scatterStyle val="lineMarker"/>
        <c:varyColors val="0"/>
        <c:ser>
          <c:idx val="0"/>
          <c:order val="0"/>
          <c:tx>
            <c:strRef>
              <c:f>Степенная!$B$1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Степенная!$A$2:$A$10</c:f>
              <c:numCache>
                <c:formatCode>General</c:formatCode>
                <c:ptCount val="9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</c:numCache>
            </c:numRef>
          </c:xVal>
          <c:yVal>
            <c:numRef>
              <c:f>Степенная!$B$2:$B$10</c:f>
              <c:numCache>
                <c:formatCode>General</c:formatCode>
                <c:ptCount val="9"/>
                <c:pt idx="0">
                  <c:v>8</c:v>
                </c:pt>
                <c:pt idx="1">
                  <c:v>21</c:v>
                </c:pt>
                <c:pt idx="2">
                  <c:v>31</c:v>
                </c:pt>
                <c:pt idx="3">
                  <c:v>30</c:v>
                </c:pt>
                <c:pt idx="4">
                  <c:v>39</c:v>
                </c:pt>
                <c:pt idx="5">
                  <c:v>42</c:v>
                </c:pt>
                <c:pt idx="6">
                  <c:v>44</c:v>
                </c:pt>
                <c:pt idx="7">
                  <c:v>42</c:v>
                </c:pt>
                <c:pt idx="8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59-4A7C-9856-1536640E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83551"/>
        <c:axId val="815382719"/>
      </c:scatterChart>
      <c:valAx>
        <c:axId val="81538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382719"/>
        <c:crosses val="autoZero"/>
        <c:crossBetween val="midCat"/>
      </c:valAx>
      <c:valAx>
        <c:axId val="81538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38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472440</xdr:colOff>
      <xdr:row>0</xdr:row>
      <xdr:rowOff>0</xdr:rowOff>
    </xdr:from>
    <xdr:to>
      <xdr:col>23</xdr:col>
      <xdr:colOff>167640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518160</xdr:colOff>
      <xdr:row>16</xdr:row>
      <xdr:rowOff>125730</xdr:rowOff>
    </xdr:from>
    <xdr:to>
      <xdr:col>22</xdr:col>
      <xdr:colOff>213360</xdr:colOff>
      <xdr:row>31</xdr:row>
      <xdr:rowOff>125730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167640</xdr:colOff>
      <xdr:row>0</xdr:row>
      <xdr:rowOff>148590</xdr:rowOff>
    </xdr:from>
    <xdr:to>
      <xdr:col>22</xdr:col>
      <xdr:colOff>472440</xdr:colOff>
      <xdr:row>15</xdr:row>
      <xdr:rowOff>148590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</xdr:colOff>
      <xdr:row>15</xdr:row>
      <xdr:rowOff>156210</xdr:rowOff>
    </xdr:from>
    <xdr:to>
      <xdr:col>22</xdr:col>
      <xdr:colOff>312420</xdr:colOff>
      <xdr:row>30</xdr:row>
      <xdr:rowOff>156210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91440</xdr:colOff>
      <xdr:row>0</xdr:row>
      <xdr:rowOff>0</xdr:rowOff>
    </xdr:from>
    <xdr:to>
      <xdr:col>24</xdr:col>
      <xdr:colOff>396240</xdr:colOff>
      <xdr:row>15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</xdr:colOff>
      <xdr:row>15</xdr:row>
      <xdr:rowOff>156210</xdr:rowOff>
    </xdr:from>
    <xdr:to>
      <xdr:col>22</xdr:col>
      <xdr:colOff>312420</xdr:colOff>
      <xdr:row>30</xdr:row>
      <xdr:rowOff>156210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I22" sqref="I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1.29</v>
      </c>
      <c r="C2">
        <f>A2*A2</f>
        <v>1</v>
      </c>
      <c r="D2">
        <f>A2^3</f>
        <v>1</v>
      </c>
      <c r="E2">
        <f>A2^4</f>
        <v>1</v>
      </c>
      <c r="F2">
        <f>A2*B2</f>
        <v>1.29</v>
      </c>
      <c r="G2">
        <f>C2*B2</f>
        <v>1.29</v>
      </c>
    </row>
    <row r="3" spans="1:7" x14ac:dyDescent="0.3">
      <c r="A3">
        <v>2</v>
      </c>
      <c r="B3">
        <v>0.62</v>
      </c>
      <c r="C3">
        <f t="shared" ref="C3:C9" si="0">A3*A3</f>
        <v>4</v>
      </c>
      <c r="D3">
        <f t="shared" ref="D3:D9" si="1">A3^3</f>
        <v>8</v>
      </c>
      <c r="E3">
        <f t="shared" ref="E3:E9" si="2">A3^4</f>
        <v>16</v>
      </c>
      <c r="F3">
        <f t="shared" ref="F3:F9" si="3">A3*B3</f>
        <v>1.24</v>
      </c>
      <c r="G3">
        <f t="shared" ref="G3:G9" si="4">C3*B3</f>
        <v>2.48</v>
      </c>
    </row>
    <row r="4" spans="1:7" x14ac:dyDescent="0.3">
      <c r="A4">
        <v>3</v>
      </c>
      <c r="B4">
        <v>0.57999999999999996</v>
      </c>
      <c r="C4">
        <f t="shared" si="0"/>
        <v>9</v>
      </c>
      <c r="D4">
        <f t="shared" si="1"/>
        <v>27</v>
      </c>
      <c r="E4">
        <f t="shared" si="2"/>
        <v>81</v>
      </c>
      <c r="F4">
        <f t="shared" si="3"/>
        <v>1.7399999999999998</v>
      </c>
      <c r="G4">
        <f t="shared" si="4"/>
        <v>5.22</v>
      </c>
    </row>
    <row r="5" spans="1:7" x14ac:dyDescent="0.3">
      <c r="A5">
        <v>4</v>
      </c>
      <c r="B5">
        <v>1.02</v>
      </c>
      <c r="C5">
        <f t="shared" si="0"/>
        <v>16</v>
      </c>
      <c r="D5">
        <f t="shared" si="1"/>
        <v>64</v>
      </c>
      <c r="E5">
        <f t="shared" si="2"/>
        <v>256</v>
      </c>
      <c r="F5">
        <f t="shared" si="3"/>
        <v>4.08</v>
      </c>
      <c r="G5">
        <f t="shared" si="4"/>
        <v>16.32</v>
      </c>
    </row>
    <row r="6" spans="1:7" x14ac:dyDescent="0.3">
      <c r="A6">
        <v>5</v>
      </c>
      <c r="B6">
        <v>1.76</v>
      </c>
      <c r="C6">
        <f t="shared" si="0"/>
        <v>25</v>
      </c>
      <c r="D6">
        <f t="shared" si="1"/>
        <v>125</v>
      </c>
      <c r="E6">
        <f t="shared" si="2"/>
        <v>625</v>
      </c>
      <c r="F6">
        <f t="shared" si="3"/>
        <v>8.8000000000000007</v>
      </c>
      <c r="G6">
        <f t="shared" si="4"/>
        <v>44</v>
      </c>
    </row>
    <row r="7" spans="1:7" x14ac:dyDescent="0.3">
      <c r="A7">
        <v>6</v>
      </c>
      <c r="B7">
        <v>2.68</v>
      </c>
      <c r="C7">
        <f t="shared" si="0"/>
        <v>36</v>
      </c>
      <c r="D7">
        <f t="shared" si="1"/>
        <v>216</v>
      </c>
      <c r="E7">
        <f t="shared" si="2"/>
        <v>1296</v>
      </c>
      <c r="F7">
        <f t="shared" si="3"/>
        <v>16.080000000000002</v>
      </c>
      <c r="G7">
        <f t="shared" si="4"/>
        <v>96.48</v>
      </c>
    </row>
    <row r="8" spans="1:7" x14ac:dyDescent="0.3">
      <c r="A8">
        <v>7</v>
      </c>
      <c r="B8">
        <v>3.75</v>
      </c>
      <c r="C8">
        <f t="shared" si="0"/>
        <v>49</v>
      </c>
      <c r="D8">
        <f t="shared" si="1"/>
        <v>343</v>
      </c>
      <c r="E8">
        <f t="shared" si="2"/>
        <v>2401</v>
      </c>
      <c r="F8">
        <f t="shared" si="3"/>
        <v>26.25</v>
      </c>
      <c r="G8">
        <f t="shared" si="4"/>
        <v>183.75</v>
      </c>
    </row>
    <row r="9" spans="1:7" x14ac:dyDescent="0.3">
      <c r="A9">
        <v>8</v>
      </c>
      <c r="B9">
        <v>7.46</v>
      </c>
      <c r="C9">
        <f t="shared" si="0"/>
        <v>64</v>
      </c>
      <c r="D9">
        <f t="shared" si="1"/>
        <v>512</v>
      </c>
      <c r="E9">
        <f t="shared" si="2"/>
        <v>4096</v>
      </c>
      <c r="F9">
        <f t="shared" si="3"/>
        <v>59.68</v>
      </c>
      <c r="G9">
        <f t="shared" si="4"/>
        <v>477.44</v>
      </c>
    </row>
    <row r="11" spans="1:7" x14ac:dyDescent="0.3">
      <c r="A11">
        <f>SUM(A2:A9)</f>
        <v>36</v>
      </c>
      <c r="B11">
        <f t="shared" ref="B11:G11" si="5">SUM(B2:B9)</f>
        <v>19.16</v>
      </c>
      <c r="C11">
        <f t="shared" si="5"/>
        <v>204</v>
      </c>
      <c r="D11">
        <f t="shared" si="5"/>
        <v>1296</v>
      </c>
      <c r="E11">
        <f t="shared" si="5"/>
        <v>8772</v>
      </c>
      <c r="F11">
        <f t="shared" si="5"/>
        <v>119.16</v>
      </c>
      <c r="G11">
        <f t="shared" si="5"/>
        <v>826.98</v>
      </c>
    </row>
    <row r="14" spans="1:7" x14ac:dyDescent="0.3">
      <c r="A14" t="s">
        <v>7</v>
      </c>
    </row>
    <row r="15" spans="1:7" x14ac:dyDescent="0.3">
      <c r="A15">
        <v>8</v>
      </c>
      <c r="B15">
        <f>A11</f>
        <v>36</v>
      </c>
      <c r="C15">
        <f>C11</f>
        <v>204</v>
      </c>
      <c r="D15">
        <f>B11</f>
        <v>19.16</v>
      </c>
      <c r="E15" t="s">
        <v>8</v>
      </c>
      <c r="F15">
        <f t="array" ref="F15:F17">MMULT(MINVERSE(A15:C17),D15:D17)</f>
        <v>2.6103571428571826</v>
      </c>
    </row>
    <row r="16" spans="1:7" x14ac:dyDescent="0.3">
      <c r="A16">
        <f>A11</f>
        <v>36</v>
      </c>
      <c r="B16">
        <f>C11</f>
        <v>204</v>
      </c>
      <c r="C16">
        <f>D11</f>
        <v>1296</v>
      </c>
      <c r="D16">
        <f>F11</f>
        <v>119.16</v>
      </c>
      <c r="E16" t="s">
        <v>9</v>
      </c>
      <c r="F16">
        <v>-1.4625000000000128</v>
      </c>
    </row>
    <row r="17" spans="1:9" x14ac:dyDescent="0.3">
      <c r="A17">
        <f>C11</f>
        <v>204</v>
      </c>
      <c r="B17">
        <f>D11</f>
        <v>1296</v>
      </c>
      <c r="C17">
        <f>E11</f>
        <v>8772</v>
      </c>
      <c r="D17">
        <f>G11</f>
        <v>826.98</v>
      </c>
      <c r="E17" t="s">
        <v>10</v>
      </c>
      <c r="F17">
        <v>0.2496428571428595</v>
      </c>
    </row>
    <row r="20" spans="1:9" x14ac:dyDescent="0.3">
      <c r="A20" t="s">
        <v>11</v>
      </c>
    </row>
    <row r="22" spans="1:9" x14ac:dyDescent="0.3">
      <c r="A22" t="s">
        <v>12</v>
      </c>
      <c r="D22" t="s">
        <v>13</v>
      </c>
      <c r="F22" t="s">
        <v>14</v>
      </c>
      <c r="I22">
        <f>AVERAGE(D23:D30)</f>
        <v>0.1400609004328511</v>
      </c>
    </row>
    <row r="23" spans="1:9" x14ac:dyDescent="0.3">
      <c r="A23">
        <f>$F$15 + $F$16*A2+$F$17*(A2^2)</f>
        <v>1.3975000000000293</v>
      </c>
      <c r="D23">
        <f>ABS((B2-A23)/B2)</f>
        <v>8.3333333333355991E-2</v>
      </c>
    </row>
    <row r="24" spans="1:9" x14ac:dyDescent="0.3">
      <c r="A24">
        <f t="shared" ref="A24:A30" si="6">$F$15 + $F$16*A3+$F$17*(A3^2)</f>
        <v>0.68392857142859498</v>
      </c>
      <c r="D24">
        <f t="shared" ref="D24:D30" si="7">ABS((B3-A24)/B3)</f>
        <v>0.10311059907837901</v>
      </c>
    </row>
    <row r="25" spans="1:9" x14ac:dyDescent="0.3">
      <c r="A25">
        <f t="shared" si="6"/>
        <v>0.46964285714287968</v>
      </c>
      <c r="D25">
        <f t="shared" si="7"/>
        <v>0.19027093596055222</v>
      </c>
    </row>
    <row r="26" spans="1:9" x14ac:dyDescent="0.3">
      <c r="A26">
        <f t="shared" si="6"/>
        <v>0.75464285714288337</v>
      </c>
      <c r="D26">
        <f t="shared" si="7"/>
        <v>0.26015406162462418</v>
      </c>
    </row>
    <row r="27" spans="1:9" x14ac:dyDescent="0.3">
      <c r="A27">
        <f t="shared" si="6"/>
        <v>1.5389285714286061</v>
      </c>
      <c r="D27">
        <f t="shared" si="7"/>
        <v>0.12560876623374656</v>
      </c>
    </row>
    <row r="28" spans="1:9" x14ac:dyDescent="0.3">
      <c r="A28">
        <f t="shared" si="6"/>
        <v>2.8225000000000477</v>
      </c>
      <c r="D28">
        <f t="shared" si="7"/>
        <v>5.3171641791062527E-2</v>
      </c>
    </row>
    <row r="29" spans="1:9" x14ac:dyDescent="0.3">
      <c r="A29">
        <f t="shared" si="6"/>
        <v>4.6053571428572084</v>
      </c>
      <c r="D29">
        <f t="shared" si="7"/>
        <v>0.22809523809525559</v>
      </c>
    </row>
    <row r="30" spans="1:9" x14ac:dyDescent="0.3">
      <c r="A30">
        <f t="shared" si="6"/>
        <v>6.8875000000000881</v>
      </c>
      <c r="D30">
        <f t="shared" si="7"/>
        <v>7.674262734583269E-2</v>
      </c>
    </row>
  </sheetData>
  <sortState ref="A2:B9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K3" sqref="K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I1" t="s">
        <v>12</v>
      </c>
      <c r="K1" t="s">
        <v>22</v>
      </c>
      <c r="M1" t="s">
        <v>23</v>
      </c>
    </row>
    <row r="2" spans="1:13" x14ac:dyDescent="0.3">
      <c r="A2">
        <v>11</v>
      </c>
      <c r="B2">
        <v>8</v>
      </c>
      <c r="C2">
        <f>1/A2</f>
        <v>9.0909090909090912E-2</v>
      </c>
      <c r="D2">
        <f>B2</f>
        <v>8</v>
      </c>
      <c r="E2">
        <f>C2^2</f>
        <v>8.2644628099173556E-3</v>
      </c>
      <c r="F2">
        <f>C2*D2</f>
        <v>0.72727272727272729</v>
      </c>
      <c r="I2">
        <f>$G$15+$G$16/A2</f>
        <v>10.052058416520353</v>
      </c>
      <c r="K2">
        <f>ABS((B2-I2)/B2)</f>
        <v>0.25650730206504413</v>
      </c>
      <c r="M2">
        <f>AVERAGE(K2:K10)</f>
        <v>8.4259548699286493E-2</v>
      </c>
    </row>
    <row r="3" spans="1:13" x14ac:dyDescent="0.3">
      <c r="A3">
        <v>13</v>
      </c>
      <c r="B3">
        <v>21</v>
      </c>
      <c r="C3">
        <f t="shared" ref="C3:C10" si="0">1/A3</f>
        <v>7.6923076923076927E-2</v>
      </c>
      <c r="D3">
        <f t="shared" ref="D3:D10" si="1">B3</f>
        <v>21</v>
      </c>
      <c r="E3">
        <f t="shared" ref="E3:E10" si="2">C3^2</f>
        <v>5.9171597633136102E-3</v>
      </c>
      <c r="F3">
        <f t="shared" ref="F3:F10" si="3">C3*D3</f>
        <v>1.6153846153846154</v>
      </c>
      <c r="I3">
        <f t="shared" ref="I3:I10" si="4">$G$15+$G$16/A3</f>
        <v>19.653084298111892</v>
      </c>
      <c r="K3">
        <f t="shared" ref="K3:K10" si="5">ABS((B3-I3)/B3)</f>
        <v>6.4138842947052743E-2</v>
      </c>
    </row>
    <row r="4" spans="1:13" x14ac:dyDescent="0.3">
      <c r="A4">
        <v>15</v>
      </c>
      <c r="B4">
        <v>31</v>
      </c>
      <c r="C4">
        <f t="shared" si="0"/>
        <v>6.6666666666666666E-2</v>
      </c>
      <c r="D4">
        <f t="shared" si="1"/>
        <v>31</v>
      </c>
      <c r="E4">
        <f t="shared" si="2"/>
        <v>4.4444444444444444E-3</v>
      </c>
      <c r="F4">
        <f t="shared" si="3"/>
        <v>2.0666666666666664</v>
      </c>
      <c r="I4">
        <f t="shared" si="4"/>
        <v>26.693836611279025</v>
      </c>
      <c r="K4">
        <f t="shared" si="5"/>
        <v>0.13890849641035405</v>
      </c>
    </row>
    <row r="5" spans="1:13" x14ac:dyDescent="0.3">
      <c r="A5">
        <v>18</v>
      </c>
      <c r="B5">
        <v>30</v>
      </c>
      <c r="C5">
        <f t="shared" si="0"/>
        <v>5.5555555555555552E-2</v>
      </c>
      <c r="D5">
        <f t="shared" si="1"/>
        <v>30</v>
      </c>
      <c r="E5">
        <f t="shared" si="2"/>
        <v>3.0864197530864196E-3</v>
      </c>
      <c r="F5">
        <f t="shared" si="3"/>
        <v>1.6666666666666665</v>
      </c>
      <c r="I5">
        <f t="shared" si="4"/>
        <v>34.321318283876757</v>
      </c>
      <c r="K5">
        <f t="shared" si="5"/>
        <v>0.14404394279589189</v>
      </c>
    </row>
    <row r="6" spans="1:13" x14ac:dyDescent="0.3">
      <c r="A6">
        <v>20</v>
      </c>
      <c r="B6">
        <v>39</v>
      </c>
      <c r="C6">
        <f t="shared" si="0"/>
        <v>0.05</v>
      </c>
      <c r="D6">
        <f t="shared" si="1"/>
        <v>39</v>
      </c>
      <c r="E6">
        <f t="shared" si="2"/>
        <v>2.5000000000000005E-3</v>
      </c>
      <c r="F6">
        <f t="shared" si="3"/>
        <v>1.9500000000000002</v>
      </c>
      <c r="I6">
        <f t="shared" si="4"/>
        <v>38.135059120175619</v>
      </c>
      <c r="K6">
        <f t="shared" si="5"/>
        <v>2.2177971277548236E-2</v>
      </c>
    </row>
    <row r="7" spans="1:13" x14ac:dyDescent="0.3">
      <c r="A7">
        <v>22</v>
      </c>
      <c r="B7">
        <v>42</v>
      </c>
      <c r="C7">
        <f t="shared" si="0"/>
        <v>4.5454545454545456E-2</v>
      </c>
      <c r="D7">
        <f t="shared" si="1"/>
        <v>42</v>
      </c>
      <c r="E7">
        <f t="shared" si="2"/>
        <v>2.0661157024793389E-3</v>
      </c>
      <c r="F7">
        <f t="shared" si="3"/>
        <v>1.9090909090909092</v>
      </c>
      <c r="I7">
        <f t="shared" si="4"/>
        <v>41.25539253169287</v>
      </c>
      <c r="K7">
        <f t="shared" si="5"/>
        <v>1.7728749245407863E-2</v>
      </c>
    </row>
    <row r="8" spans="1:13" x14ac:dyDescent="0.3">
      <c r="A8">
        <v>24</v>
      </c>
      <c r="B8">
        <v>44</v>
      </c>
      <c r="C8">
        <f t="shared" si="0"/>
        <v>4.1666666666666664E-2</v>
      </c>
      <c r="D8">
        <f t="shared" si="1"/>
        <v>44</v>
      </c>
      <c r="E8">
        <f t="shared" si="2"/>
        <v>1.736111111111111E-3</v>
      </c>
      <c r="F8">
        <f t="shared" si="3"/>
        <v>1.8333333333333333</v>
      </c>
      <c r="I8">
        <f t="shared" si="4"/>
        <v>43.855670374623912</v>
      </c>
      <c r="K8">
        <f t="shared" si="5"/>
        <v>3.2802187585474485E-3</v>
      </c>
    </row>
    <row r="9" spans="1:13" x14ac:dyDescent="0.3">
      <c r="A9">
        <v>25</v>
      </c>
      <c r="B9">
        <v>42</v>
      </c>
      <c r="C9">
        <f t="shared" si="0"/>
        <v>0.04</v>
      </c>
      <c r="D9">
        <f t="shared" si="1"/>
        <v>42</v>
      </c>
      <c r="E9">
        <f t="shared" si="2"/>
        <v>1.6000000000000001E-3</v>
      </c>
      <c r="F9">
        <f t="shared" si="3"/>
        <v>1.68</v>
      </c>
      <c r="I9">
        <f t="shared" si="4"/>
        <v>44.999792625513571</v>
      </c>
      <c r="K9">
        <f t="shared" si="5"/>
        <v>7.1423633940799314E-2</v>
      </c>
    </row>
    <row r="10" spans="1:13" x14ac:dyDescent="0.3">
      <c r="A10">
        <v>27</v>
      </c>
      <c r="B10">
        <v>49</v>
      </c>
      <c r="C10">
        <f t="shared" si="0"/>
        <v>3.7037037037037035E-2</v>
      </c>
      <c r="D10">
        <f t="shared" si="1"/>
        <v>49</v>
      </c>
      <c r="E10">
        <f t="shared" si="2"/>
        <v>1.3717421124828531E-3</v>
      </c>
      <c r="F10">
        <f t="shared" si="3"/>
        <v>1.8148148148148147</v>
      </c>
      <c r="I10">
        <f t="shared" si="4"/>
        <v>47.0337877382063</v>
      </c>
      <c r="K10">
        <f t="shared" si="5"/>
        <v>4.0126780852932656E-2</v>
      </c>
    </row>
    <row r="12" spans="1:13" x14ac:dyDescent="0.3">
      <c r="A12">
        <f xml:space="preserve"> SUM(A2:A10)</f>
        <v>175</v>
      </c>
      <c r="B12">
        <f t="shared" ref="B12:F12" si="6" xml:space="preserve"> SUM(B2:B10)</f>
        <v>306</v>
      </c>
      <c r="C12">
        <f t="shared" si="6"/>
        <v>0.50421263921263915</v>
      </c>
      <c r="D12">
        <f t="shared" si="6"/>
        <v>306</v>
      </c>
      <c r="E12">
        <f t="shared" si="6"/>
        <v>3.0986455696835131E-2</v>
      </c>
      <c r="F12">
        <f t="shared" si="6"/>
        <v>15.263229733229736</v>
      </c>
    </row>
    <row r="14" spans="1:13" x14ac:dyDescent="0.3">
      <c r="A14" t="s">
        <v>7</v>
      </c>
    </row>
    <row r="15" spans="1:13" x14ac:dyDescent="0.3">
      <c r="A15">
        <v>9</v>
      </c>
      <c r="B15">
        <f>C12</f>
        <v>0.50421263921263915</v>
      </c>
      <c r="C15">
        <f>D12</f>
        <v>306</v>
      </c>
      <c r="D15" t="s">
        <v>8</v>
      </c>
      <c r="E15">
        <f t="array" ref="E15:E16">MMULT(MINVERSE(A15:B16),C15:C16)</f>
        <v>72.458726646865387</v>
      </c>
      <c r="F15" t="s">
        <v>19</v>
      </c>
      <c r="G15">
        <f>E15</f>
        <v>72.458726646865387</v>
      </c>
    </row>
    <row r="16" spans="1:13" x14ac:dyDescent="0.3">
      <c r="A16">
        <f>C12</f>
        <v>0.50421263921263915</v>
      </c>
      <c r="B16">
        <f>E12</f>
        <v>3.0986455696835131E-2</v>
      </c>
      <c r="C16">
        <f>F12</f>
        <v>15.263229733229736</v>
      </c>
      <c r="D16" t="s">
        <v>9</v>
      </c>
      <c r="E16">
        <v>-686.47335053379538</v>
      </c>
      <c r="F16" t="s">
        <v>20</v>
      </c>
      <c r="G16">
        <f>E16</f>
        <v>-686.47335053379538</v>
      </c>
    </row>
    <row r="17" spans="6:6" x14ac:dyDescent="0.3">
      <c r="F17" t="s">
        <v>21</v>
      </c>
    </row>
  </sheetData>
  <sortState ref="A2:B10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2" sqref="I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I1" t="s">
        <v>12</v>
      </c>
      <c r="K1" t="s">
        <v>22</v>
      </c>
      <c r="M1" t="s">
        <v>23</v>
      </c>
    </row>
    <row r="2" spans="1:13" x14ac:dyDescent="0.3">
      <c r="A2">
        <v>11</v>
      </c>
      <c r="B2">
        <v>8</v>
      </c>
      <c r="C2">
        <f>LN(A2)</f>
        <v>2.3978952727983707</v>
      </c>
      <c r="D2">
        <f>LN(B2)</f>
        <v>2.0794415416798357</v>
      </c>
      <c r="E2">
        <f>C2^2</f>
        <v>5.7499017393087728</v>
      </c>
      <c r="F2">
        <f>C2*D2</f>
        <v>4.9862830428546339</v>
      </c>
      <c r="I2">
        <f>$G$15*A2^$G$16</f>
        <v>12.859877294618009</v>
      </c>
      <c r="K2">
        <f>ABS((B2-I2)/B2)</f>
        <v>0.60748466182725114</v>
      </c>
      <c r="M2">
        <f>AVERAGE(K2:K10)</f>
        <v>0.18737152340583654</v>
      </c>
    </row>
    <row r="3" spans="1:13" x14ac:dyDescent="0.3">
      <c r="A3">
        <v>13</v>
      </c>
      <c r="B3">
        <v>21</v>
      </c>
      <c r="C3">
        <f t="shared" ref="C3:C10" si="0">LN(A3)</f>
        <v>2.5649493574615367</v>
      </c>
      <c r="D3">
        <f t="shared" ref="D3:D10" si="1">LN(B3)</f>
        <v>3.044522437723423</v>
      </c>
      <c r="E3">
        <f t="shared" ref="E3:E10" si="2">C3^2</f>
        <v>6.5789652063423505</v>
      </c>
      <c r="F3">
        <f t="shared" ref="F3:F10" si="3">C3*D3</f>
        <v>7.8090458704159254</v>
      </c>
      <c r="I3">
        <f t="shared" ref="I3:I10" si="4">$G$15*A3^$G$16</f>
        <v>16.901732049506879</v>
      </c>
      <c r="K3">
        <f t="shared" ref="K3:K10" si="5">ABS((B3-I3)/B3)</f>
        <v>0.19515561669014861</v>
      </c>
    </row>
    <row r="4" spans="1:13" x14ac:dyDescent="0.3">
      <c r="A4">
        <v>15</v>
      </c>
      <c r="B4">
        <v>31</v>
      </c>
      <c r="C4">
        <f t="shared" si="0"/>
        <v>2.7080502011022101</v>
      </c>
      <c r="D4">
        <f t="shared" si="1"/>
        <v>3.4339872044851463</v>
      </c>
      <c r="E4">
        <f t="shared" si="2"/>
        <v>7.3335358916897206</v>
      </c>
      <c r="F4">
        <f t="shared" si="3"/>
        <v>9.2994097396884161</v>
      </c>
      <c r="I4">
        <f t="shared" si="4"/>
        <v>21.360256793615893</v>
      </c>
      <c r="K4">
        <f t="shared" si="5"/>
        <v>0.31095945827045507</v>
      </c>
    </row>
    <row r="5" spans="1:13" x14ac:dyDescent="0.3">
      <c r="A5">
        <v>18</v>
      </c>
      <c r="B5">
        <v>30</v>
      </c>
      <c r="C5">
        <f t="shared" si="0"/>
        <v>2.8903717578961645</v>
      </c>
      <c r="D5">
        <f t="shared" si="1"/>
        <v>3.4011973816621555</v>
      </c>
      <c r="E5">
        <f t="shared" si="2"/>
        <v>8.354248898843764</v>
      </c>
      <c r="F5">
        <f t="shared" si="3"/>
        <v>9.830724854986677</v>
      </c>
      <c r="I5">
        <f t="shared" si="4"/>
        <v>28.783832648431229</v>
      </c>
      <c r="K5">
        <f t="shared" si="5"/>
        <v>4.0538911718959035E-2</v>
      </c>
    </row>
    <row r="6" spans="1:13" x14ac:dyDescent="0.3">
      <c r="A6">
        <v>20</v>
      </c>
      <c r="B6">
        <v>39</v>
      </c>
      <c r="C6">
        <f t="shared" si="0"/>
        <v>2.9957322735539909</v>
      </c>
      <c r="D6">
        <f t="shared" si="1"/>
        <v>3.6635616461296463</v>
      </c>
      <c r="E6">
        <f t="shared" si="2"/>
        <v>8.9744118548129634</v>
      </c>
      <c r="F6">
        <f t="shared" si="3"/>
        <v>10.975049859465166</v>
      </c>
      <c r="I6">
        <f t="shared" si="4"/>
        <v>34.198638714927036</v>
      </c>
      <c r="K6">
        <f t="shared" si="5"/>
        <v>0.1231118278223837</v>
      </c>
    </row>
    <row r="7" spans="1:13" x14ac:dyDescent="0.3">
      <c r="A7">
        <v>22</v>
      </c>
      <c r="B7">
        <v>42</v>
      </c>
      <c r="C7">
        <f t="shared" si="0"/>
        <v>3.0910424533583161</v>
      </c>
      <c r="D7">
        <f t="shared" si="1"/>
        <v>3.7376696182833684</v>
      </c>
      <c r="E7">
        <f t="shared" si="2"/>
        <v>9.5545434484633969</v>
      </c>
      <c r="F7">
        <f t="shared" si="3"/>
        <v>11.553295466741464</v>
      </c>
      <c r="I7">
        <f t="shared" si="4"/>
        <v>39.969443887150632</v>
      </c>
      <c r="K7">
        <f t="shared" si="5"/>
        <v>4.8346574115461137E-2</v>
      </c>
    </row>
    <row r="8" spans="1:13" x14ac:dyDescent="0.3">
      <c r="A8">
        <v>24</v>
      </c>
      <c r="B8">
        <v>44</v>
      </c>
      <c r="C8">
        <f t="shared" si="0"/>
        <v>3.1780538303479458</v>
      </c>
      <c r="D8">
        <f t="shared" si="1"/>
        <v>3.784189633918261</v>
      </c>
      <c r="E8">
        <f t="shared" si="2"/>
        <v>10.100026148589249</v>
      </c>
      <c r="F8">
        <f t="shared" si="3"/>
        <v>12.02635836083692</v>
      </c>
      <c r="I8">
        <f t="shared" si="4"/>
        <v>46.084085181449154</v>
      </c>
      <c r="K8">
        <f t="shared" si="5"/>
        <v>4.7365572305662601E-2</v>
      </c>
    </row>
    <row r="9" spans="1:13" x14ac:dyDescent="0.3">
      <c r="A9">
        <v>25</v>
      </c>
      <c r="B9">
        <v>42</v>
      </c>
      <c r="C9">
        <f t="shared" si="0"/>
        <v>3.2188758248682006</v>
      </c>
      <c r="D9">
        <f t="shared" si="1"/>
        <v>3.7376696182833684</v>
      </c>
      <c r="E9">
        <f t="shared" si="2"/>
        <v>10.361161575920939</v>
      </c>
      <c r="F9">
        <f t="shared" si="3"/>
        <v>12.031094375636689</v>
      </c>
      <c r="I9">
        <f t="shared" si="4"/>
        <v>49.26694116329184</v>
      </c>
      <c r="K9">
        <f t="shared" si="5"/>
        <v>0.1730224086498057</v>
      </c>
    </row>
    <row r="10" spans="1:13" x14ac:dyDescent="0.3">
      <c r="A10">
        <v>27</v>
      </c>
      <c r="B10">
        <v>49</v>
      </c>
      <c r="C10">
        <f t="shared" si="0"/>
        <v>3.2958368660043291</v>
      </c>
      <c r="D10">
        <f t="shared" si="1"/>
        <v>3.8918202981106265</v>
      </c>
      <c r="E10">
        <f t="shared" si="2"/>
        <v>10.862540647313239</v>
      </c>
      <c r="F10">
        <f t="shared" si="3"/>
        <v>12.826804814376962</v>
      </c>
      <c r="I10">
        <f t="shared" si="4"/>
        <v>55.877575283367705</v>
      </c>
      <c r="K10">
        <f t="shared" si="5"/>
        <v>0.14035867925240214</v>
      </c>
    </row>
    <row r="12" spans="1:13" x14ac:dyDescent="0.3">
      <c r="A12">
        <f xml:space="preserve"> SUM(A2:A10)</f>
        <v>175</v>
      </c>
      <c r="B12">
        <f t="shared" ref="B12:F12" si="6" xml:space="preserve"> SUM(B2:B10)</f>
        <v>306</v>
      </c>
      <c r="C12">
        <f t="shared" si="6"/>
        <v>26.340807837391061</v>
      </c>
      <c r="D12">
        <f t="shared" si="6"/>
        <v>30.774059380275833</v>
      </c>
      <c r="E12">
        <f t="shared" si="6"/>
        <v>77.869335411284396</v>
      </c>
      <c r="F12">
        <f t="shared" si="6"/>
        <v>91.338066385002847</v>
      </c>
    </row>
    <row r="14" spans="1:13" x14ac:dyDescent="0.3">
      <c r="A14" t="s">
        <v>7</v>
      </c>
    </row>
    <row r="15" spans="1:13" x14ac:dyDescent="0.3">
      <c r="A15">
        <v>9</v>
      </c>
      <c r="B15">
        <f>C12</f>
        <v>26.340807837391061</v>
      </c>
      <c r="C15">
        <f>D12</f>
        <v>30.774059380275833</v>
      </c>
      <c r="D15" t="s">
        <v>8</v>
      </c>
      <c r="E15">
        <f t="array" ref="E15:E16">MMULT(MINVERSE(A15:B16),C15:C16)</f>
        <v>-1.3688939411935053</v>
      </c>
      <c r="F15" t="s">
        <v>19</v>
      </c>
      <c r="G15">
        <f>EXP(E15)</f>
        <v>0.25438817228344507</v>
      </c>
      <c r="K15" t="s">
        <v>25</v>
      </c>
    </row>
    <row r="16" spans="1:13" x14ac:dyDescent="0.3">
      <c r="A16">
        <f>C12</f>
        <v>26.340807837391061</v>
      </c>
      <c r="B16">
        <f>E12</f>
        <v>77.869335411284396</v>
      </c>
      <c r="C16">
        <f>F12</f>
        <v>91.338066385002847</v>
      </c>
      <c r="D16" t="s">
        <v>9</v>
      </c>
      <c r="E16">
        <v>1.6360206230973944</v>
      </c>
      <c r="F16" t="s">
        <v>20</v>
      </c>
      <c r="G16">
        <f>E16</f>
        <v>1.6360206230973944</v>
      </c>
      <c r="K16" t="s">
        <v>26</v>
      </c>
    </row>
    <row r="17" spans="6:6" x14ac:dyDescent="0.3">
      <c r="F1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Гиперболическая</vt:lpstr>
      <vt:lpstr>Степенная</vt:lpstr>
    </vt:vector>
  </TitlesOfParts>
  <Company>OGU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Shorin</dc:creator>
  <cp:lastModifiedBy>Vlad Shorin</cp:lastModifiedBy>
  <dcterms:created xsi:type="dcterms:W3CDTF">2018-12-07T07:15:58Z</dcterms:created>
  <dcterms:modified xsi:type="dcterms:W3CDTF">2018-12-17T13:42:49Z</dcterms:modified>
</cp:coreProperties>
</file>