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0762C448-BB1A-4FC8-8370-1C8BFDD3E3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B43" i="1"/>
  <c r="B42" i="1"/>
  <c r="B41" i="1"/>
  <c r="F36" i="1"/>
  <c r="F34" i="1"/>
  <c r="E36" i="1"/>
  <c r="E34" i="1"/>
  <c r="B31" i="1"/>
  <c r="B30" i="1"/>
  <c r="C28" i="1"/>
  <c r="D28" i="1"/>
  <c r="E28" i="1"/>
  <c r="C27" i="1"/>
  <c r="D27" i="1"/>
  <c r="E27" i="1"/>
  <c r="B28" i="1"/>
  <c r="B27" i="1"/>
  <c r="E26" i="1"/>
  <c r="E21" i="1"/>
  <c r="E22" i="1"/>
  <c r="E23" i="1"/>
  <c r="E24" i="1"/>
  <c r="E25" i="1"/>
  <c r="E20" i="1"/>
  <c r="D26" i="1"/>
  <c r="C21" i="1"/>
  <c r="C22" i="1"/>
  <c r="C23" i="1"/>
  <c r="C24" i="1"/>
  <c r="C25" i="1"/>
  <c r="C26" i="1"/>
  <c r="C20" i="1"/>
  <c r="B14" i="1"/>
  <c r="D5" i="1"/>
  <c r="D6" i="1"/>
  <c r="D8" i="1"/>
  <c r="D9" i="1"/>
  <c r="D4" i="1"/>
  <c r="C9" i="1"/>
  <c r="C8" i="1"/>
  <c r="C6" i="1"/>
  <c r="C5" i="1"/>
  <c r="C4" i="1"/>
  <c r="B12" i="1"/>
  <c r="B11" i="1"/>
</calcChain>
</file>

<file path=xl/sharedStrings.xml><?xml version="1.0" encoding="utf-8"?>
<sst xmlns="http://schemas.openxmlformats.org/spreadsheetml/2006/main" count="41" uniqueCount="32">
  <si>
    <t>Показатель</t>
  </si>
  <si>
    <t>Значение, тыс.руб</t>
  </si>
  <si>
    <t>Стоимость на начало года</t>
  </si>
  <si>
    <t>Стоимость введенных основных средств:</t>
  </si>
  <si>
    <t>в марте</t>
  </si>
  <si>
    <t>июне</t>
  </si>
  <si>
    <t>августе</t>
  </si>
  <si>
    <t>Стоимость выбывших основных средств:</t>
  </si>
  <si>
    <t>в феврале</t>
  </si>
  <si>
    <t>октябре</t>
  </si>
  <si>
    <t>Сср</t>
  </si>
  <si>
    <t>Скг</t>
  </si>
  <si>
    <t>Результаты расчета по двум способам показывают, что при неравномерном вводе-выводе объектов основных средств более простой способ дает неточный результат. </t>
  </si>
  <si>
    <t>Здания</t>
  </si>
  <si>
    <t>Сооружения</t>
  </si>
  <si>
    <t>Машины и оборудование</t>
  </si>
  <si>
    <t>Средства транспортные</t>
  </si>
  <si>
    <t>Инвентарь производственный и хозяйственный</t>
  </si>
  <si>
    <t>Прочие основные средства</t>
  </si>
  <si>
    <t>Группы основных средств</t>
  </si>
  <si>
    <t>На начало года</t>
  </si>
  <si>
    <t>На конец года</t>
  </si>
  <si>
    <t>Доля, %</t>
  </si>
  <si>
    <t>Стоимость, млн. руб</t>
  </si>
  <si>
    <t>Итого</t>
  </si>
  <si>
    <t>Активная часть</t>
  </si>
  <si>
    <t>Пассивная часть</t>
  </si>
  <si>
    <t>Кобн</t>
  </si>
  <si>
    <t>Квыб</t>
  </si>
  <si>
    <t>Ф(Сср)</t>
  </si>
  <si>
    <t>В</t>
  </si>
  <si>
    <t>Ф0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</si>
</sst>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8" fontId="0" fillId="0" borderId="0" xfId="0" applyNumberFormat="1" applyBorder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28" workbookViewId="0">
      <selection activeCell="B43" sqref="B43"/>
    </sheetView>
  </sheetViews>
  <sheetFormatPr defaultRowHeight="14.4" x14ac:dyDescent="0.3"/>
  <cols>
    <col min="1" max="1" width="20.88671875" customWidth="1"/>
    <col min="2" max="2" width="11.109375" customWidth="1"/>
    <col min="3" max="3" width="11.44140625" bestFit="1" customWidth="1"/>
  </cols>
  <sheetData>
    <row r="1" spans="1:8" ht="28.8" x14ac:dyDescent="0.3">
      <c r="A1" t="s">
        <v>0</v>
      </c>
      <c r="B1" s="1" t="s">
        <v>1</v>
      </c>
    </row>
    <row r="2" spans="1:8" ht="28.8" x14ac:dyDescent="0.3">
      <c r="A2" s="1" t="s">
        <v>2</v>
      </c>
      <c r="B2" s="1">
        <v>15000</v>
      </c>
      <c r="C2" s="1"/>
      <c r="D2" s="1"/>
      <c r="E2" s="1"/>
      <c r="F2" s="1"/>
      <c r="G2" s="1"/>
      <c r="H2" s="1"/>
    </row>
    <row r="3" spans="1:8" ht="28.8" x14ac:dyDescent="0.3">
      <c r="A3" s="1" t="s">
        <v>3</v>
      </c>
      <c r="B3" s="1"/>
      <c r="C3" s="1"/>
      <c r="D3" s="1"/>
      <c r="E3" s="1"/>
      <c r="F3" s="1"/>
      <c r="G3" s="1"/>
      <c r="H3" s="1"/>
    </row>
    <row r="4" spans="1:8" x14ac:dyDescent="0.3">
      <c r="A4" s="1" t="s">
        <v>4</v>
      </c>
      <c r="B4" s="1">
        <v>200</v>
      </c>
      <c r="C4" s="1">
        <f>9/12</f>
        <v>0.75</v>
      </c>
      <c r="D4" s="1">
        <f>B4*C4</f>
        <v>150</v>
      </c>
      <c r="E4" s="1"/>
      <c r="F4" s="1"/>
      <c r="G4" s="1"/>
      <c r="H4" s="1"/>
    </row>
    <row r="5" spans="1:8" x14ac:dyDescent="0.3">
      <c r="A5" s="1" t="s">
        <v>5</v>
      </c>
      <c r="B5" s="1">
        <v>150</v>
      </c>
      <c r="C5" s="1">
        <f>6/12</f>
        <v>0.5</v>
      </c>
      <c r="D5" s="1">
        <f t="shared" ref="D5:D9" si="0">B5*C5</f>
        <v>75</v>
      </c>
      <c r="E5" s="1"/>
      <c r="F5" s="1"/>
      <c r="G5" s="1"/>
      <c r="H5" s="1"/>
    </row>
    <row r="6" spans="1:8" x14ac:dyDescent="0.3">
      <c r="A6" s="1" t="s">
        <v>6</v>
      </c>
      <c r="B6" s="1">
        <v>250</v>
      </c>
      <c r="C6" s="1">
        <f>4/12</f>
        <v>0.33333333333333331</v>
      </c>
      <c r="D6" s="1">
        <f t="shared" si="0"/>
        <v>83.333333333333329</v>
      </c>
      <c r="E6" s="1"/>
      <c r="F6" s="1"/>
      <c r="G6" s="1"/>
      <c r="H6" s="1"/>
    </row>
    <row r="7" spans="1:8" ht="28.8" x14ac:dyDescent="0.3">
      <c r="A7" s="1" t="s">
        <v>7</v>
      </c>
      <c r="B7" s="1"/>
      <c r="C7" s="1"/>
      <c r="D7" s="1"/>
      <c r="E7" s="1"/>
      <c r="F7" s="1"/>
      <c r="G7" s="1"/>
      <c r="H7" s="1"/>
    </row>
    <row r="8" spans="1:8" x14ac:dyDescent="0.3">
      <c r="A8" s="1" t="s">
        <v>8</v>
      </c>
      <c r="B8" s="1">
        <v>100</v>
      </c>
      <c r="C8" s="1">
        <f>10/12</f>
        <v>0.83333333333333337</v>
      </c>
      <c r="D8" s="1">
        <f t="shared" si="0"/>
        <v>83.333333333333343</v>
      </c>
      <c r="E8" s="1"/>
      <c r="F8" s="1"/>
      <c r="G8" s="1"/>
      <c r="H8" s="1"/>
    </row>
    <row r="9" spans="1:8" x14ac:dyDescent="0.3">
      <c r="A9" s="1" t="s">
        <v>9</v>
      </c>
      <c r="B9" s="1">
        <v>300</v>
      </c>
      <c r="C9" s="1">
        <f>2/12</f>
        <v>0.16666666666666666</v>
      </c>
      <c r="D9" s="1">
        <f t="shared" si="0"/>
        <v>50</v>
      </c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 t="s">
        <v>11</v>
      </c>
      <c r="B11">
        <f>B2+ SUM(B4:B6) - SUM(B8:B9)</f>
        <v>15200</v>
      </c>
      <c r="C11" s="1"/>
      <c r="D11" s="1"/>
      <c r="E11" s="1"/>
      <c r="F11" s="1"/>
      <c r="G11" s="1"/>
      <c r="H11" s="1"/>
    </row>
    <row r="12" spans="1:8" x14ac:dyDescent="0.3">
      <c r="A12" s="1" t="s">
        <v>10</v>
      </c>
      <c r="B12" s="1">
        <f>(B2+B11)/2</f>
        <v>15100</v>
      </c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 t="s">
        <v>10</v>
      </c>
      <c r="B14" s="1">
        <f>B2 + SUM(D4:D6)-SUM(D8:D9)</f>
        <v>15175</v>
      </c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2" t="s">
        <v>12</v>
      </c>
      <c r="B16" s="1"/>
      <c r="C16" s="1"/>
      <c r="D16" s="1"/>
      <c r="E16" s="1"/>
      <c r="F16" s="1"/>
      <c r="G16" s="1"/>
      <c r="H16" s="1"/>
    </row>
    <row r="17" spans="1:12" x14ac:dyDescent="0.3">
      <c r="A17" s="1"/>
      <c r="B17" s="1"/>
      <c r="C17" s="1"/>
      <c r="D17" s="1"/>
      <c r="E17" s="1"/>
      <c r="F17" s="1"/>
      <c r="G17" s="1"/>
      <c r="H17" s="1"/>
    </row>
    <row r="18" spans="1:12" ht="28.8" customHeight="1" x14ac:dyDescent="0.3">
      <c r="A18" s="4" t="s">
        <v>19</v>
      </c>
      <c r="B18" s="4" t="s">
        <v>20</v>
      </c>
      <c r="C18" s="4"/>
      <c r="D18" s="4" t="s">
        <v>21</v>
      </c>
      <c r="E18" s="4"/>
      <c r="F18" s="1"/>
      <c r="G18" s="1"/>
      <c r="H18" s="1"/>
      <c r="I18" s="1"/>
      <c r="J18" s="1"/>
      <c r="K18" s="1"/>
      <c r="L18" s="1"/>
    </row>
    <row r="19" spans="1:12" ht="43.2" x14ac:dyDescent="0.3">
      <c r="A19" s="4"/>
      <c r="B19" s="1" t="s">
        <v>23</v>
      </c>
      <c r="C19" s="3" t="s">
        <v>22</v>
      </c>
      <c r="D19" s="1" t="s">
        <v>23</v>
      </c>
      <c r="E19" s="3" t="s">
        <v>22</v>
      </c>
      <c r="F19" s="1"/>
      <c r="G19" s="1"/>
      <c r="H19" s="1"/>
      <c r="I19" s="1"/>
      <c r="J19" s="1"/>
      <c r="K19" s="1"/>
      <c r="L19" s="1"/>
    </row>
    <row r="20" spans="1:12" x14ac:dyDescent="0.3">
      <c r="A20" s="1" t="s">
        <v>13</v>
      </c>
      <c r="B20" s="5">
        <v>30</v>
      </c>
      <c r="C20" s="5">
        <f>B20/$B$26*100</f>
        <v>30</v>
      </c>
      <c r="D20" s="5">
        <v>35</v>
      </c>
      <c r="E20" s="6">
        <f>D20/$D$26*100</f>
        <v>31.25</v>
      </c>
      <c r="F20" s="1"/>
      <c r="G20" s="1"/>
      <c r="H20" s="1"/>
      <c r="I20" s="1"/>
      <c r="J20" s="1"/>
      <c r="K20" s="1"/>
      <c r="L20" s="1"/>
    </row>
    <row r="21" spans="1:12" x14ac:dyDescent="0.3">
      <c r="A21" s="1" t="s">
        <v>14</v>
      </c>
      <c r="B21" s="5">
        <v>8</v>
      </c>
      <c r="C21" s="5">
        <f t="shared" ref="C21:C26" si="1">B21/$B$26*100</f>
        <v>8</v>
      </c>
      <c r="D21" s="5">
        <v>8</v>
      </c>
      <c r="E21" s="6">
        <f t="shared" ref="E21:E25" si="2">D21/$D$26*100</f>
        <v>7.1428571428571423</v>
      </c>
      <c r="F21" s="1"/>
      <c r="G21" s="1"/>
      <c r="H21" s="1"/>
      <c r="I21" s="1"/>
      <c r="J21" s="1"/>
      <c r="K21" s="1"/>
      <c r="L21" s="1"/>
    </row>
    <row r="22" spans="1:12" ht="28.8" x14ac:dyDescent="0.3">
      <c r="A22" s="1" t="s">
        <v>15</v>
      </c>
      <c r="B22" s="5">
        <v>48</v>
      </c>
      <c r="C22" s="5">
        <f t="shared" si="1"/>
        <v>48</v>
      </c>
      <c r="D22" s="5">
        <v>55</v>
      </c>
      <c r="E22" s="6">
        <f t="shared" si="2"/>
        <v>49.107142857142854</v>
      </c>
      <c r="F22" s="1"/>
      <c r="G22" s="1"/>
      <c r="H22" s="1"/>
      <c r="I22" s="1"/>
      <c r="J22" s="1"/>
      <c r="K22" s="1"/>
      <c r="L22" s="1"/>
    </row>
    <row r="23" spans="1:12" ht="28.8" x14ac:dyDescent="0.3">
      <c r="A23" s="1" t="s">
        <v>16</v>
      </c>
      <c r="B23" s="5">
        <v>6</v>
      </c>
      <c r="C23" s="5">
        <f t="shared" si="1"/>
        <v>6</v>
      </c>
      <c r="D23" s="5">
        <v>6</v>
      </c>
      <c r="E23" s="6">
        <f t="shared" si="2"/>
        <v>5.3571428571428568</v>
      </c>
      <c r="F23" s="1"/>
      <c r="G23" s="1"/>
      <c r="H23" s="1"/>
      <c r="I23" s="1"/>
      <c r="J23" s="1"/>
      <c r="K23" s="1"/>
      <c r="L23" s="1"/>
    </row>
    <row r="24" spans="1:12" ht="43.2" x14ac:dyDescent="0.3">
      <c r="A24" s="1" t="s">
        <v>17</v>
      </c>
      <c r="B24" s="5">
        <v>5</v>
      </c>
      <c r="C24" s="5">
        <f t="shared" si="1"/>
        <v>5</v>
      </c>
      <c r="D24" s="5">
        <v>5</v>
      </c>
      <c r="E24" s="6">
        <f t="shared" si="2"/>
        <v>4.4642857142857144</v>
      </c>
      <c r="F24" s="1"/>
      <c r="G24" s="1"/>
      <c r="H24" s="1"/>
      <c r="I24" s="1"/>
      <c r="J24" s="1"/>
      <c r="K24" s="1"/>
      <c r="L24" s="1"/>
    </row>
    <row r="25" spans="1:12" ht="28.8" x14ac:dyDescent="0.3">
      <c r="A25" s="1" t="s">
        <v>18</v>
      </c>
      <c r="B25" s="5">
        <v>3</v>
      </c>
      <c r="C25" s="5">
        <f t="shared" si="1"/>
        <v>3</v>
      </c>
      <c r="D25" s="5">
        <v>3</v>
      </c>
      <c r="E25" s="6">
        <f t="shared" si="2"/>
        <v>2.6785714285714284</v>
      </c>
      <c r="F25" s="1"/>
      <c r="G25" s="1"/>
      <c r="H25" s="1"/>
      <c r="I25" s="1"/>
      <c r="J25" s="1"/>
      <c r="K25" s="1"/>
      <c r="L25" s="1"/>
    </row>
    <row r="26" spans="1:12" x14ac:dyDescent="0.3">
      <c r="A26" s="1" t="s">
        <v>24</v>
      </c>
      <c r="B26" s="5">
        <v>100</v>
      </c>
      <c r="C26" s="5">
        <f t="shared" si="1"/>
        <v>100</v>
      </c>
      <c r="D26" s="5">
        <f>SUM(D20:D25)</f>
        <v>112</v>
      </c>
      <c r="E26" s="5">
        <f>D26/$D$26*100</f>
        <v>100</v>
      </c>
      <c r="F26" s="1"/>
      <c r="G26" s="1"/>
      <c r="H26" s="1"/>
      <c r="I26" s="1"/>
      <c r="J26" s="1"/>
      <c r="K26" s="1"/>
      <c r="L26" s="1"/>
    </row>
    <row r="27" spans="1:12" x14ac:dyDescent="0.3">
      <c r="A27" s="1" t="s">
        <v>25</v>
      </c>
      <c r="B27" s="5">
        <f>B22+B23</f>
        <v>54</v>
      </c>
      <c r="C27" s="5">
        <f t="shared" ref="C27:E27" si="3">C22+C23</f>
        <v>54</v>
      </c>
      <c r="D27" s="5">
        <f t="shared" si="3"/>
        <v>61</v>
      </c>
      <c r="E27" s="6">
        <f t="shared" si="3"/>
        <v>54.464285714285708</v>
      </c>
      <c r="F27" s="1"/>
      <c r="G27" s="1"/>
      <c r="H27" s="1"/>
      <c r="I27" s="1"/>
      <c r="J27" s="1"/>
      <c r="K27" s="1"/>
      <c r="L27" s="1"/>
    </row>
    <row r="28" spans="1:12" x14ac:dyDescent="0.3">
      <c r="A28" s="1" t="s">
        <v>26</v>
      </c>
      <c r="B28" s="5">
        <f>B20+B21+B24+B25</f>
        <v>46</v>
      </c>
      <c r="C28" s="5">
        <f t="shared" ref="C28:E28" si="4">C20+C21+C24+C25</f>
        <v>46</v>
      </c>
      <c r="D28" s="5">
        <f t="shared" si="4"/>
        <v>51</v>
      </c>
      <c r="E28" s="6">
        <f t="shared" si="4"/>
        <v>45.535714285714285</v>
      </c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 t="s">
        <v>27</v>
      </c>
      <c r="B30" s="7">
        <f>(5 + 10)/D26*100</f>
        <v>13.392857142857142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 t="s">
        <v>28</v>
      </c>
      <c r="B31" s="1">
        <f>3/B26*100</f>
        <v>3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4" spans="1:6" x14ac:dyDescent="0.3">
      <c r="A34" s="1" t="s">
        <v>13</v>
      </c>
      <c r="B34" s="5">
        <v>30000</v>
      </c>
      <c r="D34">
        <v>10000</v>
      </c>
      <c r="E34">
        <f>10/12</f>
        <v>0.83333333333333337</v>
      </c>
      <c r="F34">
        <f>D34*E34</f>
        <v>8333.3333333333339</v>
      </c>
    </row>
    <row r="35" spans="1:6" x14ac:dyDescent="0.3">
      <c r="A35" s="1" t="s">
        <v>14</v>
      </c>
      <c r="B35" s="5">
        <v>8000</v>
      </c>
    </row>
    <row r="36" spans="1:6" ht="28.8" x14ac:dyDescent="0.3">
      <c r="A36" s="1" t="s">
        <v>15</v>
      </c>
      <c r="B36" s="5">
        <v>48000</v>
      </c>
      <c r="D36">
        <v>1200</v>
      </c>
      <c r="E36">
        <f>5/12</f>
        <v>0.41666666666666669</v>
      </c>
      <c r="F36">
        <f t="shared" ref="F35:F36" si="5">D36*E36</f>
        <v>500</v>
      </c>
    </row>
    <row r="37" spans="1:6" ht="28.8" x14ac:dyDescent="0.3">
      <c r="A37" s="1" t="s">
        <v>16</v>
      </c>
      <c r="B37" s="5">
        <v>6000</v>
      </c>
    </row>
    <row r="38" spans="1:6" ht="43.2" x14ac:dyDescent="0.3">
      <c r="A38" s="1" t="s">
        <v>17</v>
      </c>
      <c r="B38" s="5">
        <v>5000</v>
      </c>
    </row>
    <row r="39" spans="1:6" ht="28.8" x14ac:dyDescent="0.3">
      <c r="A39" s="1" t="s">
        <v>18</v>
      </c>
      <c r="B39" s="5">
        <v>3000</v>
      </c>
    </row>
    <row r="41" spans="1:6" x14ac:dyDescent="0.3">
      <c r="A41" s="1" t="s">
        <v>29</v>
      </c>
      <c r="B41" s="8">
        <f>SUM(B34:B39)+SUM(F34:F36)</f>
        <v>108833.33333333333</v>
      </c>
      <c r="D41">
        <f>SUM(B34:B39)</f>
        <v>100000</v>
      </c>
    </row>
    <row r="42" spans="1:6" x14ac:dyDescent="0.3">
      <c r="A42" s="1" t="s">
        <v>30</v>
      </c>
      <c r="B42">
        <f>23000*1000+35000*1500</f>
        <v>75500000</v>
      </c>
    </row>
    <row r="43" spans="1:6" x14ac:dyDescent="0.3">
      <c r="A43" s="1" t="s">
        <v>31</v>
      </c>
      <c r="B43">
        <f>B42/B41</f>
        <v>693.72128637059723</v>
      </c>
    </row>
  </sheetData>
  <mergeCells count="3">
    <mergeCell ref="A18:A19"/>
    <mergeCell ref="B18:C18"/>
    <mergeCell ref="D18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2015-06-05T18:17:20Z</dcterms:created>
  <dcterms:modified xsi:type="dcterms:W3CDTF">2020-03-05T07:31:58Z</dcterms:modified>
</cp:coreProperties>
</file>