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vscho\Desktop\"/>
    </mc:Choice>
  </mc:AlternateContent>
  <xr:revisionPtr revIDLastSave="0" documentId="13_ncr:1_{45807494-18F6-4B67-B022-14521B9C360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8" i="1" l="1"/>
  <c r="B77" i="1"/>
  <c r="B76" i="1"/>
  <c r="B75" i="1"/>
  <c r="B74" i="1"/>
  <c r="H26" i="1"/>
  <c r="H24" i="1"/>
  <c r="H21" i="1"/>
  <c r="H10" i="1"/>
  <c r="H6" i="1"/>
  <c r="H71" i="1"/>
  <c r="H70" i="1"/>
  <c r="H69" i="1"/>
  <c r="H68" i="1"/>
  <c r="H65" i="1"/>
  <c r="H66" i="1"/>
  <c r="H60" i="1"/>
  <c r="H34" i="1"/>
  <c r="H35" i="1"/>
  <c r="H36" i="1"/>
  <c r="E73" i="1"/>
  <c r="E71" i="1"/>
  <c r="E67" i="1"/>
  <c r="E68" i="1"/>
  <c r="E18" i="1"/>
  <c r="E17" i="1"/>
  <c r="E61" i="1"/>
  <c r="E58" i="1"/>
  <c r="E22" i="1"/>
  <c r="E16" i="1"/>
  <c r="E41" i="1"/>
  <c r="E12" i="1"/>
  <c r="E57" i="1"/>
  <c r="E56" i="1"/>
  <c r="E26" i="1"/>
  <c r="E9" i="1"/>
  <c r="E42" i="1"/>
  <c r="E36" i="1"/>
  <c r="E6" i="1"/>
  <c r="E4" i="1"/>
  <c r="E3" i="1"/>
  <c r="H67" i="1"/>
  <c r="H64" i="1"/>
  <c r="H63" i="1"/>
  <c r="H62" i="1"/>
  <c r="H61" i="1"/>
  <c r="H59" i="1"/>
  <c r="H58" i="1"/>
  <c r="H57" i="1"/>
  <c r="H56" i="1"/>
  <c r="H55" i="1"/>
  <c r="H54" i="1"/>
  <c r="E62" i="1"/>
  <c r="E63" i="1" s="1"/>
  <c r="E59" i="1"/>
  <c r="E55" i="1"/>
  <c r="E54" i="1"/>
  <c r="E53" i="1"/>
  <c r="E52" i="1"/>
  <c r="E27" i="1"/>
  <c r="E51" i="1"/>
  <c r="E50" i="1"/>
  <c r="E8" i="1"/>
  <c r="E49" i="1"/>
  <c r="E48" i="1"/>
  <c r="E13" i="1"/>
  <c r="E5" i="1"/>
  <c r="H5" i="1"/>
  <c r="H4" i="1"/>
  <c r="H53" i="1"/>
  <c r="H52" i="1"/>
  <c r="H51" i="1"/>
  <c r="H50" i="1"/>
  <c r="H49" i="1"/>
  <c r="H48" i="1"/>
  <c r="H47" i="1"/>
  <c r="H46" i="1"/>
  <c r="H45" i="1"/>
  <c r="H44" i="1"/>
  <c r="H7" i="1"/>
  <c r="E60" i="1"/>
  <c r="E39" i="1"/>
  <c r="E15" i="1"/>
  <c r="E14" i="1"/>
  <c r="E7" i="1"/>
  <c r="H41" i="1"/>
  <c r="H43" i="1"/>
  <c r="E24" i="1"/>
  <c r="E23" i="1"/>
  <c r="E34" i="1"/>
  <c r="E28" i="1"/>
  <c r="E47" i="1"/>
  <c r="E11" i="1"/>
  <c r="E10" i="1"/>
  <c r="H13" i="1" l="1"/>
  <c r="H12" i="1"/>
  <c r="H11" i="1"/>
  <c r="H40" i="1"/>
  <c r="H39" i="1"/>
  <c r="H38" i="1"/>
  <c r="H37" i="1"/>
  <c r="H33" i="1"/>
  <c r="H32" i="1"/>
  <c r="H31" i="1"/>
  <c r="H30" i="1"/>
  <c r="H29" i="1"/>
  <c r="H28" i="1"/>
  <c r="H27" i="1"/>
  <c r="H25" i="1"/>
  <c r="H23" i="1"/>
  <c r="H22" i="1"/>
  <c r="H19" i="1"/>
  <c r="H18" i="1"/>
  <c r="H17" i="1"/>
  <c r="H16" i="1"/>
  <c r="H15" i="1"/>
  <c r="H14" i="1"/>
  <c r="E69" i="1"/>
  <c r="E70" i="1" s="1"/>
  <c r="E74" i="1"/>
  <c r="E72" i="1"/>
  <c r="E64" i="1"/>
  <c r="E65" i="1"/>
  <c r="E66" i="1"/>
  <c r="E38" i="1"/>
  <c r="E45" i="1"/>
  <c r="E44" i="1"/>
  <c r="E25" i="1"/>
  <c r="E43" i="1"/>
  <c r="E21" i="1"/>
  <c r="H42" i="1"/>
  <c r="E46" i="1"/>
  <c r="E20" i="1"/>
  <c r="E19" i="1"/>
  <c r="E40" i="1"/>
  <c r="H9" i="1"/>
  <c r="E29" i="1"/>
  <c r="E37" i="1"/>
  <c r="H8" i="1"/>
  <c r="E35" i="1"/>
  <c r="H3" i="1"/>
  <c r="E30" i="1"/>
  <c r="E31" i="1"/>
  <c r="B82" i="1" l="1"/>
  <c r="B84" i="1" s="1"/>
  <c r="B80" i="1"/>
  <c r="B88" i="1" l="1"/>
  <c r="B79" i="1"/>
  <c r="B81" i="1" s="1"/>
  <c r="B83" i="1" l="1"/>
  <c r="B85" i="1" s="1"/>
  <c r="B86" i="1"/>
  <c r="B87" i="1"/>
</calcChain>
</file>

<file path=xl/sharedStrings.xml><?xml version="1.0" encoding="utf-8"?>
<sst xmlns="http://schemas.openxmlformats.org/spreadsheetml/2006/main" count="156" uniqueCount="150">
  <si>
    <t>Операторы</t>
  </si>
  <si>
    <t>Операнды</t>
  </si>
  <si>
    <t>N</t>
  </si>
  <si>
    <t>Оператор</t>
  </si>
  <si>
    <t>Число вхождений</t>
  </si>
  <si>
    <t>Операнд</t>
  </si>
  <si>
    <t>n1</t>
  </si>
  <si>
    <t>n2</t>
  </si>
  <si>
    <t>N1</t>
  </si>
  <si>
    <t>N2</t>
  </si>
  <si>
    <t>n</t>
  </si>
  <si>
    <t>N`</t>
  </si>
  <si>
    <t>V</t>
  </si>
  <si>
    <t>L</t>
  </si>
  <si>
    <t>EC</t>
  </si>
  <si>
    <t>D</t>
  </si>
  <si>
    <t>T</t>
  </si>
  <si>
    <t>I</t>
  </si>
  <si>
    <t>y`</t>
  </si>
  <si>
    <t>E</t>
  </si>
  <si>
    <t>using</t>
  </si>
  <si>
    <t>;</t>
  </si>
  <si>
    <t>namespace</t>
  </si>
  <si>
    <t>static</t>
  </si>
  <si>
    <t>class</t>
  </si>
  <si>
    <t>STAThread</t>
  </si>
  <si>
    <t>[</t>
  </si>
  <si>
    <t>]</t>
  </si>
  <si>
    <t>void</t>
  </si>
  <si>
    <t>Application</t>
  </si>
  <si>
    <t>SetCompatibleTextRenderingDefault</t>
  </si>
  <si>
    <t>Run</t>
  </si>
  <si>
    <t>new</t>
  </si>
  <si>
    <t>{</t>
  </si>
  <si>
    <t>}</t>
  </si>
  <si>
    <t>(</t>
  </si>
  <si>
    <t>)</t>
  </si>
  <si>
    <t>false</t>
  </si>
  <si>
    <t>public</t>
  </si>
  <si>
    <t>partial</t>
  </si>
  <si>
    <t>Form1</t>
  </si>
  <si>
    <t>InitializeComponent</t>
  </si>
  <si>
    <t>private</t>
  </si>
  <si>
    <t>object</t>
  </si>
  <si>
    <t>LoadQuestions</t>
  </si>
  <si>
    <t>Model</t>
  </si>
  <si>
    <t>TestingThemes</t>
  </si>
  <si>
    <t>ShowDialog</t>
  </si>
  <si>
    <t>Close</t>
  </si>
  <si>
    <t>EventArgs</t>
  </si>
  <si>
    <t>sender</t>
  </si>
  <si>
    <t>e</t>
  </si>
  <si>
    <t>userName</t>
  </si>
  <si>
    <t>Text</t>
  </si>
  <si>
    <t>testingThemes</t>
  </si>
  <si>
    <t>Form</t>
  </si>
  <si>
    <t>Test</t>
  </si>
  <si>
    <t xml:space="preserve">  =</t>
  </si>
  <si>
    <t>testNumber</t>
  </si>
  <si>
    <t>test</t>
  </si>
  <si>
    <t>List</t>
  </si>
  <si>
    <t>QuestionClass</t>
  </si>
  <si>
    <t>switch</t>
  </si>
  <si>
    <t>case</t>
  </si>
  <si>
    <t>ToList</t>
  </si>
  <si>
    <t>LoadQuestion</t>
  </si>
  <si>
    <t>labelTheme</t>
  </si>
  <si>
    <t>break</t>
  </si>
  <si>
    <t>int</t>
  </si>
  <si>
    <t>foreach</t>
  </si>
  <si>
    <t>Control</t>
  </si>
  <si>
    <t>in</t>
  </si>
  <si>
    <t>if</t>
  </si>
  <si>
    <t>is</t>
  </si>
  <si>
    <t>RadioButton</t>
  </si>
  <si>
    <t>RemoveAt</t>
  </si>
  <si>
    <t>else</t>
  </si>
  <si>
    <t>Result</t>
  </si>
  <si>
    <t xml:space="preserve"> ==</t>
  </si>
  <si>
    <t xml:space="preserve"> -</t>
  </si>
  <si>
    <t>++</t>
  </si>
  <si>
    <t>groupBoxQuestion</t>
  </si>
  <si>
    <t>radioAnswer1</t>
  </si>
  <si>
    <t>radioAnswer2</t>
  </si>
  <si>
    <t>radioButtonAnswer3</t>
  </si>
  <si>
    <t>radioButtonAnswer4</t>
  </si>
  <si>
    <t>testQuestions</t>
  </si>
  <si>
    <t>rightAnswersCount</t>
  </si>
  <si>
    <t>questionsMarvel</t>
  </si>
  <si>
    <t xml:space="preserve"> "Marvel"</t>
  </si>
  <si>
    <t>questionsDC</t>
  </si>
  <si>
    <t xml:space="preserve"> "DC"</t>
  </si>
  <si>
    <t>questionsSchool</t>
  </si>
  <si>
    <t xml:space="preserve"> "Школьная программа"</t>
  </si>
  <si>
    <t>questionNumber</t>
  </si>
  <si>
    <t>control</t>
  </si>
  <si>
    <t>Controls</t>
  </si>
  <si>
    <t>radioButton</t>
  </si>
  <si>
    <t>Checked</t>
  </si>
  <si>
    <t>trueAnswerNumber</t>
  </si>
  <si>
    <t>TrueAnswer</t>
  </si>
  <si>
    <t>Answers</t>
  </si>
  <si>
    <t>Question</t>
  </si>
  <si>
    <t>Count</t>
  </si>
  <si>
    <t xml:space="preserve"> "Результат"</t>
  </si>
  <si>
    <t>result</t>
  </si>
  <si>
    <t>label1</t>
  </si>
  <si>
    <t>labelResult</t>
  </si>
  <si>
    <t>&lt;</t>
  </si>
  <si>
    <t>&gt;</t>
  </si>
  <si>
    <t>$</t>
  </si>
  <si>
    <t>&amp;&amp;</t>
  </si>
  <si>
    <t>Ваш результат, :</t>
  </si>
  <si>
    <t xml:space="preserve"> "Удовлетворительно, Вы ответили правильно более, чем на 60% вопросов"</t>
  </si>
  <si>
    <t xml:space="preserve"> "Плохо, Вы ответили правильно менее, чем на 60% вопросов"</t>
  </si>
  <si>
    <t xml:space="preserve"> "Хорошо, Вы ответили правильно более, чем на 70% вопросов"</t>
  </si>
  <si>
    <t xml:space="preserve"> "Отлично, Вы ответили правильно более, чем на 80% вопросов"</t>
  </si>
  <si>
    <t>LoadAllQuestions</t>
  </si>
  <si>
    <t>GetQuestions</t>
  </si>
  <si>
    <t xml:space="preserve">string </t>
  </si>
  <si>
    <t>StreamReader</t>
  </si>
  <si>
    <t>Encoding.UTF8</t>
  </si>
  <si>
    <t>while</t>
  </si>
  <si>
    <t>ReadLine</t>
  </si>
  <si>
    <t>Convert.ToInt32</t>
  </si>
  <si>
    <t>Add</t>
  </si>
  <si>
    <t>return</t>
  </si>
  <si>
    <t>@</t>
  </si>
  <si>
    <t>path</t>
  </si>
  <si>
    <t xml:space="preserve"> "..\..\Tests\Marvel.txt"</t>
  </si>
  <si>
    <t xml:space="preserve"> "..\..\Tests\DC.txt"</t>
  </si>
  <si>
    <t xml:space="preserve"> "..\..\Tests\School.txt"</t>
  </si>
  <si>
    <t>questions</t>
  </si>
  <si>
    <t>sr</t>
  </si>
  <si>
    <t>question</t>
  </si>
  <si>
    <t>answer1</t>
  </si>
  <si>
    <t>answer2</t>
  </si>
  <si>
    <t>answer3</t>
  </si>
  <si>
    <t>answer4</t>
  </si>
  <si>
    <t>trueAnswer</t>
  </si>
  <si>
    <t>answers</t>
  </si>
  <si>
    <t>questionClass</t>
  </si>
  <si>
    <t>get</t>
  </si>
  <si>
    <t>set</t>
  </si>
  <si>
    <t>Console.WriteLine</t>
  </si>
  <si>
    <t xml:space="preserve"> "Q: "</t>
  </si>
  <si>
    <t xml:space="preserve">  "A: "</t>
  </si>
  <si>
    <t xml:space="preserve"> "TA: " </t>
  </si>
  <si>
    <t>answer</t>
  </si>
  <si>
    <t>6+1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</si>
</sst>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rgb="FF000000"/>
      <name val="Liberation Sans"/>
      <charset val="204"/>
    </font>
    <font>
      <b/>
      <sz val="10"/>
      <color rgb="FF000000"/>
      <name val="Liberation Sans"/>
      <charset val="204"/>
    </font>
    <font>
      <sz val="10"/>
      <color rgb="FFFFFFFF"/>
      <name val="Liberation Sans"/>
      <charset val="204"/>
    </font>
    <font>
      <sz val="10"/>
      <color rgb="FFCC0000"/>
      <name val="Liberation Sans"/>
      <charset val="204"/>
    </font>
    <font>
      <b/>
      <sz val="10"/>
      <color rgb="FFFFFFFF"/>
      <name val="Liberation Sans"/>
      <charset val="204"/>
    </font>
    <font>
      <i/>
      <sz val="10"/>
      <color rgb="FF808080"/>
      <name val="Liberation Sans"/>
      <charset val="204"/>
    </font>
    <font>
      <sz val="10"/>
      <color rgb="FF006600"/>
      <name val="Liberation Sans"/>
      <charset val="204"/>
    </font>
    <font>
      <b/>
      <sz val="24"/>
      <color rgb="FF000000"/>
      <name val="Liberation Sans"/>
      <charset val="204"/>
    </font>
    <font>
      <sz val="18"/>
      <color rgb="FF000000"/>
      <name val="Liberation Sans"/>
      <charset val="204"/>
    </font>
    <font>
      <sz val="12"/>
      <color rgb="FF000000"/>
      <name val="Liberation Sans"/>
      <charset val="204"/>
    </font>
    <font>
      <u/>
      <sz val="10"/>
      <color rgb="FF0000EE"/>
      <name val="Liberation Sans"/>
      <charset val="204"/>
    </font>
    <font>
      <sz val="10"/>
      <color rgb="FF996600"/>
      <name val="Liberation Sans"/>
      <charset val="204"/>
    </font>
    <font>
      <sz val="10"/>
      <color rgb="FF333333"/>
      <name val="Liberation Sans"/>
      <charset val="204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1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5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0" fillId="0" borderId="0" xfId="0" quotePrefix="1" applyAlignment="1">
      <alignment horizontal="center"/>
    </xf>
  </cellXfs>
  <cellStyles count="19">
    <cellStyle name="Accent" xfId="2" xr:uid="{760BB3C7-A309-4BED-8D85-8937D52DBF1D}"/>
    <cellStyle name="Accent 1" xfId="3" xr:uid="{005C23E5-C3FE-4F82-B215-3B18BEC6C41F}"/>
    <cellStyle name="Accent 2" xfId="4" xr:uid="{B0C78940-244C-454D-A902-7FA6A8FD08BF}"/>
    <cellStyle name="Accent 3" xfId="5" xr:uid="{FFB3256E-829E-4678-A1BB-9977635F90CB}"/>
    <cellStyle name="Bad" xfId="6" xr:uid="{BCAEF4F4-088A-4F80-8DF6-C1D1CB263240}"/>
    <cellStyle name="Error" xfId="7" xr:uid="{9B8F1142-22F3-456B-82EE-70D49EAAC0F7}"/>
    <cellStyle name="Footnote" xfId="8" xr:uid="{0E943A09-D7B2-456E-944D-DCDE954462D7}"/>
    <cellStyle name="Good" xfId="9" xr:uid="{E986E169-0B2E-48A9-89B0-A1E2C950CA25}"/>
    <cellStyle name="Heading (user)" xfId="10" xr:uid="{C198BF47-5C0B-404A-9828-E10AA897CDD2}"/>
    <cellStyle name="Heading 1" xfId="11" xr:uid="{41DD250A-31D9-454B-AD8D-5654446C2CF6}"/>
    <cellStyle name="Heading 2" xfId="12" xr:uid="{19093AC8-0424-420B-9D80-29968B798492}"/>
    <cellStyle name="Hyperlink" xfId="13" xr:uid="{729C11A2-3149-4A7D-80DD-9B342BC5B8AC}"/>
    <cellStyle name="Neutral" xfId="14" xr:uid="{C17C9A5F-B4C8-4029-8682-65202F2C514B}"/>
    <cellStyle name="Note" xfId="15" xr:uid="{7B04C0DB-360E-40CC-9D18-7703CA38D7C3}"/>
    <cellStyle name="Status" xfId="16" xr:uid="{B039DD1A-6C2B-4F96-AD3D-96E6F824EAB4}"/>
    <cellStyle name="Text" xfId="17" xr:uid="{C958978C-B012-4C51-A893-707A0BB497B9}"/>
    <cellStyle name="Warning" xfId="18" xr:uid="{FB6B843E-4242-4CD5-9232-11185A99219A}"/>
    <cellStyle name="Обычный" xfId="0" builtinId="0"/>
    <cellStyle name="Обычный 2" xfId="1" xr:uid="{C463BC35-A574-420D-A4A9-17A316D716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8"/>
  <sheetViews>
    <sheetView tabSelected="1" topLeftCell="A70" workbookViewId="0">
      <selection activeCell="B87" sqref="B87"/>
    </sheetView>
  </sheetViews>
  <sheetFormatPr defaultRowHeight="14.4"/>
  <cols>
    <col min="1" max="1" width="3" bestFit="1" customWidth="1"/>
    <col min="2" max="2" width="10.109375" bestFit="1" customWidth="1"/>
    <col min="3" max="3" width="3" bestFit="1" customWidth="1"/>
    <col min="4" max="4" width="31.109375" bestFit="1" customWidth="1"/>
    <col min="5" max="5" width="17.6640625" bestFit="1" customWidth="1"/>
    <col min="6" max="6" width="3" bestFit="1" customWidth="1"/>
    <col min="7" max="7" width="22" bestFit="1" customWidth="1"/>
    <col min="8" max="8" width="17.6640625" bestFit="1" customWidth="1"/>
  </cols>
  <sheetData>
    <row r="1" spans="2:13" ht="15" thickBot="1">
      <c r="B1" s="5"/>
      <c r="C1" s="6" t="s">
        <v>0</v>
      </c>
      <c r="D1" s="7"/>
      <c r="E1" s="8"/>
      <c r="F1" s="6" t="s">
        <v>1</v>
      </c>
      <c r="G1" s="7"/>
      <c r="H1" s="8"/>
      <c r="I1" s="1"/>
      <c r="J1" s="1"/>
      <c r="K1" s="1"/>
      <c r="L1" s="1"/>
      <c r="M1" s="1"/>
    </row>
    <row r="2" spans="2:13" ht="15" thickBot="1">
      <c r="B2" s="5"/>
      <c r="C2" s="2" t="s">
        <v>2</v>
      </c>
      <c r="D2" s="3" t="s">
        <v>3</v>
      </c>
      <c r="E2" s="4" t="s">
        <v>4</v>
      </c>
      <c r="F2" s="2" t="s">
        <v>2</v>
      </c>
      <c r="G2" s="3" t="s">
        <v>5</v>
      </c>
      <c r="H2" s="4" t="s">
        <v>4</v>
      </c>
      <c r="I2" s="1"/>
      <c r="J2" s="1"/>
      <c r="K2" s="1"/>
      <c r="L2" s="1"/>
      <c r="M2" s="1"/>
    </row>
    <row r="3" spans="2:13">
      <c r="B3" s="5"/>
      <c r="C3" s="1">
        <v>1</v>
      </c>
      <c r="D3" s="1" t="s">
        <v>20</v>
      </c>
      <c r="E3" s="1">
        <f>3+2+2+5+3+7+3</f>
        <v>25</v>
      </c>
      <c r="F3" s="1">
        <v>1</v>
      </c>
      <c r="G3" s="1" t="s">
        <v>37</v>
      </c>
      <c r="H3" s="1">
        <f>1</f>
        <v>1</v>
      </c>
      <c r="I3" s="1"/>
      <c r="J3" s="1"/>
      <c r="K3" s="1"/>
      <c r="L3" s="1"/>
      <c r="M3" s="1"/>
    </row>
    <row r="4" spans="2:13">
      <c r="B4" s="5"/>
      <c r="C4" s="1">
        <v>2</v>
      </c>
      <c r="D4" s="1" t="s">
        <v>22</v>
      </c>
      <c r="E4" s="1">
        <f>1+1+1+1+1+1+1</f>
        <v>7</v>
      </c>
      <c r="F4" s="1">
        <v>2</v>
      </c>
      <c r="G4" s="1" t="s">
        <v>50</v>
      </c>
      <c r="H4" s="1">
        <f>4+4+2+1</f>
        <v>11</v>
      </c>
      <c r="I4" s="1"/>
      <c r="J4" s="1"/>
      <c r="K4" s="1"/>
      <c r="L4" s="1"/>
      <c r="M4" s="1"/>
    </row>
    <row r="5" spans="2:13">
      <c r="B5" s="5"/>
      <c r="C5" s="1">
        <v>3</v>
      </c>
      <c r="D5" s="1" t="s">
        <v>23</v>
      </c>
      <c r="E5" s="1">
        <f>2+1+1+3</f>
        <v>7</v>
      </c>
      <c r="F5" s="1">
        <v>3</v>
      </c>
      <c r="G5" s="1" t="s">
        <v>51</v>
      </c>
      <c r="H5" s="1">
        <f>4+4+2+1</f>
        <v>11</v>
      </c>
      <c r="I5" s="1"/>
      <c r="J5" s="1"/>
      <c r="K5" s="1"/>
      <c r="L5" s="1"/>
      <c r="M5" s="1"/>
    </row>
    <row r="6" spans="2:13">
      <c r="B6" s="5"/>
      <c r="C6" s="1">
        <v>4</v>
      </c>
      <c r="D6" s="1" t="s">
        <v>24</v>
      </c>
      <c r="E6" s="1">
        <f>1+1+1+1+1+1+2</f>
        <v>8</v>
      </c>
      <c r="F6" s="1">
        <v>4</v>
      </c>
      <c r="G6" s="1" t="s">
        <v>52</v>
      </c>
      <c r="H6" s="1">
        <f>1+1+1</f>
        <v>3</v>
      </c>
      <c r="I6" s="1"/>
      <c r="J6" s="1"/>
      <c r="K6" s="1"/>
      <c r="L6" s="1"/>
      <c r="M6" s="1"/>
    </row>
    <row r="7" spans="2:13">
      <c r="B7" s="5"/>
      <c r="C7" s="1">
        <v>5</v>
      </c>
      <c r="D7" s="1" t="s">
        <v>28</v>
      </c>
      <c r="E7" s="1">
        <f>1+3+1</f>
        <v>5</v>
      </c>
      <c r="F7" s="1">
        <v>5</v>
      </c>
      <c r="G7" s="1" t="s">
        <v>53</v>
      </c>
      <c r="H7" s="1">
        <f>1+10+5</f>
        <v>16</v>
      </c>
      <c r="I7" s="1"/>
      <c r="J7" s="1"/>
      <c r="K7" s="1"/>
      <c r="L7" s="1"/>
      <c r="M7" s="1"/>
    </row>
    <row r="8" spans="2:13">
      <c r="B8" s="5"/>
      <c r="C8" s="1">
        <v>6</v>
      </c>
      <c r="D8" s="5" t="s">
        <v>32</v>
      </c>
      <c r="E8" s="5">
        <f>1+1+3+1+3</f>
        <v>9</v>
      </c>
      <c r="F8" s="1">
        <v>6</v>
      </c>
      <c r="G8" s="1" t="s">
        <v>54</v>
      </c>
      <c r="H8" s="1">
        <f>1</f>
        <v>1</v>
      </c>
      <c r="I8" s="1"/>
      <c r="J8" s="1"/>
      <c r="K8" s="1"/>
      <c r="L8" s="1"/>
      <c r="M8" s="1"/>
    </row>
    <row r="9" spans="2:13">
      <c r="B9" s="5"/>
      <c r="C9" s="1">
        <v>7</v>
      </c>
      <c r="D9" s="5" t="s">
        <v>38</v>
      </c>
      <c r="E9" s="5">
        <f>2+2+2+2+2+12</f>
        <v>22</v>
      </c>
      <c r="F9" s="1">
        <v>7</v>
      </c>
      <c r="G9" s="1" t="s">
        <v>59</v>
      </c>
      <c r="H9" s="1">
        <f>6</f>
        <v>6</v>
      </c>
      <c r="I9" s="1"/>
      <c r="J9" s="1"/>
      <c r="K9" s="1"/>
      <c r="L9" s="1"/>
      <c r="M9" s="1"/>
    </row>
    <row r="10" spans="2:13">
      <c r="B10" s="5"/>
      <c r="C10" s="1">
        <v>8</v>
      </c>
      <c r="D10" s="5" t="s">
        <v>39</v>
      </c>
      <c r="E10" s="5">
        <f>1+1+1+1</f>
        <v>4</v>
      </c>
      <c r="F10" s="1">
        <v>8</v>
      </c>
      <c r="G10" s="1" t="s">
        <v>58</v>
      </c>
      <c r="H10" s="1">
        <f>3+1</f>
        <v>4</v>
      </c>
      <c r="I10" s="1"/>
      <c r="J10" s="1"/>
      <c r="K10" s="1"/>
      <c r="L10" s="1"/>
      <c r="M10" s="1"/>
    </row>
    <row r="11" spans="2:13">
      <c r="B11" s="5"/>
      <c r="C11" s="1">
        <v>9</v>
      </c>
      <c r="D11" s="1" t="s">
        <v>24</v>
      </c>
      <c r="E11" s="1">
        <f>1+1+1+1</f>
        <v>4</v>
      </c>
      <c r="F11" s="1">
        <v>9</v>
      </c>
      <c r="G11" s="1">
        <v>1</v>
      </c>
      <c r="H11" s="1">
        <f>1+3</f>
        <v>4</v>
      </c>
      <c r="I11" s="1"/>
      <c r="J11" s="1"/>
      <c r="K11" s="1"/>
      <c r="L11" s="1"/>
      <c r="M11" s="1"/>
    </row>
    <row r="12" spans="2:13">
      <c r="B12" s="5"/>
      <c r="C12" s="1">
        <v>10</v>
      </c>
      <c r="D12" s="5" t="s">
        <v>42</v>
      </c>
      <c r="E12" s="5">
        <f>4+4+4+1+3</f>
        <v>16</v>
      </c>
      <c r="F12" s="1">
        <v>10</v>
      </c>
      <c r="G12" s="1">
        <v>2</v>
      </c>
      <c r="H12" s="1">
        <f>1+1</f>
        <v>2</v>
      </c>
      <c r="I12" s="1"/>
      <c r="J12" s="1"/>
      <c r="K12" s="1"/>
      <c r="L12" s="1"/>
      <c r="M12" s="1"/>
    </row>
    <row r="13" spans="2:13">
      <c r="B13" s="5"/>
      <c r="C13" s="1">
        <v>11</v>
      </c>
      <c r="D13" s="5" t="s">
        <v>28</v>
      </c>
      <c r="E13" s="5">
        <f>4+4+1</f>
        <v>9</v>
      </c>
      <c r="F13" s="1">
        <v>11</v>
      </c>
      <c r="G13" s="1">
        <v>3</v>
      </c>
      <c r="H13" s="1">
        <f>1+1</f>
        <v>2</v>
      </c>
      <c r="I13" s="1"/>
      <c r="J13" s="1"/>
      <c r="K13" s="1"/>
      <c r="L13" s="1"/>
      <c r="M13" s="1"/>
    </row>
    <row r="14" spans="2:13">
      <c r="B14" s="5"/>
      <c r="C14" s="1">
        <v>12</v>
      </c>
      <c r="D14" s="5" t="s">
        <v>43</v>
      </c>
      <c r="E14" s="5">
        <f>4+4+2+1</f>
        <v>11</v>
      </c>
      <c r="F14" s="1">
        <v>12</v>
      </c>
      <c r="G14" s="1" t="s">
        <v>81</v>
      </c>
      <c r="H14" s="1">
        <f>2</f>
        <v>2</v>
      </c>
      <c r="I14" s="1"/>
      <c r="J14" s="1"/>
      <c r="K14" s="1"/>
      <c r="L14" s="1"/>
      <c r="M14" s="1"/>
    </row>
    <row r="15" spans="2:13">
      <c r="B15" s="5"/>
      <c r="C15" s="1">
        <v>13</v>
      </c>
      <c r="D15" s="5" t="s">
        <v>49</v>
      </c>
      <c r="E15" s="5">
        <f>4+4+2+1</f>
        <v>11</v>
      </c>
      <c r="F15" s="1">
        <v>13</v>
      </c>
      <c r="G15" s="5" t="s">
        <v>82</v>
      </c>
      <c r="H15" s="5">
        <f>1</f>
        <v>1</v>
      </c>
      <c r="I15" s="1"/>
      <c r="J15" s="1"/>
      <c r="K15" s="1"/>
      <c r="L15" s="1"/>
      <c r="M15" s="1"/>
    </row>
    <row r="16" spans="2:13">
      <c r="B16" s="5"/>
      <c r="C16" s="1">
        <v>14</v>
      </c>
      <c r="D16" s="5" t="s">
        <v>68</v>
      </c>
      <c r="E16" s="5">
        <f>2+4</f>
        <v>6</v>
      </c>
      <c r="F16" s="1">
        <v>14</v>
      </c>
      <c r="G16" s="1" t="s">
        <v>83</v>
      </c>
      <c r="H16" s="1">
        <f>1</f>
        <v>1</v>
      </c>
      <c r="I16" s="1"/>
      <c r="J16" s="1"/>
      <c r="K16" s="1"/>
      <c r="L16" s="1"/>
      <c r="M16" s="1"/>
    </row>
    <row r="17" spans="1:13">
      <c r="B17" s="5"/>
      <c r="C17" s="1">
        <v>15</v>
      </c>
      <c r="D17" s="5" t="s">
        <v>69</v>
      </c>
      <c r="E17" s="5">
        <f>1+1</f>
        <v>2</v>
      </c>
      <c r="F17" s="1">
        <v>15</v>
      </c>
      <c r="G17" s="1" t="s">
        <v>84</v>
      </c>
      <c r="H17" s="1">
        <f>1</f>
        <v>1</v>
      </c>
      <c r="I17" s="1"/>
      <c r="J17" s="1"/>
      <c r="K17" s="1"/>
      <c r="L17" s="1"/>
      <c r="M17" s="1"/>
    </row>
    <row r="18" spans="1:13">
      <c r="B18" s="5"/>
      <c r="C18" s="1">
        <v>16</v>
      </c>
      <c r="D18" s="5" t="s">
        <v>71</v>
      </c>
      <c r="E18" s="5">
        <f>1+1</f>
        <v>2</v>
      </c>
      <c r="F18" s="1">
        <v>16</v>
      </c>
      <c r="G18" s="1" t="s">
        <v>85</v>
      </c>
      <c r="H18" s="1">
        <f>1</f>
        <v>1</v>
      </c>
      <c r="I18" s="1"/>
      <c r="J18" s="1"/>
      <c r="K18" s="1"/>
      <c r="L18" s="1"/>
      <c r="M18" s="1"/>
    </row>
    <row r="19" spans="1:13">
      <c r="B19" s="5"/>
      <c r="C19" s="1">
        <v>17</v>
      </c>
      <c r="D19" s="5" t="s">
        <v>62</v>
      </c>
      <c r="E19" s="5">
        <f>1</f>
        <v>1</v>
      </c>
      <c r="F19" s="1">
        <v>17</v>
      </c>
      <c r="G19" s="1" t="s">
        <v>86</v>
      </c>
      <c r="H19" s="1">
        <f>14</f>
        <v>14</v>
      </c>
      <c r="I19" s="1"/>
      <c r="J19" s="1"/>
      <c r="K19" s="1"/>
      <c r="L19" s="1"/>
      <c r="M19" s="1"/>
    </row>
    <row r="20" spans="1:13">
      <c r="B20" s="5"/>
      <c r="C20" s="1">
        <v>18</v>
      </c>
      <c r="D20" s="5" t="s">
        <v>63</v>
      </c>
      <c r="E20" s="5">
        <f>3</f>
        <v>3</v>
      </c>
      <c r="F20" s="1">
        <v>18</v>
      </c>
      <c r="G20" s="1" t="s">
        <v>87</v>
      </c>
      <c r="H20" s="1" t="s">
        <v>149</v>
      </c>
      <c r="I20" s="1"/>
      <c r="J20" s="1"/>
      <c r="K20" s="1"/>
      <c r="L20" s="1"/>
      <c r="M20" s="1"/>
    </row>
    <row r="21" spans="1:13">
      <c r="B21" s="5"/>
      <c r="C21" s="1">
        <v>19</v>
      </c>
      <c r="D21" s="5" t="s">
        <v>67</v>
      </c>
      <c r="E21" s="5">
        <f>3</f>
        <v>3</v>
      </c>
      <c r="F21" s="1">
        <v>19</v>
      </c>
      <c r="G21" s="1" t="s">
        <v>88</v>
      </c>
      <c r="H21" s="1">
        <f>1+1+1</f>
        <v>3</v>
      </c>
      <c r="I21" s="1"/>
      <c r="J21" s="1"/>
      <c r="K21" s="1"/>
      <c r="L21" s="1"/>
      <c r="M21" s="1"/>
    </row>
    <row r="22" spans="1:13">
      <c r="B22" s="5"/>
      <c r="C22" s="1">
        <v>20</v>
      </c>
      <c r="D22" s="5" t="s">
        <v>64</v>
      </c>
      <c r="E22" s="5">
        <f>3+3+1</f>
        <v>7</v>
      </c>
      <c r="F22" s="1">
        <v>20</v>
      </c>
      <c r="G22" s="1" t="s">
        <v>66</v>
      </c>
      <c r="H22" s="1">
        <f>3</f>
        <v>3</v>
      </c>
      <c r="I22" s="1"/>
      <c r="J22" s="1"/>
      <c r="K22" s="1"/>
      <c r="L22" s="1"/>
      <c r="M22" s="1"/>
    </row>
    <row r="23" spans="1:13">
      <c r="B23" s="5"/>
      <c r="C23" s="1">
        <v>21</v>
      </c>
      <c r="D23" s="5" t="s">
        <v>72</v>
      </c>
      <c r="E23" s="5">
        <f>5+4</f>
        <v>9</v>
      </c>
      <c r="F23" s="1">
        <v>21</v>
      </c>
      <c r="G23" s="1" t="s">
        <v>89</v>
      </c>
      <c r="H23" s="1">
        <f>1</f>
        <v>1</v>
      </c>
      <c r="I23" s="1"/>
      <c r="J23" s="1"/>
      <c r="K23" s="1"/>
      <c r="L23" s="1"/>
      <c r="M23" s="1"/>
    </row>
    <row r="24" spans="1:13">
      <c r="A24" s="1"/>
      <c r="B24" s="1"/>
      <c r="C24" s="1">
        <v>22</v>
      </c>
      <c r="D24" s="5" t="s">
        <v>76</v>
      </c>
      <c r="E24" s="5">
        <f>2+3</f>
        <v>5</v>
      </c>
      <c r="F24" s="1">
        <v>22</v>
      </c>
      <c r="G24" s="1" t="s">
        <v>90</v>
      </c>
      <c r="H24" s="1">
        <f>1+1+1</f>
        <v>3</v>
      </c>
      <c r="I24" s="1"/>
      <c r="J24" s="1"/>
      <c r="K24" s="1"/>
      <c r="L24" s="1"/>
      <c r="M24" s="1"/>
    </row>
    <row r="25" spans="1:13">
      <c r="B25" s="5"/>
      <c r="C25" s="1">
        <v>23</v>
      </c>
      <c r="D25" s="5" t="s">
        <v>73</v>
      </c>
      <c r="E25" s="5">
        <f>1</f>
        <v>1</v>
      </c>
      <c r="F25" s="1">
        <v>23</v>
      </c>
      <c r="G25" s="1" t="s">
        <v>91</v>
      </c>
      <c r="H25" s="1">
        <f>1</f>
        <v>1</v>
      </c>
      <c r="I25" s="1"/>
      <c r="J25" s="1"/>
      <c r="K25" s="1"/>
      <c r="L25" s="1"/>
      <c r="M25" s="1"/>
    </row>
    <row r="26" spans="1:13">
      <c r="B26" s="5"/>
      <c r="C26" s="1">
        <v>24</v>
      </c>
      <c r="D26" s="5" t="s">
        <v>119</v>
      </c>
      <c r="E26" s="5">
        <f>10+6</f>
        <v>16</v>
      </c>
      <c r="F26" s="1">
        <v>24</v>
      </c>
      <c r="G26" s="1" t="s">
        <v>92</v>
      </c>
      <c r="H26" s="1">
        <f>1+1+1</f>
        <v>3</v>
      </c>
      <c r="I26" s="1"/>
      <c r="J26" s="1"/>
      <c r="K26" s="1"/>
      <c r="L26" s="1"/>
      <c r="M26" s="1"/>
    </row>
    <row r="27" spans="1:13">
      <c r="B27" s="5"/>
      <c r="C27" s="1">
        <v>25</v>
      </c>
      <c r="D27" s="5" t="s">
        <v>122</v>
      </c>
      <c r="E27" s="5">
        <f>1</f>
        <v>1</v>
      </c>
      <c r="F27" s="1">
        <v>25</v>
      </c>
      <c r="G27" s="1" t="s">
        <v>93</v>
      </c>
      <c r="H27" s="1">
        <f>1</f>
        <v>1</v>
      </c>
      <c r="I27" s="1"/>
      <c r="J27" s="1"/>
      <c r="K27" s="1"/>
      <c r="L27" s="1"/>
      <c r="M27" s="1"/>
    </row>
    <row r="28" spans="1:13">
      <c r="B28" s="5"/>
      <c r="C28" s="1">
        <v>26</v>
      </c>
      <c r="D28" s="5" t="s">
        <v>55</v>
      </c>
      <c r="E28" s="5">
        <f>1+1+1</f>
        <v>3</v>
      </c>
      <c r="F28" s="1">
        <v>26</v>
      </c>
      <c r="G28" s="1" t="s">
        <v>94</v>
      </c>
      <c r="H28" s="1">
        <f>6</f>
        <v>6</v>
      </c>
      <c r="I28" s="1"/>
      <c r="J28" s="1"/>
      <c r="K28" s="1"/>
      <c r="L28" s="1"/>
      <c r="M28" s="1"/>
    </row>
    <row r="29" spans="1:13">
      <c r="B29" s="5"/>
      <c r="C29" s="1">
        <v>27</v>
      </c>
      <c r="D29" s="1" t="s">
        <v>40</v>
      </c>
      <c r="E29" s="1">
        <f>2</f>
        <v>2</v>
      </c>
      <c r="F29" s="1">
        <v>27</v>
      </c>
      <c r="G29" s="5" t="s">
        <v>95</v>
      </c>
      <c r="H29" s="5">
        <f>3</f>
        <v>3</v>
      </c>
      <c r="I29" s="5"/>
      <c r="J29" s="5"/>
      <c r="K29" s="5"/>
      <c r="L29" s="5"/>
      <c r="M29" s="5"/>
    </row>
    <row r="30" spans="1:13">
      <c r="B30" s="5"/>
      <c r="C30" s="1">
        <v>28</v>
      </c>
      <c r="D30" s="1" t="s">
        <v>29</v>
      </c>
      <c r="E30" s="1">
        <f>3</f>
        <v>3</v>
      </c>
      <c r="F30" s="1">
        <v>28</v>
      </c>
      <c r="G30" s="5" t="s">
        <v>96</v>
      </c>
      <c r="H30" s="5">
        <f>1</f>
        <v>1</v>
      </c>
      <c r="I30" s="5"/>
      <c r="J30" s="5"/>
      <c r="K30" s="5"/>
      <c r="L30" s="5"/>
      <c r="M30" s="5"/>
    </row>
    <row r="31" spans="1:13">
      <c r="B31" s="5"/>
      <c r="C31" s="1">
        <v>29</v>
      </c>
      <c r="D31" s="1" t="s">
        <v>25</v>
      </c>
      <c r="E31" s="1">
        <f>1</f>
        <v>1</v>
      </c>
      <c r="F31" s="1">
        <v>29</v>
      </c>
      <c r="G31" s="5" t="s">
        <v>97</v>
      </c>
      <c r="H31" s="5">
        <f>3</f>
        <v>3</v>
      </c>
      <c r="I31" s="5"/>
      <c r="J31" s="5"/>
      <c r="K31" s="5"/>
      <c r="L31" s="5"/>
      <c r="M31" s="5"/>
    </row>
    <row r="32" spans="1:13">
      <c r="B32" s="5"/>
      <c r="C32" s="1">
        <v>30</v>
      </c>
      <c r="D32" s="5" t="s">
        <v>30</v>
      </c>
      <c r="E32" s="5">
        <v>1</v>
      </c>
      <c r="F32" s="1">
        <v>30</v>
      </c>
      <c r="G32" s="5" t="s">
        <v>98</v>
      </c>
      <c r="H32" s="5">
        <f>1</f>
        <v>1</v>
      </c>
      <c r="I32" s="5"/>
      <c r="J32" s="5"/>
      <c r="K32" s="5"/>
      <c r="L32" s="5"/>
      <c r="M32" s="5"/>
    </row>
    <row r="33" spans="2:13">
      <c r="B33" s="5"/>
      <c r="C33" s="1">
        <v>31</v>
      </c>
      <c r="D33" s="5" t="s">
        <v>31</v>
      </c>
      <c r="E33" s="5">
        <v>1</v>
      </c>
      <c r="F33" s="1">
        <v>31</v>
      </c>
      <c r="G33" s="5" t="s">
        <v>99</v>
      </c>
      <c r="H33" s="5">
        <f>2</f>
        <v>2</v>
      </c>
      <c r="I33" s="5"/>
      <c r="J33" s="5"/>
      <c r="K33" s="5"/>
      <c r="L33" s="5"/>
      <c r="M33" s="5"/>
    </row>
    <row r="34" spans="2:13">
      <c r="B34" s="5"/>
      <c r="C34" s="1">
        <v>32</v>
      </c>
      <c r="D34" s="5" t="s">
        <v>41</v>
      </c>
      <c r="E34" s="5">
        <f>1+1+1+1</f>
        <v>4</v>
      </c>
      <c r="F34" s="1">
        <v>32</v>
      </c>
      <c r="G34" s="5" t="s">
        <v>100</v>
      </c>
      <c r="H34" s="5">
        <f>1+3</f>
        <v>4</v>
      </c>
      <c r="I34" s="5"/>
      <c r="J34" s="5"/>
      <c r="K34" s="5"/>
      <c r="L34" s="5"/>
      <c r="M34" s="5"/>
    </row>
    <row r="35" spans="2:13">
      <c r="B35" s="5"/>
      <c r="C35" s="1">
        <v>33</v>
      </c>
      <c r="D35" s="1" t="s">
        <v>44</v>
      </c>
      <c r="E35" s="1">
        <f>1</f>
        <v>1</v>
      </c>
      <c r="F35" s="1">
        <v>33</v>
      </c>
      <c r="G35" s="5" t="s">
        <v>101</v>
      </c>
      <c r="H35" s="5">
        <f>5+3</f>
        <v>8</v>
      </c>
      <c r="I35" s="5"/>
      <c r="J35" s="5"/>
      <c r="K35" s="5"/>
      <c r="L35" s="5"/>
      <c r="M35" s="5"/>
    </row>
    <row r="36" spans="2:13">
      <c r="B36" s="5"/>
      <c r="C36" s="1">
        <v>34</v>
      </c>
      <c r="D36" s="5" t="s">
        <v>45</v>
      </c>
      <c r="E36" s="5">
        <f>1+3+1</f>
        <v>5</v>
      </c>
      <c r="F36" s="1">
        <v>34</v>
      </c>
      <c r="G36" s="5" t="s">
        <v>102</v>
      </c>
      <c r="H36" s="5">
        <f>1+3</f>
        <v>4</v>
      </c>
      <c r="I36" s="5"/>
      <c r="J36" s="5"/>
      <c r="K36" s="5"/>
      <c r="L36" s="5"/>
      <c r="M36" s="5"/>
    </row>
    <row r="37" spans="2:13">
      <c r="B37" s="5"/>
      <c r="C37" s="1">
        <v>35</v>
      </c>
      <c r="D37" s="5" t="s">
        <v>46</v>
      </c>
      <c r="E37" s="5">
        <f>2+2</f>
        <v>4</v>
      </c>
      <c r="F37" s="1">
        <v>35</v>
      </c>
      <c r="G37" s="5" t="s">
        <v>103</v>
      </c>
      <c r="H37" s="5">
        <f>2</f>
        <v>2</v>
      </c>
      <c r="I37" s="5"/>
      <c r="J37" s="5"/>
      <c r="K37" s="5"/>
      <c r="L37" s="5"/>
      <c r="M37" s="5"/>
    </row>
    <row r="38" spans="2:13">
      <c r="B38" s="5"/>
      <c r="C38" s="1">
        <v>36</v>
      </c>
      <c r="D38" s="5" t="s">
        <v>47</v>
      </c>
      <c r="E38" s="5">
        <f>1+3+1</f>
        <v>5</v>
      </c>
      <c r="F38" s="1">
        <v>36</v>
      </c>
      <c r="G38" s="5" t="s">
        <v>104</v>
      </c>
      <c r="H38" s="5">
        <f>1</f>
        <v>1</v>
      </c>
      <c r="I38" s="5"/>
      <c r="J38" s="5"/>
      <c r="K38" s="5"/>
      <c r="L38" s="5"/>
      <c r="M38" s="5"/>
    </row>
    <row r="39" spans="2:13">
      <c r="B39" s="5"/>
      <c r="C39" s="1">
        <v>37</v>
      </c>
      <c r="D39" s="5" t="s">
        <v>48</v>
      </c>
      <c r="E39" s="5">
        <f>1+1+2+1</f>
        <v>5</v>
      </c>
      <c r="F39" s="1">
        <v>37</v>
      </c>
      <c r="G39" s="5" t="s">
        <v>105</v>
      </c>
      <c r="H39" s="5">
        <f>2</f>
        <v>2</v>
      </c>
      <c r="I39" s="5"/>
      <c r="J39" s="5"/>
      <c r="K39" s="5"/>
      <c r="L39" s="5"/>
      <c r="M39" s="5"/>
    </row>
    <row r="40" spans="2:13">
      <c r="C40" s="1">
        <v>38</v>
      </c>
      <c r="D40" s="5" t="s">
        <v>56</v>
      </c>
      <c r="E40" s="5">
        <f>6+2</f>
        <v>8</v>
      </c>
      <c r="F40" s="1">
        <v>38</v>
      </c>
      <c r="G40" s="5">
        <v>0</v>
      </c>
      <c r="H40" s="5">
        <f xml:space="preserve"> 11</f>
        <v>11</v>
      </c>
    </row>
    <row r="41" spans="2:13">
      <c r="C41" s="1">
        <v>39</v>
      </c>
      <c r="D41" s="5" t="s">
        <v>60</v>
      </c>
      <c r="E41" s="5">
        <f xml:space="preserve"> 2+5</f>
        <v>7</v>
      </c>
      <c r="F41" s="1">
        <v>39</v>
      </c>
      <c r="G41" s="5" t="s">
        <v>106</v>
      </c>
      <c r="H41" s="5">
        <f>1</f>
        <v>1</v>
      </c>
    </row>
    <row r="42" spans="2:13">
      <c r="C42" s="1">
        <v>40</v>
      </c>
      <c r="D42" s="5" t="s">
        <v>61</v>
      </c>
      <c r="E42" s="5">
        <f>2+5+5</f>
        <v>12</v>
      </c>
      <c r="F42" s="1">
        <v>40</v>
      </c>
      <c r="G42" s="5" t="s">
        <v>66</v>
      </c>
      <c r="H42" s="5">
        <f>3</f>
        <v>3</v>
      </c>
    </row>
    <row r="43" spans="2:13">
      <c r="C43" s="1">
        <v>41</v>
      </c>
      <c r="D43" s="5" t="s">
        <v>70</v>
      </c>
      <c r="E43" s="5">
        <f>1</f>
        <v>1</v>
      </c>
      <c r="F43" s="1">
        <v>41</v>
      </c>
      <c r="G43" s="5" t="s">
        <v>107</v>
      </c>
      <c r="H43" s="5">
        <f>4</f>
        <v>4</v>
      </c>
    </row>
    <row r="44" spans="2:13">
      <c r="C44" s="1">
        <v>42</v>
      </c>
      <c r="D44" s="5" t="s">
        <v>74</v>
      </c>
      <c r="E44" s="5">
        <f>3</f>
        <v>3</v>
      </c>
      <c r="F44" s="1">
        <v>42</v>
      </c>
      <c r="G44" s="5" t="s">
        <v>112</v>
      </c>
      <c r="H44" s="5">
        <f>1</f>
        <v>1</v>
      </c>
    </row>
    <row r="45" spans="2:13">
      <c r="C45" s="1">
        <v>43</v>
      </c>
      <c r="D45" s="5" t="s">
        <v>75</v>
      </c>
      <c r="E45" s="5">
        <f>1</f>
        <v>1</v>
      </c>
      <c r="F45" s="1">
        <v>43</v>
      </c>
      <c r="G45" s="5" t="s">
        <v>114</v>
      </c>
      <c r="H45" s="5">
        <f>1</f>
        <v>1</v>
      </c>
    </row>
    <row r="46" spans="2:13">
      <c r="C46" s="1">
        <v>44</v>
      </c>
      <c r="D46" s="5" t="s">
        <v>65</v>
      </c>
      <c r="E46" s="5">
        <f>6</f>
        <v>6</v>
      </c>
      <c r="F46" s="1">
        <v>44</v>
      </c>
      <c r="G46" s="5" t="s">
        <v>113</v>
      </c>
      <c r="H46" s="5">
        <f>1</f>
        <v>1</v>
      </c>
    </row>
    <row r="47" spans="2:13">
      <c r="C47" s="1">
        <v>45</v>
      </c>
      <c r="D47" s="5" t="s">
        <v>77</v>
      </c>
      <c r="E47" s="5">
        <f>2+2</f>
        <v>4</v>
      </c>
      <c r="F47" s="1">
        <v>45</v>
      </c>
      <c r="G47" s="5" t="s">
        <v>115</v>
      </c>
      <c r="H47" s="5">
        <f>1</f>
        <v>1</v>
      </c>
    </row>
    <row r="48" spans="2:13">
      <c r="C48" s="1">
        <v>46</v>
      </c>
      <c r="D48" s="5" t="s">
        <v>117</v>
      </c>
      <c r="E48" s="5">
        <f>1</f>
        <v>1</v>
      </c>
      <c r="F48" s="1">
        <v>46</v>
      </c>
      <c r="G48" s="5" t="s">
        <v>116</v>
      </c>
      <c r="H48" s="5">
        <f>1</f>
        <v>1</v>
      </c>
    </row>
    <row r="49" spans="3:8">
      <c r="C49" s="1">
        <v>47</v>
      </c>
      <c r="D49" s="5" t="s">
        <v>118</v>
      </c>
      <c r="E49" s="5">
        <f>3</f>
        <v>3</v>
      </c>
      <c r="F49" s="1">
        <v>47</v>
      </c>
      <c r="G49" s="5">
        <v>5</v>
      </c>
      <c r="H49" s="5">
        <f>1</f>
        <v>1</v>
      </c>
    </row>
    <row r="50" spans="3:8">
      <c r="C50" s="1">
        <v>48</v>
      </c>
      <c r="D50" s="5" t="s">
        <v>120</v>
      </c>
      <c r="E50" s="5">
        <f>2</f>
        <v>2</v>
      </c>
      <c r="F50" s="1">
        <v>48</v>
      </c>
      <c r="G50" s="5">
        <v>6</v>
      </c>
      <c r="H50" s="5">
        <f>1</f>
        <v>1</v>
      </c>
    </row>
    <row r="51" spans="3:8">
      <c r="C51" s="1">
        <v>49</v>
      </c>
      <c r="D51" s="5" t="s">
        <v>121</v>
      </c>
      <c r="E51" s="5">
        <f>1</f>
        <v>1</v>
      </c>
      <c r="F51" s="1">
        <v>49</v>
      </c>
      <c r="G51" s="5">
        <v>7</v>
      </c>
      <c r="H51" s="5">
        <f>1</f>
        <v>1</v>
      </c>
    </row>
    <row r="52" spans="3:8">
      <c r="C52" s="1">
        <v>50</v>
      </c>
      <c r="D52" s="5" t="s">
        <v>123</v>
      </c>
      <c r="E52" s="5">
        <f>6</f>
        <v>6</v>
      </c>
      <c r="F52" s="1">
        <v>50</v>
      </c>
      <c r="G52" s="5">
        <v>8</v>
      </c>
      <c r="H52" s="5">
        <f>2</f>
        <v>2</v>
      </c>
    </row>
    <row r="53" spans="3:8">
      <c r="C53" s="1">
        <v>51</v>
      </c>
      <c r="D53" s="5" t="s">
        <v>124</v>
      </c>
      <c r="E53" s="5">
        <f>1</f>
        <v>1</v>
      </c>
      <c r="F53" s="1">
        <v>51</v>
      </c>
      <c r="G53" s="5">
        <v>9</v>
      </c>
      <c r="H53" s="5">
        <f>1</f>
        <v>1</v>
      </c>
    </row>
    <row r="54" spans="3:8">
      <c r="C54" s="1">
        <v>52</v>
      </c>
      <c r="D54" s="5" t="s">
        <v>125</v>
      </c>
      <c r="E54" s="5">
        <f>1</f>
        <v>1</v>
      </c>
      <c r="F54" s="1">
        <v>52</v>
      </c>
      <c r="G54" s="5" t="s">
        <v>128</v>
      </c>
      <c r="H54" s="5">
        <f>8</f>
        <v>8</v>
      </c>
    </row>
    <row r="55" spans="3:8">
      <c r="C55" s="1">
        <v>53</v>
      </c>
      <c r="D55" s="5" t="s">
        <v>126</v>
      </c>
      <c r="E55" s="5">
        <f>1</f>
        <v>1</v>
      </c>
      <c r="F55" s="1">
        <v>53</v>
      </c>
      <c r="G55" s="5" t="s">
        <v>129</v>
      </c>
      <c r="H55" s="5">
        <f>1</f>
        <v>1</v>
      </c>
    </row>
    <row r="56" spans="3:8">
      <c r="C56" s="1">
        <v>54</v>
      </c>
      <c r="D56" s="5" t="s">
        <v>142</v>
      </c>
      <c r="E56" s="5">
        <f>3</f>
        <v>3</v>
      </c>
      <c r="F56" s="1">
        <v>54</v>
      </c>
      <c r="G56" s="5" t="s">
        <v>130</v>
      </c>
      <c r="H56" s="5">
        <f>1</f>
        <v>1</v>
      </c>
    </row>
    <row r="57" spans="3:8">
      <c r="C57" s="1">
        <v>55</v>
      </c>
      <c r="D57" s="5" t="s">
        <v>143</v>
      </c>
      <c r="E57" s="5">
        <f>3</f>
        <v>3</v>
      </c>
      <c r="F57" s="1">
        <v>55</v>
      </c>
      <c r="G57" s="5" t="s">
        <v>131</v>
      </c>
      <c r="H57" s="5">
        <f>1</f>
        <v>1</v>
      </c>
    </row>
    <row r="58" spans="3:8">
      <c r="C58" s="1">
        <v>56</v>
      </c>
      <c r="D58" s="5" t="s">
        <v>144</v>
      </c>
      <c r="E58" s="5">
        <f>3</f>
        <v>3</v>
      </c>
      <c r="F58" s="1">
        <v>56</v>
      </c>
      <c r="G58" s="5" t="s">
        <v>132</v>
      </c>
      <c r="H58" s="5">
        <f>3</f>
        <v>3</v>
      </c>
    </row>
    <row r="59" spans="3:8">
      <c r="C59" s="1">
        <v>57</v>
      </c>
      <c r="D59" s="5" t="s">
        <v>127</v>
      </c>
      <c r="E59" s="5">
        <f>3</f>
        <v>3</v>
      </c>
      <c r="F59" s="1">
        <v>57</v>
      </c>
      <c r="G59" s="5" t="s">
        <v>133</v>
      </c>
      <c r="H59" s="5">
        <f>8</f>
        <v>8</v>
      </c>
    </row>
    <row r="60" spans="3:8">
      <c r="C60" s="1">
        <v>58</v>
      </c>
      <c r="D60" s="5" t="s">
        <v>111</v>
      </c>
      <c r="E60" s="5">
        <f>2</f>
        <v>2</v>
      </c>
      <c r="F60" s="1">
        <v>58</v>
      </c>
      <c r="G60" s="5" t="s">
        <v>134</v>
      </c>
      <c r="H60" s="5">
        <f>2+2</f>
        <v>4</v>
      </c>
    </row>
    <row r="61" spans="3:8">
      <c r="C61" s="1">
        <v>59</v>
      </c>
      <c r="D61" s="5" t="s">
        <v>110</v>
      </c>
      <c r="E61" s="5">
        <f>1+3</f>
        <v>4</v>
      </c>
      <c r="F61" s="1">
        <v>59</v>
      </c>
      <c r="G61" s="5" t="s">
        <v>135</v>
      </c>
      <c r="H61" s="5">
        <f>2</f>
        <v>2</v>
      </c>
    </row>
    <row r="62" spans="3:8">
      <c r="C62" s="1">
        <v>60</v>
      </c>
      <c r="D62" s="5" t="s">
        <v>108</v>
      </c>
      <c r="E62" s="5">
        <f>3+5</f>
        <v>8</v>
      </c>
      <c r="F62" s="1">
        <v>60</v>
      </c>
      <c r="G62" s="5" t="s">
        <v>136</v>
      </c>
      <c r="H62" s="5">
        <f>2</f>
        <v>2</v>
      </c>
    </row>
    <row r="63" spans="3:8">
      <c r="C63" s="1">
        <v>61</v>
      </c>
      <c r="D63" s="5" t="s">
        <v>109</v>
      </c>
      <c r="E63" s="5">
        <f>E62</f>
        <v>8</v>
      </c>
      <c r="F63" s="1">
        <v>61</v>
      </c>
      <c r="G63" s="5" t="s">
        <v>137</v>
      </c>
      <c r="H63" s="5">
        <f>2</f>
        <v>2</v>
      </c>
    </row>
    <row r="64" spans="3:8">
      <c r="C64" s="1">
        <v>62</v>
      </c>
      <c r="D64" s="9" t="s">
        <v>80</v>
      </c>
      <c r="E64" s="5">
        <f>1</f>
        <v>1</v>
      </c>
      <c r="F64" s="1">
        <v>62</v>
      </c>
      <c r="G64" s="5" t="s">
        <v>138</v>
      </c>
      <c r="H64" s="5">
        <f>2</f>
        <v>2</v>
      </c>
    </row>
    <row r="65" spans="1:8">
      <c r="C65" s="1">
        <v>63</v>
      </c>
      <c r="D65" s="5" t="s">
        <v>79</v>
      </c>
      <c r="E65" s="5">
        <f>1</f>
        <v>1</v>
      </c>
      <c r="F65" s="1">
        <v>63</v>
      </c>
      <c r="G65" s="5" t="s">
        <v>139</v>
      </c>
      <c r="H65" s="5">
        <f>2+2</f>
        <v>4</v>
      </c>
    </row>
    <row r="66" spans="1:8">
      <c r="C66" s="1">
        <v>64</v>
      </c>
      <c r="D66" s="5" t="s">
        <v>78</v>
      </c>
      <c r="E66" s="5">
        <f>3</f>
        <v>3</v>
      </c>
      <c r="F66" s="1">
        <v>64</v>
      </c>
      <c r="G66" s="5" t="s">
        <v>140</v>
      </c>
      <c r="H66" s="5">
        <f>2+2</f>
        <v>4</v>
      </c>
    </row>
    <row r="67" spans="1:8">
      <c r="C67" s="1">
        <v>65</v>
      </c>
      <c r="D67" s="5" t="s">
        <v>57</v>
      </c>
      <c r="E67" s="5">
        <f>6+17+5+16+3</f>
        <v>47</v>
      </c>
      <c r="F67" s="1">
        <v>65</v>
      </c>
      <c r="G67" s="5" t="s">
        <v>141</v>
      </c>
      <c r="H67" s="5">
        <f>2</f>
        <v>2</v>
      </c>
    </row>
    <row r="68" spans="1:8">
      <c r="C68" s="1">
        <v>66</v>
      </c>
      <c r="D68" s="1" t="s">
        <v>21</v>
      </c>
      <c r="E68" s="1">
        <f>5+8+13+36+10+23+21</f>
        <v>116</v>
      </c>
      <c r="F68" s="1">
        <v>66</v>
      </c>
      <c r="G68" s="5" t="s">
        <v>145</v>
      </c>
      <c r="H68" s="5">
        <f>1</f>
        <v>1</v>
      </c>
    </row>
    <row r="69" spans="1:8">
      <c r="C69" s="1">
        <v>67</v>
      </c>
      <c r="D69" s="1" t="s">
        <v>26</v>
      </c>
      <c r="E69" s="1">
        <f>1+12</f>
        <v>13</v>
      </c>
      <c r="F69" s="1">
        <v>67</v>
      </c>
      <c r="G69" s="5" t="s">
        <v>146</v>
      </c>
      <c r="H69" s="5">
        <f>1</f>
        <v>1</v>
      </c>
    </row>
    <row r="70" spans="1:8">
      <c r="C70" s="1">
        <v>68</v>
      </c>
      <c r="D70" s="1" t="s">
        <v>27</v>
      </c>
      <c r="E70" s="1">
        <f>E69</f>
        <v>13</v>
      </c>
      <c r="F70" s="1">
        <v>68</v>
      </c>
      <c r="G70" s="5" t="s">
        <v>147</v>
      </c>
      <c r="H70" s="5">
        <f>1</f>
        <v>1</v>
      </c>
    </row>
    <row r="71" spans="1:8">
      <c r="C71" s="1">
        <v>69</v>
      </c>
      <c r="D71" s="1" t="s">
        <v>33</v>
      </c>
      <c r="E71" s="1">
        <f>3+7+7+14+9+7+12</f>
        <v>59</v>
      </c>
      <c r="F71" s="1">
        <v>69</v>
      </c>
      <c r="G71" s="5" t="s">
        <v>148</v>
      </c>
      <c r="H71" s="5">
        <f>2</f>
        <v>2</v>
      </c>
    </row>
    <row r="72" spans="1:8">
      <c r="C72" s="1">
        <v>70</v>
      </c>
      <c r="D72" s="1" t="s">
        <v>34</v>
      </c>
      <c r="E72" s="1">
        <f>E71</f>
        <v>59</v>
      </c>
      <c r="F72" s="1"/>
      <c r="G72" s="5"/>
      <c r="H72" s="5"/>
    </row>
    <row r="73" spans="1:8">
      <c r="C73" s="1">
        <v>71</v>
      </c>
      <c r="D73" s="1" t="s">
        <v>35</v>
      </c>
      <c r="E73" s="1">
        <f>5+10+13+26+8+22+7</f>
        <v>91</v>
      </c>
    </row>
    <row r="74" spans="1:8">
      <c r="A74" s="1" t="s">
        <v>6</v>
      </c>
      <c r="B74" s="1">
        <f>C74</f>
        <v>72</v>
      </c>
      <c r="C74" s="1">
        <v>72</v>
      </c>
      <c r="D74" s="1" t="s">
        <v>36</v>
      </c>
      <c r="E74" s="1">
        <f>E73</f>
        <v>91</v>
      </c>
    </row>
    <row r="75" spans="1:8">
      <c r="A75" s="1" t="s">
        <v>7</v>
      </c>
      <c r="B75" s="1">
        <f>F71</f>
        <v>69</v>
      </c>
      <c r="C75" s="1"/>
    </row>
    <row r="76" spans="1:8">
      <c r="A76" s="1" t="s">
        <v>8</v>
      </c>
      <c r="B76" s="1">
        <f>SUM(E3:E74)</f>
        <v>815</v>
      </c>
      <c r="C76" s="1"/>
    </row>
    <row r="77" spans="1:8">
      <c r="A77" s="1" t="s">
        <v>9</v>
      </c>
      <c r="B77" s="1">
        <f>SUM(H3:H71)</f>
        <v>212</v>
      </c>
      <c r="C77" s="1"/>
    </row>
    <row r="78" spans="1:8">
      <c r="A78" s="1" t="s">
        <v>10</v>
      </c>
      <c r="B78" s="5">
        <f>B74+B75</f>
        <v>141</v>
      </c>
    </row>
    <row r="79" spans="1:8">
      <c r="A79" s="1" t="s">
        <v>2</v>
      </c>
      <c r="B79" s="5">
        <f>B76+B77</f>
        <v>1027</v>
      </c>
    </row>
    <row r="80" spans="1:8">
      <c r="A80" s="1" t="s">
        <v>11</v>
      </c>
      <c r="B80" s="5">
        <f>B74*LOG(B74,2) + B75*LOG(B75,2)</f>
        <v>865.72278762154019</v>
      </c>
    </row>
    <row r="81" spans="1:2">
      <c r="A81" s="1" t="s">
        <v>12</v>
      </c>
      <c r="B81" s="5">
        <f>B79 * LOG(B78,2)</f>
        <v>7332.3192389135611</v>
      </c>
    </row>
    <row r="82" spans="1:2">
      <c r="A82" s="1" t="s">
        <v>13</v>
      </c>
      <c r="B82" s="5">
        <f>(2 * B75)/(B74*B77)</f>
        <v>9.0408805031446538E-3</v>
      </c>
    </row>
    <row r="83" spans="1:2">
      <c r="A83" s="1" t="s">
        <v>14</v>
      </c>
      <c r="B83" s="5">
        <f>B81/(2 * B82)</f>
        <v>405509.1335607848</v>
      </c>
    </row>
    <row r="84" spans="1:2">
      <c r="A84" s="1" t="s">
        <v>15</v>
      </c>
      <c r="B84" s="5">
        <f>1/B82</f>
        <v>110.60869565217392</v>
      </c>
    </row>
    <row r="85" spans="1:2">
      <c r="A85" s="1" t="s">
        <v>16</v>
      </c>
      <c r="B85" s="5">
        <f>B83/18</f>
        <v>22528.285197821377</v>
      </c>
    </row>
    <row r="86" spans="1:2">
      <c r="A86" s="1" t="s">
        <v>17</v>
      </c>
      <c r="B86" s="5">
        <f>B81/B84</f>
        <v>66.290622049926057</v>
      </c>
    </row>
    <row r="87" spans="1:2">
      <c r="A87" s="1" t="s">
        <v>18</v>
      </c>
      <c r="B87" s="5">
        <f>B81/(B84*B84)</f>
        <v>0.59932559243250749</v>
      </c>
    </row>
    <row r="88" spans="1:2">
      <c r="A88" s="1" t="s">
        <v>19</v>
      </c>
      <c r="B88" s="5">
        <f>B80*LOG((B78/B82),2)</f>
        <v>12058.542200674377</v>
      </c>
    </row>
  </sheetData>
  <mergeCells count="2">
    <mergeCell ref="C1:E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Shorin</dc:creator>
  <cp:lastModifiedBy>Vlad Shorin</cp:lastModifiedBy>
  <dcterms:created xsi:type="dcterms:W3CDTF">2015-06-05T18:17:20Z</dcterms:created>
  <dcterms:modified xsi:type="dcterms:W3CDTF">2020-04-14T16:50:07Z</dcterms:modified>
</cp:coreProperties>
</file>