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scho\Documents\Institute\3 cource\2 sem\Basics of software project management\Lab_5\"/>
    </mc:Choice>
  </mc:AlternateContent>
  <xr:revisionPtr revIDLastSave="0" documentId="13_ncr:1_{9BD41C02-EEFF-4158-A6C7-277B6161AE0B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2" i="1" l="1"/>
  <c r="N21" i="1" l="1"/>
  <c r="C18" i="1" l="1"/>
  <c r="N9" i="1"/>
  <c r="N13" i="1"/>
  <c r="N17" i="1"/>
  <c r="J3" i="1"/>
  <c r="N3" i="1" s="1"/>
  <c r="J9" i="1"/>
  <c r="J10" i="1"/>
  <c r="N10" i="1" s="1"/>
  <c r="J11" i="1"/>
  <c r="N11" i="1" s="1"/>
  <c r="J12" i="1"/>
  <c r="N12" i="1" s="1"/>
  <c r="J13" i="1"/>
  <c r="J15" i="1"/>
  <c r="N15" i="1" s="1"/>
  <c r="D17" i="1"/>
  <c r="G17" i="1" s="1"/>
  <c r="H17" i="1" s="1"/>
  <c r="J17" i="1" s="1"/>
  <c r="I17" i="1" l="1"/>
  <c r="D3" i="1" l="1"/>
  <c r="G3" i="1" s="1"/>
  <c r="I3" i="1" s="1"/>
  <c r="D4" i="1"/>
  <c r="G4" i="1" s="1"/>
  <c r="D5" i="1"/>
  <c r="G5" i="1" s="1"/>
  <c r="H5" i="1" s="1"/>
  <c r="D6" i="1"/>
  <c r="G6" i="1" s="1"/>
  <c r="H6" i="1" s="1"/>
  <c r="J6" i="1" s="1"/>
  <c r="N6" i="1" s="1"/>
  <c r="D7" i="1"/>
  <c r="G7" i="1" s="1"/>
  <c r="D8" i="1"/>
  <c r="G8" i="1" s="1"/>
  <c r="D9" i="1"/>
  <c r="G9" i="1" s="1"/>
  <c r="I9" i="1" s="1"/>
  <c r="D10" i="1"/>
  <c r="G10" i="1" s="1"/>
  <c r="I10" i="1" s="1"/>
  <c r="D11" i="1"/>
  <c r="G11" i="1" s="1"/>
  <c r="I11" i="1" s="1"/>
  <c r="D12" i="1"/>
  <c r="G12" i="1" s="1"/>
  <c r="I12" i="1" s="1"/>
  <c r="D13" i="1"/>
  <c r="G13" i="1" s="1"/>
  <c r="I13" i="1" s="1"/>
  <c r="D14" i="1"/>
  <c r="G14" i="1" s="1"/>
  <c r="H14" i="1" s="1"/>
  <c r="D15" i="1"/>
  <c r="G15" i="1" s="1"/>
  <c r="I15" i="1" s="1"/>
  <c r="D16" i="1"/>
  <c r="G16" i="1" s="1"/>
  <c r="D2" i="1"/>
  <c r="G2" i="1" s="1"/>
  <c r="H16" i="1" l="1"/>
  <c r="J16" i="1" s="1"/>
  <c r="N16" i="1" s="1"/>
  <c r="H4" i="1"/>
  <c r="J4" i="1" s="1"/>
  <c r="N4" i="1" s="1"/>
  <c r="I4" i="1"/>
  <c r="H2" i="1"/>
  <c r="J2" i="1" s="1"/>
  <c r="N2" i="1" s="1"/>
  <c r="I5" i="1"/>
  <c r="J5" i="1"/>
  <c r="N5" i="1" s="1"/>
  <c r="I14" i="1"/>
  <c r="J14" i="1"/>
  <c r="N14" i="1" s="1"/>
  <c r="I6" i="1"/>
  <c r="H8" i="1"/>
  <c r="J8" i="1" s="1"/>
  <c r="N8" i="1" s="1"/>
  <c r="H7" i="1"/>
  <c r="J7" i="1" s="1"/>
  <c r="N7" i="1" s="1"/>
  <c r="I7" i="1" l="1"/>
  <c r="I2" i="1"/>
  <c r="I16" i="1"/>
  <c r="N19" i="1"/>
  <c r="I8" i="1"/>
  <c r="K2" i="1" l="1"/>
  <c r="K3" i="1" s="1"/>
  <c r="K4" i="1" s="1"/>
  <c r="K5" i="1" s="1"/>
  <c r="K6" i="1" s="1"/>
  <c r="K7" i="1" s="1"/>
  <c r="I19" i="1"/>
  <c r="K8" i="1"/>
  <c r="K9" i="1" s="1"/>
  <c r="K10" i="1" s="1"/>
  <c r="K11" i="1" s="1"/>
  <c r="K12" i="1" s="1"/>
  <c r="K13" i="1" s="1"/>
  <c r="K14" i="1" s="1"/>
  <c r="K15" i="1" s="1"/>
  <c r="K16" i="1" s="1"/>
  <c r="K17" i="1" s="1"/>
  <c r="L17" i="1" s="1"/>
  <c r="D21" i="1" s="1"/>
  <c r="L16" i="1" l="1"/>
  <c r="L15" i="1" s="1"/>
  <c r="L14" i="1" s="1"/>
  <c r="L13" i="1" s="1"/>
  <c r="L12" i="1" s="1"/>
  <c r="L11" i="1" s="1"/>
  <c r="L10" i="1" s="1"/>
  <c r="L9" i="1" s="1"/>
  <c r="L8" i="1" s="1"/>
  <c r="L7" i="1" s="1"/>
  <c r="L6" i="1" s="1"/>
  <c r="L5" i="1" s="1"/>
  <c r="L4" i="1" s="1"/>
  <c r="L3" i="1" s="1"/>
  <c r="L2" i="1" s="1"/>
</calcChain>
</file>

<file path=xl/sharedStrings.xml><?xml version="1.0" encoding="utf-8"?>
<sst xmlns="http://schemas.openxmlformats.org/spreadsheetml/2006/main" count="34" uniqueCount="34">
  <si>
    <t>Начало</t>
  </si>
  <si>
    <t xml:space="preserve">Окончание </t>
  </si>
  <si>
    <t xml:space="preserve">Организационное собрание </t>
  </si>
  <si>
    <t>Разработка документации</t>
  </si>
  <si>
    <t>Поставка и монтаж оборудования</t>
  </si>
  <si>
    <t>Разработка подсистемы моделирования местности</t>
  </si>
  <si>
    <t xml:space="preserve">Поставка и установка базового ПО </t>
  </si>
  <si>
    <t>Разработка подсистемы генерации полетного задания</t>
  </si>
  <si>
    <t>Разработка подсистемы генерации выходных сигналов</t>
  </si>
  <si>
    <t xml:space="preserve">Отчет по разработке </t>
  </si>
  <si>
    <t>Внедрение</t>
  </si>
  <si>
    <t>Итоговый отчет</t>
  </si>
  <si>
    <t>Итоговое собрание</t>
  </si>
  <si>
    <t>Обучение пользователей</t>
  </si>
  <si>
    <t>Опытная эксплуатация</t>
  </si>
  <si>
    <t>Тестирование программной системы</t>
  </si>
  <si>
    <t>Исправление замечаний</t>
  </si>
  <si>
    <t>Внедрение итоговой системы в эксплуатацию</t>
  </si>
  <si>
    <t>Продолжительность</t>
  </si>
  <si>
    <t>Критический путь</t>
  </si>
  <si>
    <t>Оптимистичный прогноз, a</t>
  </si>
  <si>
    <t>Наиболее вероятный прогноз, m</t>
  </si>
  <si>
    <t>Пессимистичный прогноз, b</t>
  </si>
  <si>
    <t>Ожидаемый срок, t</t>
  </si>
  <si>
    <r>
      <t xml:space="preserve">Стандартное отклонение, </t>
    </r>
    <r>
      <rPr>
        <b/>
        <sz val="11"/>
        <color theme="1"/>
        <rFont val="Calibri"/>
        <family val="2"/>
        <charset val="204"/>
      </rPr>
      <t>σ</t>
    </r>
  </si>
  <si>
    <t>№</t>
  </si>
  <si>
    <t>НРС</t>
  </si>
  <si>
    <t>НПС</t>
  </si>
  <si>
    <t>Стандартное отклонение общего времени</t>
  </si>
  <si>
    <t>Квадрат отклонения</t>
  </si>
  <si>
    <t>Сумма:</t>
  </si>
  <si>
    <t>z</t>
  </si>
  <si>
    <t>T</t>
  </si>
  <si>
    <t>Вероятность завершения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</si>
</sst>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/>
    <xf numFmtId="0" fontId="1" fillId="0" borderId="1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75988459572244"/>
          <c:y val="9.9935173259064924E-2"/>
          <c:w val="0.75341917927963908"/>
          <c:h val="0.8253144340187662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Начало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Sheet1!$B$2:$B$17</c:f>
              <c:strCache>
                <c:ptCount val="16"/>
                <c:pt idx="0">
                  <c:v>Организационное собрание </c:v>
                </c:pt>
                <c:pt idx="1">
                  <c:v>Разработка документации</c:v>
                </c:pt>
                <c:pt idx="2">
                  <c:v>Поставка и монтаж оборудования</c:v>
                </c:pt>
                <c:pt idx="3">
                  <c:v>Поставка и установка базового ПО </c:v>
                </c:pt>
                <c:pt idx="4">
                  <c:v>Разработка подсистемы моделирования местности</c:v>
                </c:pt>
                <c:pt idx="5">
                  <c:v>Разработка подсистемы генерации полетного задания</c:v>
                </c:pt>
                <c:pt idx="6">
                  <c:v>Разработка подсистемы генерации выходных сигналов</c:v>
                </c:pt>
                <c:pt idx="7">
                  <c:v>Тестирование программной системы</c:v>
                </c:pt>
                <c:pt idx="8">
                  <c:v>Отчет по разработке </c:v>
                </c:pt>
                <c:pt idx="9">
                  <c:v>Внедрение</c:v>
                </c:pt>
                <c:pt idx="10">
                  <c:v>Обучение пользователей</c:v>
                </c:pt>
                <c:pt idx="11">
                  <c:v>Опытная эксплуатация</c:v>
                </c:pt>
                <c:pt idx="12">
                  <c:v>Исправление замечаний</c:v>
                </c:pt>
                <c:pt idx="13">
                  <c:v>Внедрение итоговой системы в эксплуатацию</c:v>
                </c:pt>
                <c:pt idx="14">
                  <c:v>Итоговый отчет</c:v>
                </c:pt>
                <c:pt idx="15">
                  <c:v>Итоговое собрание</c:v>
                </c:pt>
              </c:strCache>
            </c:strRef>
          </c:cat>
          <c:val>
            <c:numRef>
              <c:f>Sheet1!$C$2:$C$17</c:f>
              <c:numCache>
                <c:formatCode>d/m;@</c:formatCode>
                <c:ptCount val="16"/>
                <c:pt idx="0">
                  <c:v>43883</c:v>
                </c:pt>
                <c:pt idx="1">
                  <c:v>43886</c:v>
                </c:pt>
                <c:pt idx="2">
                  <c:v>43900</c:v>
                </c:pt>
                <c:pt idx="3">
                  <c:v>43901</c:v>
                </c:pt>
                <c:pt idx="4">
                  <c:v>43905</c:v>
                </c:pt>
                <c:pt idx="5">
                  <c:v>43951</c:v>
                </c:pt>
                <c:pt idx="6">
                  <c:v>43998</c:v>
                </c:pt>
                <c:pt idx="7">
                  <c:v>44059</c:v>
                </c:pt>
                <c:pt idx="8">
                  <c:v>44090</c:v>
                </c:pt>
                <c:pt idx="9">
                  <c:v>44095</c:v>
                </c:pt>
                <c:pt idx="10">
                  <c:v>44100</c:v>
                </c:pt>
                <c:pt idx="11">
                  <c:v>44103</c:v>
                </c:pt>
                <c:pt idx="12">
                  <c:v>44167</c:v>
                </c:pt>
                <c:pt idx="13">
                  <c:v>44186</c:v>
                </c:pt>
                <c:pt idx="14">
                  <c:v>44189</c:v>
                </c:pt>
                <c:pt idx="15">
                  <c:v>44191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5-4AAF-BFBF-78434F628ED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Продолжительность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Sheet1!$B$2:$B$17</c:f>
              <c:strCache>
                <c:ptCount val="16"/>
                <c:pt idx="0">
                  <c:v>Организационное собрание </c:v>
                </c:pt>
                <c:pt idx="1">
                  <c:v>Разработка документации</c:v>
                </c:pt>
                <c:pt idx="2">
                  <c:v>Поставка и монтаж оборудования</c:v>
                </c:pt>
                <c:pt idx="3">
                  <c:v>Поставка и установка базового ПО </c:v>
                </c:pt>
                <c:pt idx="4">
                  <c:v>Разработка подсистемы моделирования местности</c:v>
                </c:pt>
                <c:pt idx="5">
                  <c:v>Разработка подсистемы генерации полетного задания</c:v>
                </c:pt>
                <c:pt idx="6">
                  <c:v>Разработка подсистемы генерации выходных сигналов</c:v>
                </c:pt>
                <c:pt idx="7">
                  <c:v>Тестирование программной системы</c:v>
                </c:pt>
                <c:pt idx="8">
                  <c:v>Отчет по разработке </c:v>
                </c:pt>
                <c:pt idx="9">
                  <c:v>Внедрение</c:v>
                </c:pt>
                <c:pt idx="10">
                  <c:v>Обучение пользователей</c:v>
                </c:pt>
                <c:pt idx="11">
                  <c:v>Опытная эксплуатация</c:v>
                </c:pt>
                <c:pt idx="12">
                  <c:v>Исправление замечаний</c:v>
                </c:pt>
                <c:pt idx="13">
                  <c:v>Внедрение итоговой системы в эксплуатацию</c:v>
                </c:pt>
                <c:pt idx="14">
                  <c:v>Итоговый отчет</c:v>
                </c:pt>
                <c:pt idx="15">
                  <c:v>Итоговое собрание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3</c:v>
                </c:pt>
                <c:pt idx="1">
                  <c:v>14</c:v>
                </c:pt>
                <c:pt idx="2">
                  <c:v>3</c:v>
                </c:pt>
                <c:pt idx="3">
                  <c:v>3</c:v>
                </c:pt>
                <c:pt idx="4">
                  <c:v>46</c:v>
                </c:pt>
                <c:pt idx="5">
                  <c:v>46</c:v>
                </c:pt>
                <c:pt idx="6">
                  <c:v>60</c:v>
                </c:pt>
                <c:pt idx="7">
                  <c:v>30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63</c:v>
                </c:pt>
                <c:pt idx="12">
                  <c:v>18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5-4AAF-BFBF-78434F628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6481312"/>
        <c:axId val="1154279936"/>
      </c:barChart>
      <c:catAx>
        <c:axId val="1176481312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4279936"/>
        <c:crosses val="autoZero"/>
        <c:auto val="1"/>
        <c:lblAlgn val="ctr"/>
        <c:lblOffset val="100"/>
        <c:noMultiLvlLbl val="0"/>
      </c:catAx>
      <c:valAx>
        <c:axId val="1154279936"/>
        <c:scaling>
          <c:orientation val="minMax"/>
          <c:max val="44195"/>
          <c:min val="4388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6481312"/>
        <c:crosses val="autoZero"/>
        <c:crossBetween val="between"/>
        <c:majorUnit val="15"/>
        <c:minorUnit val="3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179293</xdr:colOff>
      <xdr:row>22</xdr:row>
      <xdr:rowOff>1</xdr:rowOff>
    </xdr:from>
    <xdr:to>
      <xdr:col>9</xdr:col>
      <xdr:colOff>331693</xdr:colOff>
      <xdr:row>45</xdr:row>
      <xdr:rowOff>116543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9B016BDA-4491-4641-BC4C-D865FD61F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85" zoomScaleNormal="85" workbookViewId="0">
      <selection activeCell="N22" sqref="N22"/>
    </sheetView>
  </sheetViews>
  <sheetFormatPr defaultRowHeight="14.4" x14ac:dyDescent="0.3"/>
  <cols>
    <col min="1" max="1" width="3" bestFit="1" customWidth="1"/>
    <col min="2" max="2" width="28.77734375" bestFit="1" customWidth="1"/>
    <col min="3" max="3" width="7.5546875" bestFit="1" customWidth="1"/>
    <col min="4" max="4" width="10.44140625" customWidth="1"/>
    <col min="5" max="5" width="6.109375" customWidth="1"/>
    <col min="6" max="6" width="15.88671875" customWidth="1"/>
    <col min="7" max="7" width="20.77734375" bestFit="1" customWidth="1"/>
    <col min="8" max="8" width="16.6640625" customWidth="1"/>
    <col min="9" max="9" width="13.109375" customWidth="1"/>
    <col min="10" max="10" width="14.109375" bestFit="1" customWidth="1"/>
    <col min="11" max="12" width="5.5546875" bestFit="1" customWidth="1"/>
    <col min="13" max="13" width="23.77734375" bestFit="1" customWidth="1"/>
    <col min="14" max="14" width="11.88671875" customWidth="1"/>
  </cols>
  <sheetData>
    <row r="1" spans="1:14" ht="43.8" thickBot="1" x14ac:dyDescent="0.35">
      <c r="A1" s="4" t="s">
        <v>25</v>
      </c>
      <c r="B1" s="4"/>
      <c r="C1" s="4" t="s">
        <v>0</v>
      </c>
      <c r="D1" s="5" t="s">
        <v>18</v>
      </c>
      <c r="E1" s="37" t="s">
        <v>1</v>
      </c>
      <c r="F1" s="5" t="s">
        <v>20</v>
      </c>
      <c r="G1" s="16" t="s">
        <v>21</v>
      </c>
      <c r="H1" s="5" t="s">
        <v>22</v>
      </c>
      <c r="I1" s="16" t="s">
        <v>23</v>
      </c>
      <c r="J1" s="8" t="s">
        <v>24</v>
      </c>
      <c r="K1" s="15" t="s">
        <v>26</v>
      </c>
      <c r="L1" s="8" t="s">
        <v>27</v>
      </c>
      <c r="N1" s="34" t="s">
        <v>29</v>
      </c>
    </row>
    <row r="2" spans="1:14" x14ac:dyDescent="0.3">
      <c r="A2" s="9">
        <v>1</v>
      </c>
      <c r="B2" s="12" t="s">
        <v>2</v>
      </c>
      <c r="C2" s="17">
        <v>43883</v>
      </c>
      <c r="D2" s="11">
        <f t="shared" ref="D2:D16" si="0">E2-C2</f>
        <v>3</v>
      </c>
      <c r="E2" s="18">
        <v>43886</v>
      </c>
      <c r="F2" s="19">
        <v>1</v>
      </c>
      <c r="G2" s="20">
        <f>D2</f>
        <v>3</v>
      </c>
      <c r="H2" s="19">
        <f>G2*1.5</f>
        <v>4.5</v>
      </c>
      <c r="I2" s="21">
        <f>(F2+4*G2+H2)/6</f>
        <v>2.9166666666666665</v>
      </c>
      <c r="J2" s="22">
        <f>(H2-F2)/6</f>
        <v>0.58333333333333337</v>
      </c>
      <c r="K2" s="23">
        <f>C2+I2</f>
        <v>43885.916666666664</v>
      </c>
      <c r="L2" s="24">
        <f t="shared" ref="L2:L6" si="1">L3-I3</f>
        <v>43885.916666666664</v>
      </c>
      <c r="M2" s="2"/>
      <c r="N2" s="3">
        <f>POWER(J2,2)</f>
        <v>0.34027777777777785</v>
      </c>
    </row>
    <row r="3" spans="1:14" x14ac:dyDescent="0.3">
      <c r="A3" s="10">
        <v>2</v>
      </c>
      <c r="B3" s="13" t="s">
        <v>3</v>
      </c>
      <c r="C3" s="23">
        <v>43886</v>
      </c>
      <c r="D3" s="6">
        <f t="shared" si="0"/>
        <v>14</v>
      </c>
      <c r="E3" s="25">
        <v>43900</v>
      </c>
      <c r="F3" s="20">
        <v>2</v>
      </c>
      <c r="G3" s="20">
        <f t="shared" ref="G3:G7" si="2">D3</f>
        <v>14</v>
      </c>
      <c r="H3" s="20">
        <v>16</v>
      </c>
      <c r="I3" s="21">
        <f t="shared" ref="I3:I6" si="3">(F3+4*G3+H3)/6</f>
        <v>12.333333333333334</v>
      </c>
      <c r="J3" s="26">
        <f t="shared" ref="J3:J6" si="4">(H3-F3)/6</f>
        <v>2.3333333333333335</v>
      </c>
      <c r="K3" s="23">
        <f>K2+I3</f>
        <v>43898.25</v>
      </c>
      <c r="L3" s="24">
        <f t="shared" si="1"/>
        <v>43898.25</v>
      </c>
      <c r="M3" s="2"/>
      <c r="N3" s="3">
        <f t="shared" ref="N3:N17" si="5">POWER(J3,2)</f>
        <v>5.4444444444444455</v>
      </c>
    </row>
    <row r="4" spans="1:14" ht="28.8" x14ac:dyDescent="0.3">
      <c r="A4" s="10">
        <v>3</v>
      </c>
      <c r="B4" s="13" t="s">
        <v>4</v>
      </c>
      <c r="C4" s="23">
        <v>43900</v>
      </c>
      <c r="D4" s="6">
        <f t="shared" si="0"/>
        <v>3</v>
      </c>
      <c r="E4" s="25">
        <v>43903</v>
      </c>
      <c r="F4" s="20">
        <v>2</v>
      </c>
      <c r="G4" s="20">
        <f t="shared" si="2"/>
        <v>3</v>
      </c>
      <c r="H4" s="20">
        <f>G4*1.5</f>
        <v>4.5</v>
      </c>
      <c r="I4" s="21">
        <f t="shared" si="3"/>
        <v>3.0833333333333335</v>
      </c>
      <c r="J4" s="26">
        <f t="shared" si="4"/>
        <v>0.41666666666666669</v>
      </c>
      <c r="K4" s="23">
        <f t="shared" ref="K4:K6" si="6">K3+I4</f>
        <v>43901.333333333336</v>
      </c>
      <c r="L4" s="24">
        <f t="shared" si="1"/>
        <v>43901.333333333336</v>
      </c>
      <c r="N4" s="3">
        <f t="shared" si="5"/>
        <v>0.17361111111111113</v>
      </c>
    </row>
    <row r="5" spans="1:14" ht="28.8" x14ac:dyDescent="0.3">
      <c r="A5" s="10">
        <v>4</v>
      </c>
      <c r="B5" s="13" t="s">
        <v>6</v>
      </c>
      <c r="C5" s="23">
        <v>43901</v>
      </c>
      <c r="D5" s="6">
        <f t="shared" si="0"/>
        <v>3</v>
      </c>
      <c r="E5" s="25">
        <v>43904</v>
      </c>
      <c r="F5" s="20">
        <v>2</v>
      </c>
      <c r="G5" s="20">
        <f t="shared" si="2"/>
        <v>3</v>
      </c>
      <c r="H5" s="20">
        <f>G5*1.5</f>
        <v>4.5</v>
      </c>
      <c r="I5" s="21">
        <f t="shared" si="3"/>
        <v>3.0833333333333335</v>
      </c>
      <c r="J5" s="26">
        <f t="shared" si="4"/>
        <v>0.41666666666666669</v>
      </c>
      <c r="K5" s="23">
        <f t="shared" si="6"/>
        <v>43904.416666666672</v>
      </c>
      <c r="L5" s="24">
        <f t="shared" si="1"/>
        <v>43904.416666666672</v>
      </c>
      <c r="N5" s="3">
        <f t="shared" si="5"/>
        <v>0.17361111111111113</v>
      </c>
    </row>
    <row r="6" spans="1:14" ht="28.8" x14ac:dyDescent="0.3">
      <c r="A6" s="10">
        <v>5</v>
      </c>
      <c r="B6" s="13" t="s">
        <v>5</v>
      </c>
      <c r="C6" s="23">
        <v>43905</v>
      </c>
      <c r="D6" s="6">
        <f t="shared" si="0"/>
        <v>46</v>
      </c>
      <c r="E6" s="25">
        <v>43951</v>
      </c>
      <c r="F6" s="20">
        <v>30</v>
      </c>
      <c r="G6" s="20">
        <f t="shared" si="2"/>
        <v>46</v>
      </c>
      <c r="H6" s="20">
        <f>G6*1.5</f>
        <v>69</v>
      </c>
      <c r="I6" s="21">
        <f t="shared" si="3"/>
        <v>47.166666666666664</v>
      </c>
      <c r="J6" s="26">
        <f t="shared" si="4"/>
        <v>6.5</v>
      </c>
      <c r="K6" s="23">
        <f t="shared" si="6"/>
        <v>43951.583333333336</v>
      </c>
      <c r="L6" s="24">
        <f t="shared" si="1"/>
        <v>43951.583333333336</v>
      </c>
      <c r="N6" s="3">
        <f t="shared" si="5"/>
        <v>42.25</v>
      </c>
    </row>
    <row r="7" spans="1:14" ht="28.8" x14ac:dyDescent="0.3">
      <c r="A7" s="10">
        <v>6</v>
      </c>
      <c r="B7" s="13" t="s">
        <v>7</v>
      </c>
      <c r="C7" s="23">
        <v>43951</v>
      </c>
      <c r="D7" s="6">
        <f t="shared" si="0"/>
        <v>46</v>
      </c>
      <c r="E7" s="25">
        <v>43997</v>
      </c>
      <c r="F7" s="20">
        <v>30</v>
      </c>
      <c r="G7" s="20">
        <f t="shared" si="2"/>
        <v>46</v>
      </c>
      <c r="H7" s="20">
        <f>G7*1.5</f>
        <v>69</v>
      </c>
      <c r="I7" s="21">
        <f t="shared" ref="I7:I17" si="7">(F7+4*G7+H7)/6</f>
        <v>47.166666666666664</v>
      </c>
      <c r="J7" s="26">
        <f t="shared" ref="J7:J17" si="8">(H7-F7)/6</f>
        <v>6.5</v>
      </c>
      <c r="K7" s="23">
        <f>K6+I7</f>
        <v>43998.75</v>
      </c>
      <c r="L7" s="24">
        <f t="shared" ref="L7:L16" si="9">L8-I8</f>
        <v>43998.75</v>
      </c>
      <c r="N7" s="3">
        <f t="shared" si="5"/>
        <v>42.25</v>
      </c>
    </row>
    <row r="8" spans="1:14" ht="28.8" x14ac:dyDescent="0.3">
      <c r="A8" s="10">
        <v>7</v>
      </c>
      <c r="B8" s="13" t="s">
        <v>8</v>
      </c>
      <c r="C8" s="23">
        <v>43998</v>
      </c>
      <c r="D8" s="6">
        <f t="shared" si="0"/>
        <v>60</v>
      </c>
      <c r="E8" s="25">
        <v>44058</v>
      </c>
      <c r="F8" s="20">
        <v>30</v>
      </c>
      <c r="G8" s="20">
        <f t="shared" ref="G8:G17" si="10">D8</f>
        <v>60</v>
      </c>
      <c r="H8" s="20">
        <f>G8*1.5</f>
        <v>90</v>
      </c>
      <c r="I8" s="21">
        <f t="shared" si="7"/>
        <v>60</v>
      </c>
      <c r="J8" s="26">
        <f t="shared" si="8"/>
        <v>10</v>
      </c>
      <c r="K8" s="23">
        <f>K7+I8</f>
        <v>44058.75</v>
      </c>
      <c r="L8" s="24">
        <f t="shared" si="9"/>
        <v>44058.75</v>
      </c>
      <c r="N8" s="3">
        <f t="shared" si="5"/>
        <v>100</v>
      </c>
    </row>
    <row r="9" spans="1:14" ht="28.8" x14ac:dyDescent="0.3">
      <c r="A9" s="10">
        <v>8</v>
      </c>
      <c r="B9" s="13" t="s">
        <v>15</v>
      </c>
      <c r="C9" s="23">
        <v>44059</v>
      </c>
      <c r="D9" s="6">
        <f t="shared" si="0"/>
        <v>30</v>
      </c>
      <c r="E9" s="25">
        <v>44089</v>
      </c>
      <c r="F9" s="20">
        <v>10</v>
      </c>
      <c r="G9" s="20">
        <f t="shared" si="10"/>
        <v>30</v>
      </c>
      <c r="H9" s="20">
        <v>45</v>
      </c>
      <c r="I9" s="21">
        <f t="shared" si="7"/>
        <v>29.166666666666668</v>
      </c>
      <c r="J9" s="26">
        <f t="shared" si="8"/>
        <v>5.833333333333333</v>
      </c>
      <c r="K9" s="23">
        <f t="shared" ref="K9:K17" si="11">K8+I9</f>
        <v>44087.916666666664</v>
      </c>
      <c r="L9" s="24">
        <f t="shared" si="9"/>
        <v>44087.916666666664</v>
      </c>
      <c r="N9" s="3">
        <f t="shared" si="5"/>
        <v>34.027777777777771</v>
      </c>
    </row>
    <row r="10" spans="1:14" x14ac:dyDescent="0.3">
      <c r="A10" s="10">
        <v>9</v>
      </c>
      <c r="B10" s="13" t="s">
        <v>9</v>
      </c>
      <c r="C10" s="23">
        <v>44090</v>
      </c>
      <c r="D10" s="6">
        <f t="shared" si="0"/>
        <v>4</v>
      </c>
      <c r="E10" s="25">
        <v>44094</v>
      </c>
      <c r="F10" s="20">
        <v>1</v>
      </c>
      <c r="G10" s="20">
        <f t="shared" si="10"/>
        <v>4</v>
      </c>
      <c r="H10" s="20">
        <v>5</v>
      </c>
      <c r="I10" s="21">
        <f t="shared" si="7"/>
        <v>3.6666666666666665</v>
      </c>
      <c r="J10" s="26">
        <f t="shared" si="8"/>
        <v>0.66666666666666663</v>
      </c>
      <c r="K10" s="23">
        <f t="shared" si="11"/>
        <v>44091.583333333328</v>
      </c>
      <c r="L10" s="24">
        <f t="shared" si="9"/>
        <v>44091.583333333328</v>
      </c>
      <c r="N10" s="3">
        <f t="shared" si="5"/>
        <v>0.44444444444444442</v>
      </c>
    </row>
    <row r="11" spans="1:14" x14ac:dyDescent="0.3">
      <c r="A11" s="10">
        <v>10</v>
      </c>
      <c r="B11" s="13" t="s">
        <v>10</v>
      </c>
      <c r="C11" s="23">
        <v>44095</v>
      </c>
      <c r="D11" s="6">
        <f t="shared" si="0"/>
        <v>4</v>
      </c>
      <c r="E11" s="25">
        <v>44099</v>
      </c>
      <c r="F11" s="20">
        <v>1</v>
      </c>
      <c r="G11" s="20">
        <f t="shared" si="10"/>
        <v>4</v>
      </c>
      <c r="H11" s="20">
        <v>5</v>
      </c>
      <c r="I11" s="21">
        <f t="shared" si="7"/>
        <v>3.6666666666666665</v>
      </c>
      <c r="J11" s="26">
        <f t="shared" si="8"/>
        <v>0.66666666666666663</v>
      </c>
      <c r="K11" s="23">
        <f t="shared" si="11"/>
        <v>44095.249999999993</v>
      </c>
      <c r="L11" s="24">
        <f t="shared" si="9"/>
        <v>44095.249999999993</v>
      </c>
      <c r="N11" s="3">
        <f t="shared" si="5"/>
        <v>0.44444444444444442</v>
      </c>
    </row>
    <row r="12" spans="1:14" x14ac:dyDescent="0.3">
      <c r="A12" s="10">
        <v>11</v>
      </c>
      <c r="B12" s="13" t="s">
        <v>13</v>
      </c>
      <c r="C12" s="23">
        <v>44100</v>
      </c>
      <c r="D12" s="6">
        <f t="shared" si="0"/>
        <v>2</v>
      </c>
      <c r="E12" s="25">
        <v>44102</v>
      </c>
      <c r="F12" s="20">
        <v>1</v>
      </c>
      <c r="G12" s="20">
        <f t="shared" si="10"/>
        <v>2</v>
      </c>
      <c r="H12" s="20">
        <v>3</v>
      </c>
      <c r="I12" s="21">
        <f t="shared" si="7"/>
        <v>2</v>
      </c>
      <c r="J12" s="26">
        <f t="shared" si="8"/>
        <v>0.33333333333333331</v>
      </c>
      <c r="K12" s="23">
        <f t="shared" si="11"/>
        <v>44097.249999999993</v>
      </c>
      <c r="L12" s="24">
        <f t="shared" si="9"/>
        <v>44097.249999999993</v>
      </c>
      <c r="N12" s="3">
        <f t="shared" si="5"/>
        <v>0.1111111111111111</v>
      </c>
    </row>
    <row r="13" spans="1:14" x14ac:dyDescent="0.3">
      <c r="A13" s="10">
        <v>12</v>
      </c>
      <c r="B13" s="13" t="s">
        <v>14</v>
      </c>
      <c r="C13" s="23">
        <v>44103</v>
      </c>
      <c r="D13" s="6">
        <f t="shared" si="0"/>
        <v>63</v>
      </c>
      <c r="E13" s="25">
        <v>44166</v>
      </c>
      <c r="F13" s="20">
        <v>60</v>
      </c>
      <c r="G13" s="20">
        <f t="shared" si="10"/>
        <v>63</v>
      </c>
      <c r="H13" s="20">
        <v>75</v>
      </c>
      <c r="I13" s="21">
        <f t="shared" si="7"/>
        <v>64.5</v>
      </c>
      <c r="J13" s="26">
        <f t="shared" si="8"/>
        <v>2.5</v>
      </c>
      <c r="K13" s="23">
        <f t="shared" si="11"/>
        <v>44161.749999999993</v>
      </c>
      <c r="L13" s="24">
        <f t="shared" si="9"/>
        <v>44161.749999999993</v>
      </c>
      <c r="N13" s="3">
        <f t="shared" si="5"/>
        <v>6.25</v>
      </c>
    </row>
    <row r="14" spans="1:14" x14ac:dyDescent="0.3">
      <c r="A14" s="10">
        <v>13</v>
      </c>
      <c r="B14" s="13" t="s">
        <v>16</v>
      </c>
      <c r="C14" s="23">
        <v>44167</v>
      </c>
      <c r="D14" s="6">
        <f t="shared" si="0"/>
        <v>18</v>
      </c>
      <c r="E14" s="25">
        <v>44185</v>
      </c>
      <c r="F14" s="20">
        <v>10</v>
      </c>
      <c r="G14" s="20">
        <f t="shared" si="10"/>
        <v>18</v>
      </c>
      <c r="H14" s="20">
        <f>G14*1.5</f>
        <v>27</v>
      </c>
      <c r="I14" s="21">
        <f t="shared" si="7"/>
        <v>18.166666666666668</v>
      </c>
      <c r="J14" s="26">
        <f t="shared" si="8"/>
        <v>2.8333333333333335</v>
      </c>
      <c r="K14" s="23">
        <f t="shared" si="11"/>
        <v>44179.916666666657</v>
      </c>
      <c r="L14" s="24">
        <f t="shared" si="9"/>
        <v>44179.916666666657</v>
      </c>
      <c r="N14" s="3">
        <f t="shared" si="5"/>
        <v>8.0277777777777786</v>
      </c>
    </row>
    <row r="15" spans="1:14" ht="28.8" x14ac:dyDescent="0.3">
      <c r="A15" s="10">
        <v>14</v>
      </c>
      <c r="B15" s="13" t="s">
        <v>17</v>
      </c>
      <c r="C15" s="23">
        <v>44186</v>
      </c>
      <c r="D15" s="6">
        <f t="shared" si="0"/>
        <v>2</v>
      </c>
      <c r="E15" s="25">
        <v>44188</v>
      </c>
      <c r="F15" s="20">
        <v>1</v>
      </c>
      <c r="G15" s="20">
        <f t="shared" si="10"/>
        <v>2</v>
      </c>
      <c r="H15" s="20">
        <v>3</v>
      </c>
      <c r="I15" s="21">
        <f t="shared" si="7"/>
        <v>2</v>
      </c>
      <c r="J15" s="26">
        <f t="shared" si="8"/>
        <v>0.33333333333333331</v>
      </c>
      <c r="K15" s="23">
        <f t="shared" si="11"/>
        <v>44181.916666666657</v>
      </c>
      <c r="L15" s="24">
        <f t="shared" si="9"/>
        <v>44181.916666666657</v>
      </c>
      <c r="N15" s="3">
        <f t="shared" si="5"/>
        <v>0.1111111111111111</v>
      </c>
    </row>
    <row r="16" spans="1:14" x14ac:dyDescent="0.3">
      <c r="A16" s="10">
        <v>15</v>
      </c>
      <c r="B16" s="13" t="s">
        <v>11</v>
      </c>
      <c r="C16" s="23">
        <v>44189</v>
      </c>
      <c r="D16" s="6">
        <f t="shared" si="0"/>
        <v>1</v>
      </c>
      <c r="E16" s="25">
        <v>44190</v>
      </c>
      <c r="F16" s="20">
        <v>1</v>
      </c>
      <c r="G16" s="20">
        <f t="shared" si="10"/>
        <v>1</v>
      </c>
      <c r="H16" s="20">
        <f>G16*1.5</f>
        <v>1.5</v>
      </c>
      <c r="I16" s="21">
        <f t="shared" si="7"/>
        <v>1.0833333333333333</v>
      </c>
      <c r="J16" s="26">
        <f t="shared" si="8"/>
        <v>8.3333333333333329E-2</v>
      </c>
      <c r="K16" s="23">
        <f t="shared" si="11"/>
        <v>44182.999999999993</v>
      </c>
      <c r="L16" s="24">
        <f t="shared" si="9"/>
        <v>44182.999999999993</v>
      </c>
      <c r="N16" s="3">
        <f t="shared" si="5"/>
        <v>6.9444444444444441E-3</v>
      </c>
    </row>
    <row r="17" spans="1:14" ht="15" thickBot="1" x14ac:dyDescent="0.35">
      <c r="A17" s="10">
        <v>16</v>
      </c>
      <c r="B17" s="14" t="s">
        <v>12</v>
      </c>
      <c r="C17" s="27">
        <v>44191</v>
      </c>
      <c r="D17" s="7">
        <f>E17-C17 + 1</f>
        <v>1</v>
      </c>
      <c r="E17" s="28">
        <v>44191</v>
      </c>
      <c r="F17" s="29">
        <v>1</v>
      </c>
      <c r="G17" s="29">
        <f t="shared" si="10"/>
        <v>1</v>
      </c>
      <c r="H17" s="29">
        <f>G17*1.5</f>
        <v>1.5</v>
      </c>
      <c r="I17" s="30">
        <f t="shared" si="7"/>
        <v>1.0833333333333333</v>
      </c>
      <c r="J17" s="31">
        <f t="shared" si="8"/>
        <v>8.3333333333333329E-2</v>
      </c>
      <c r="K17" s="27">
        <f t="shared" si="11"/>
        <v>44184.083333333328</v>
      </c>
      <c r="L17" s="32">
        <f>K17</f>
        <v>44184.083333333328</v>
      </c>
      <c r="N17" s="3">
        <f t="shared" si="5"/>
        <v>6.9444444444444441E-3</v>
      </c>
    </row>
    <row r="18" spans="1:14" x14ac:dyDescent="0.3">
      <c r="B18" s="36" t="s">
        <v>32</v>
      </c>
      <c r="C18">
        <f>E17-C2</f>
        <v>308</v>
      </c>
    </row>
    <row r="19" spans="1:14" ht="28.8" x14ac:dyDescent="0.3">
      <c r="B19" s="35" t="s">
        <v>30</v>
      </c>
      <c r="I19" s="38">
        <f>SUM(I2:I17)</f>
        <v>301.08333333333331</v>
      </c>
      <c r="M19" s="1" t="s">
        <v>28</v>
      </c>
      <c r="N19" s="33">
        <f>SQRT(SUM(N2:N17))</f>
        <v>15.493950432346169</v>
      </c>
    </row>
    <row r="21" spans="1:14" x14ac:dyDescent="0.3">
      <c r="B21" s="1" t="s">
        <v>19</v>
      </c>
      <c r="D21" s="38">
        <f>L17-K2</f>
        <v>298.16666666666424</v>
      </c>
      <c r="M21" t="s">
        <v>31</v>
      </c>
      <c r="N21">
        <f>(C18-I19)/N19</f>
        <v>0.44641079089984737</v>
      </c>
    </row>
    <row r="22" spans="1:14" x14ac:dyDescent="0.3">
      <c r="M22" t="s">
        <v>33</v>
      </c>
      <c r="N22">
        <f>_xlfn.NORM.S.DIST(N21,(C18-I19&gt;0))</f>
        <v>0.67234973027280664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Shorin</dc:creator>
  <cp:lastModifiedBy>Vlad Shorin</cp:lastModifiedBy>
  <dcterms:created xsi:type="dcterms:W3CDTF">2015-06-05T18:17:20Z</dcterms:created>
  <dcterms:modified xsi:type="dcterms:W3CDTF">2020-04-01T16:16:37Z</dcterms:modified>
</cp:coreProperties>
</file>