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C58" i="1" l="1"/>
  <c r="L34" i="1"/>
  <c r="L29" i="1"/>
  <c r="L27" i="1"/>
  <c r="F29" i="1"/>
  <c r="B33" i="1"/>
  <c r="B51" i="1" l="1"/>
  <c r="B56" i="1" s="1"/>
  <c r="B50" i="1"/>
  <c r="B49" i="1"/>
  <c r="E29" i="1"/>
  <c r="G45" i="1"/>
  <c r="D30" i="1"/>
  <c r="G29" i="1" s="1"/>
  <c r="D29" i="1"/>
  <c r="B30" i="1"/>
  <c r="B29" i="1"/>
  <c r="D14" i="1"/>
  <c r="B26" i="1"/>
  <c r="B15" i="1"/>
  <c r="B16" i="1"/>
  <c r="B17" i="1"/>
  <c r="B18" i="1"/>
  <c r="B19" i="1"/>
  <c r="B20" i="1"/>
  <c r="B21" i="1"/>
  <c r="B22" i="1"/>
  <c r="B23" i="1"/>
  <c r="B24" i="1"/>
  <c r="B14" i="1"/>
  <c r="A23" i="1"/>
  <c r="A24" i="1" s="1"/>
  <c r="A16" i="1"/>
  <c r="A17" i="1"/>
  <c r="A18" i="1" s="1"/>
  <c r="A19" i="1" s="1"/>
  <c r="A20" i="1" s="1"/>
  <c r="A21" i="1" s="1"/>
  <c r="A22" i="1" s="1"/>
  <c r="A15" i="1"/>
  <c r="A14" i="1"/>
  <c r="C11" i="1"/>
  <c r="B5" i="1"/>
  <c r="B4" i="1"/>
  <c r="D31" i="1" l="1"/>
  <c r="E30" i="1"/>
  <c r="F30" i="1"/>
  <c r="G30" i="1" s="1"/>
  <c r="D32" i="1" l="1"/>
  <c r="E31" i="1"/>
  <c r="D33" i="1" l="1"/>
  <c r="F32" i="1" s="1"/>
  <c r="G32" i="1" s="1"/>
  <c r="F31" i="1"/>
  <c r="G31" i="1" s="1"/>
  <c r="E32" i="1"/>
  <c r="D34" i="1" l="1"/>
  <c r="F33" i="1"/>
  <c r="G33" i="1" s="1"/>
  <c r="E33" i="1"/>
  <c r="D35" i="1" l="1"/>
  <c r="F34" i="1"/>
  <c r="G34" i="1" s="1"/>
  <c r="E34" i="1"/>
  <c r="D36" i="1" l="1"/>
  <c r="E35" i="1"/>
  <c r="F35" i="1"/>
  <c r="G35" i="1" l="1"/>
  <c r="D37" i="1"/>
  <c r="E36" i="1"/>
  <c r="D38" i="1" l="1"/>
  <c r="F37" i="1"/>
  <c r="G37" i="1" s="1"/>
  <c r="E37" i="1"/>
  <c r="F36" i="1"/>
  <c r="G36" i="1" s="1"/>
  <c r="D39" i="1" l="1"/>
  <c r="E38" i="1"/>
  <c r="F38" i="1"/>
  <c r="G38" i="1" s="1"/>
  <c r="D40" i="1" l="1"/>
  <c r="E39" i="1"/>
  <c r="F39" i="1"/>
  <c r="G39" i="1" s="1"/>
  <c r="D41" i="1" l="1"/>
  <c r="F40" i="1"/>
  <c r="G40" i="1" s="1"/>
  <c r="E40" i="1"/>
  <c r="E41" i="1" l="1"/>
  <c r="D42" i="1"/>
  <c r="D43" i="1" l="1"/>
  <c r="F42" i="1"/>
  <c r="G42" i="1" s="1"/>
  <c r="E42" i="1"/>
  <c r="F41" i="1"/>
  <c r="G41" i="1" s="1"/>
  <c r="D44" i="1" l="1"/>
  <c r="E43" i="1"/>
  <c r="F43" i="1"/>
  <c r="G43" i="1" s="1"/>
  <c r="D45" i="1" l="1"/>
  <c r="E45" i="1" s="1"/>
  <c r="E44" i="1"/>
  <c r="F44" i="1"/>
  <c r="G44" i="1" s="1"/>
  <c r="L36" i="1" l="1"/>
  <c r="C53" i="1" s="1"/>
  <c r="B62" i="1" l="1"/>
  <c r="C60" i="1"/>
</calcChain>
</file>

<file path=xl/sharedStrings.xml><?xml version="1.0" encoding="utf-8"?>
<sst xmlns="http://schemas.openxmlformats.org/spreadsheetml/2006/main" count="38" uniqueCount="32">
  <si>
    <t>a =</t>
  </si>
  <si>
    <t>b =</t>
  </si>
  <si>
    <t>начало отрезка</t>
  </si>
  <si>
    <t>конец отрезка</t>
  </si>
  <si>
    <t>функция</t>
  </si>
  <si>
    <t>1 производная</t>
  </si>
  <si>
    <t>2 производная</t>
  </si>
  <si>
    <t>h1 =</t>
  </si>
  <si>
    <t>x</t>
  </si>
  <si>
    <t>f''(x)</t>
  </si>
  <si>
    <t>n</t>
  </si>
  <si>
    <t>число отрезков необходимых для достижения нужной точности</t>
  </si>
  <si>
    <t>2)</t>
  </si>
  <si>
    <t>n =</t>
  </si>
  <si>
    <t>m =</t>
  </si>
  <si>
    <t>h =</t>
  </si>
  <si>
    <t>f(x)</t>
  </si>
  <si>
    <t>x(ср)</t>
  </si>
  <si>
    <t>f(xср)</t>
  </si>
  <si>
    <t>Левые прямоугольники:</t>
  </si>
  <si>
    <t>Правые прямоугольники:</t>
  </si>
  <si>
    <t>Средние прямоугольники:</t>
  </si>
  <si>
    <t>Трапеции:</t>
  </si>
  <si>
    <t>Симпсона:</t>
  </si>
  <si>
    <t>3)Реально достигнутая точность</t>
  </si>
  <si>
    <t>h/2=</t>
  </si>
  <si>
    <t>Симпсон для h =</t>
  </si>
  <si>
    <t>Симпсон для h/2 =</t>
  </si>
  <si>
    <t>&lt;10^(-7)</t>
  </si>
  <si>
    <t>Симпсон</t>
  </si>
  <si>
    <t xml:space="preserve"> +-10^(-7)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</si>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</sst>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156210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2"/>
  <sheetViews>
    <sheetView tabSelected="1" topLeftCell="A21" workbookViewId="0">
      <selection activeCell="L31" sqref="L31"/>
    </sheetView>
  </sheetViews>
  <sheetFormatPr defaultRowHeight="14.4" x14ac:dyDescent="0.3"/>
  <cols>
    <col min="3" max="3" width="12" bestFit="1" customWidth="1"/>
  </cols>
  <sheetData>
    <row r="4" spans="1:5" x14ac:dyDescent="0.3">
      <c r="A4" t="s">
        <v>0</v>
      </c>
      <c r="B4">
        <f>PI()/2</f>
        <v>1.5707963267948966</v>
      </c>
      <c r="D4" t="s">
        <v>2</v>
      </c>
    </row>
    <row r="5" spans="1:5" x14ac:dyDescent="0.3">
      <c r="A5" t="s">
        <v>1</v>
      </c>
      <c r="B5">
        <f>PI()</f>
        <v>3.1415926535897931</v>
      </c>
      <c r="D5" t="s">
        <v>3</v>
      </c>
    </row>
    <row r="7" spans="1:5" x14ac:dyDescent="0.3">
      <c r="A7" t="s">
        <v>4</v>
      </c>
    </row>
    <row r="8" spans="1:5" x14ac:dyDescent="0.3">
      <c r="A8" t="s">
        <v>5</v>
      </c>
    </row>
    <row r="9" spans="1:5" x14ac:dyDescent="0.3">
      <c r="A9" t="s">
        <v>6</v>
      </c>
    </row>
    <row r="11" spans="1:5" x14ac:dyDescent="0.3">
      <c r="B11" t="s">
        <v>7</v>
      </c>
      <c r="C11">
        <f>(B5-B4)/10</f>
        <v>0.15707963267948966</v>
      </c>
    </row>
    <row r="13" spans="1:5" x14ac:dyDescent="0.3">
      <c r="A13" t="s">
        <v>8</v>
      </c>
      <c r="B13" t="s">
        <v>9</v>
      </c>
      <c r="D13" t="s">
        <v>10</v>
      </c>
    </row>
    <row r="14" spans="1:5" x14ac:dyDescent="0.3">
      <c r="A14">
        <f>B4</f>
        <v>1.5707963267948966</v>
      </c>
      <c r="B14">
        <f>ABS(EXP(-(A14^2))*(4*A14^(5/2) - 4*A14^(1/2) - 0.25 *A14^(-3/2)))</f>
        <v>0.61309508103396493</v>
      </c>
      <c r="D14">
        <f>CEILING(SQRT((B26*(B5-B4)^3)/(24*10^(-4))),1)</f>
        <v>32</v>
      </c>
      <c r="E14" t="s">
        <v>11</v>
      </c>
    </row>
    <row r="15" spans="1:5" x14ac:dyDescent="0.3">
      <c r="A15">
        <f>A14+$C$11</f>
        <v>1.7278759594743862</v>
      </c>
      <c r="B15">
        <f t="shared" ref="B15:B24" si="0">ABS(EXP(-(A15^2))*(4*A15^(5/2) - 4*A15^(1/2) - 0.25 *A15^(-3/2)))</f>
        <v>0.52177695420960646</v>
      </c>
    </row>
    <row r="16" spans="1:5" x14ac:dyDescent="0.3">
      <c r="A16">
        <f t="shared" ref="A16:A24" si="1">A15+$C$11</f>
        <v>1.8849555921538759</v>
      </c>
      <c r="B16">
        <f t="shared" si="0"/>
        <v>0.39874498117225854</v>
      </c>
    </row>
    <row r="17" spans="1:12" x14ac:dyDescent="0.3">
      <c r="A17">
        <f t="shared" si="1"/>
        <v>2.0420352248333655</v>
      </c>
      <c r="B17">
        <f t="shared" si="0"/>
        <v>0.27868392436955675</v>
      </c>
    </row>
    <row r="18" spans="1:12" x14ac:dyDescent="0.3">
      <c r="A18">
        <f t="shared" si="1"/>
        <v>2.1991148575128552</v>
      </c>
      <c r="B18">
        <f t="shared" si="0"/>
        <v>0.18001751558084869</v>
      </c>
    </row>
    <row r="19" spans="1:12" x14ac:dyDescent="0.3">
      <c r="A19">
        <f t="shared" si="1"/>
        <v>2.3561944901923448</v>
      </c>
      <c r="B19">
        <f t="shared" si="0"/>
        <v>0.10819498200956423</v>
      </c>
    </row>
    <row r="20" spans="1:12" x14ac:dyDescent="0.3">
      <c r="A20">
        <f t="shared" si="1"/>
        <v>2.5132741228718345</v>
      </c>
      <c r="B20">
        <f t="shared" si="0"/>
        <v>6.0779778950673775E-2</v>
      </c>
    </row>
    <row r="21" spans="1:12" x14ac:dyDescent="0.3">
      <c r="A21">
        <f t="shared" si="1"/>
        <v>2.6703537555513241</v>
      </c>
      <c r="B21">
        <f t="shared" si="0"/>
        <v>3.2016735804558959E-2</v>
      </c>
    </row>
    <row r="22" spans="1:12" x14ac:dyDescent="0.3">
      <c r="A22">
        <f t="shared" si="1"/>
        <v>2.8274333882308138</v>
      </c>
      <c r="B22">
        <f t="shared" si="0"/>
        <v>1.5852754787625847E-2</v>
      </c>
    </row>
    <row r="23" spans="1:12" x14ac:dyDescent="0.3">
      <c r="A23">
        <f>A22+$C$11</f>
        <v>2.9845130209103035</v>
      </c>
      <c r="B23">
        <f t="shared" si="0"/>
        <v>7.3916490630619525E-3</v>
      </c>
    </row>
    <row r="24" spans="1:12" x14ac:dyDescent="0.3">
      <c r="A24">
        <f t="shared" si="1"/>
        <v>3.1415926535897931</v>
      </c>
      <c r="B24">
        <f t="shared" si="0"/>
        <v>3.2502312871921235E-3</v>
      </c>
    </row>
    <row r="26" spans="1:12" x14ac:dyDescent="0.3">
      <c r="B26">
        <f>MAX(B14:B24)</f>
        <v>0.61309508103396493</v>
      </c>
    </row>
    <row r="27" spans="1:12" x14ac:dyDescent="0.3">
      <c r="I27" t="s">
        <v>19</v>
      </c>
      <c r="L27">
        <f>B33*SUM(E29:E44)</f>
        <v>3.6832905062290033E-2</v>
      </c>
    </row>
    <row r="28" spans="1:12" x14ac:dyDescent="0.3">
      <c r="A28" s="1" t="s">
        <v>12</v>
      </c>
      <c r="D28" t="s">
        <v>8</v>
      </c>
      <c r="E28" t="s">
        <v>16</v>
      </c>
      <c r="F28" t="s">
        <v>17</v>
      </c>
      <c r="G28" t="s">
        <v>18</v>
      </c>
    </row>
    <row r="29" spans="1:12" x14ac:dyDescent="0.3">
      <c r="A29" t="s">
        <v>0</v>
      </c>
      <c r="B29">
        <f>PI()/2</f>
        <v>1.5707963267948966</v>
      </c>
      <c r="D29">
        <f>B29</f>
        <v>1.5707963267948966</v>
      </c>
      <c r="E29">
        <f>D29^(1/2)*EXP(-1 *D29^2)</f>
        <v>0.10628727091269873</v>
      </c>
      <c r="F29">
        <f>(D29+D30)/2</f>
        <v>1.6198837120072371</v>
      </c>
      <c r="G29">
        <f>F29^(1/2)*EXP(-1 *F29^2)</f>
        <v>9.2287547634077302E-2</v>
      </c>
      <c r="I29" t="s">
        <v>20</v>
      </c>
      <c r="L29">
        <f>B33*SUM(E30:E45)</f>
        <v>2.6407177005926957E-2</v>
      </c>
    </row>
    <row r="30" spans="1:12" x14ac:dyDescent="0.3">
      <c r="A30" t="s">
        <v>1</v>
      </c>
      <c r="B30">
        <f xml:space="preserve"> PI()</f>
        <v>3.1415926535897931</v>
      </c>
      <c r="D30">
        <f>D29+$B$33</f>
        <v>1.6689710972195777</v>
      </c>
      <c r="E30">
        <f t="shared" ref="E30:E45" si="2">D30^(1/2)*EXP(-1 *D30^2)</f>
        <v>7.9709949841775235E-2</v>
      </c>
      <c r="F30">
        <f t="shared" ref="F30:F44" si="3">(D30+D31)/2</f>
        <v>1.7180584824319183</v>
      </c>
      <c r="G30">
        <f t="shared" ref="G30:G44" si="4">F30^(1/2)*EXP(-1 *F30^2)</f>
        <v>6.8485891593435808E-2</v>
      </c>
    </row>
    <row r="31" spans="1:12" x14ac:dyDescent="0.3">
      <c r="A31" t="s">
        <v>13</v>
      </c>
      <c r="B31">
        <v>16</v>
      </c>
      <c r="D31">
        <f t="shared" ref="D31:D45" si="5">D30+$B$33</f>
        <v>1.7671458676442588</v>
      </c>
      <c r="E31">
        <f t="shared" si="2"/>
        <v>5.8535513119546217E-2</v>
      </c>
      <c r="F31">
        <f t="shared" si="3"/>
        <v>1.8162332528565994</v>
      </c>
      <c r="G31">
        <f t="shared" si="4"/>
        <v>4.9771095693463857E-2</v>
      </c>
      <c r="I31" t="s">
        <v>21</v>
      </c>
      <c r="L31">
        <f>B33*(SUM(G29:G43))</f>
        <v>3.1247148776898402E-2</v>
      </c>
    </row>
    <row r="32" spans="1:12" x14ac:dyDescent="0.3">
      <c r="A32" t="s">
        <v>14</v>
      </c>
      <c r="B32">
        <v>8</v>
      </c>
      <c r="D32">
        <f t="shared" si="5"/>
        <v>1.86532063806894</v>
      </c>
      <c r="E32">
        <f t="shared" si="2"/>
        <v>4.2100123630870644E-2</v>
      </c>
      <c r="F32">
        <f t="shared" si="3"/>
        <v>1.9144080232812806</v>
      </c>
      <c r="G32">
        <f t="shared" si="4"/>
        <v>3.5427963004002534E-2</v>
      </c>
    </row>
    <row r="33" spans="1:12" x14ac:dyDescent="0.3">
      <c r="A33" t="s">
        <v>15</v>
      </c>
      <c r="B33">
        <f>(B30-B29)/B31</f>
        <v>9.8174770424681035E-2</v>
      </c>
      <c r="D33">
        <f t="shared" si="5"/>
        <v>1.9634954084936211</v>
      </c>
      <c r="E33">
        <f t="shared" si="2"/>
        <v>2.966014389283303E-2</v>
      </c>
      <c r="F33">
        <f t="shared" si="3"/>
        <v>2.0125827937059615</v>
      </c>
      <c r="G33">
        <f t="shared" si="4"/>
        <v>2.4704247985320293E-2</v>
      </c>
    </row>
    <row r="34" spans="1:12" x14ac:dyDescent="0.3">
      <c r="D34">
        <f t="shared" si="5"/>
        <v>2.0616701789183023</v>
      </c>
      <c r="E34">
        <f t="shared" si="2"/>
        <v>2.04714158166854E-2</v>
      </c>
      <c r="F34">
        <f t="shared" si="3"/>
        <v>2.1107575641306431</v>
      </c>
      <c r="G34">
        <f t="shared" si="4"/>
        <v>1.6877497799261371E-2</v>
      </c>
      <c r="I34" t="s">
        <v>22</v>
      </c>
      <c r="L34">
        <f>B33*((E29+E45)/2 + SUM(E30:E44))</f>
        <v>3.1620041034108495E-2</v>
      </c>
    </row>
    <row r="35" spans="1:12" x14ac:dyDescent="0.3">
      <c r="D35">
        <f t="shared" si="5"/>
        <v>2.1598449493429834</v>
      </c>
      <c r="E35">
        <f t="shared" si="2"/>
        <v>1.3843880474336073E-2</v>
      </c>
      <c r="F35">
        <f t="shared" si="3"/>
        <v>2.2089323345553238</v>
      </c>
      <c r="G35">
        <f t="shared" si="4"/>
        <v>1.1298024263216072E-2</v>
      </c>
    </row>
    <row r="36" spans="1:12" x14ac:dyDescent="0.3">
      <c r="D36">
        <f t="shared" si="5"/>
        <v>2.2580197197676646</v>
      </c>
      <c r="E36">
        <f t="shared" si="2"/>
        <v>9.1737516396682497E-3</v>
      </c>
      <c r="F36">
        <f t="shared" si="3"/>
        <v>2.3071071049800054</v>
      </c>
      <c r="G36">
        <f t="shared" si="4"/>
        <v>7.4113253816402175E-3</v>
      </c>
      <c r="I36" t="s">
        <v>23</v>
      </c>
      <c r="L36">
        <f>(B30-B29)/(6*B32)*(E29+E45+4*(E30+E32+E34+E36+E38+E40+E42+E44)+ 2*(E31+E33+E35+E37+E39+E41+E43))</f>
        <v>3.1379715358465538E-2</v>
      </c>
    </row>
    <row r="37" spans="1:12" x14ac:dyDescent="0.3">
      <c r="D37">
        <f t="shared" si="5"/>
        <v>2.3561944901923457</v>
      </c>
      <c r="E37">
        <f t="shared" si="2"/>
        <v>5.9573557115585587E-3</v>
      </c>
      <c r="F37">
        <f t="shared" si="3"/>
        <v>2.4052818754046861</v>
      </c>
      <c r="G37">
        <f t="shared" si="4"/>
        <v>4.7645730371331718E-3</v>
      </c>
    </row>
    <row r="38" spans="1:12" x14ac:dyDescent="0.3">
      <c r="D38">
        <f t="shared" si="5"/>
        <v>2.4543692606170269</v>
      </c>
      <c r="E38">
        <f t="shared" si="2"/>
        <v>3.7914999860489862E-3</v>
      </c>
      <c r="F38">
        <f t="shared" si="3"/>
        <v>2.5034566458293677</v>
      </c>
      <c r="G38">
        <f t="shared" si="4"/>
        <v>3.0020527931278631E-3</v>
      </c>
    </row>
    <row r="39" spans="1:12" x14ac:dyDescent="0.3">
      <c r="D39">
        <f t="shared" si="5"/>
        <v>2.552544031041708</v>
      </c>
      <c r="E39">
        <f t="shared" si="2"/>
        <v>2.3650981191856799E-3</v>
      </c>
      <c r="F39">
        <f t="shared" si="3"/>
        <v>2.6016314162540484</v>
      </c>
      <c r="G39">
        <f t="shared" si="4"/>
        <v>1.8539872886846561E-3</v>
      </c>
    </row>
    <row r="40" spans="1:12" x14ac:dyDescent="0.3">
      <c r="D40">
        <f t="shared" si="5"/>
        <v>2.6507188014663892</v>
      </c>
      <c r="E40">
        <f t="shared" si="2"/>
        <v>1.4460859171125451E-3</v>
      </c>
      <c r="F40">
        <f t="shared" si="3"/>
        <v>2.69980618667873</v>
      </c>
      <c r="G40">
        <f t="shared" si="4"/>
        <v>1.122313104247053E-3</v>
      </c>
    </row>
    <row r="41" spans="1:12" x14ac:dyDescent="0.3">
      <c r="D41">
        <f t="shared" si="5"/>
        <v>2.7488935718910703</v>
      </c>
      <c r="E41">
        <f t="shared" si="2"/>
        <v>8.6670090037381411E-4</v>
      </c>
      <c r="F41">
        <f t="shared" si="3"/>
        <v>2.7979809571034107</v>
      </c>
      <c r="G41">
        <f t="shared" si="4"/>
        <v>6.659816761097029E-4</v>
      </c>
    </row>
    <row r="42" spans="1:12" x14ac:dyDescent="0.3">
      <c r="D42">
        <f>D41+$B$33</f>
        <v>2.8470683423157515</v>
      </c>
      <c r="E42">
        <f t="shared" si="2"/>
        <v>5.0920837741841979E-4</v>
      </c>
      <c r="F42">
        <f t="shared" si="3"/>
        <v>2.8961557275280922</v>
      </c>
      <c r="G42">
        <f t="shared" si="4"/>
        <v>3.8741043363422979E-4</v>
      </c>
    </row>
    <row r="43" spans="1:12" x14ac:dyDescent="0.3">
      <c r="D43">
        <f t="shared" si="5"/>
        <v>2.9452431127404326</v>
      </c>
      <c r="E43">
        <f t="shared" si="2"/>
        <v>2.9328629476078135E-4</v>
      </c>
      <c r="F43">
        <f t="shared" si="3"/>
        <v>2.994330497952773</v>
      </c>
      <c r="G43">
        <f t="shared" si="4"/>
        <v>2.2093217640601468E-4</v>
      </c>
    </row>
    <row r="44" spans="1:12" x14ac:dyDescent="0.3">
      <c r="D44">
        <f t="shared" si="5"/>
        <v>3.0434178831651137</v>
      </c>
      <c r="E44">
        <f t="shared" si="2"/>
        <v>1.6560554739670526E-4</v>
      </c>
      <c r="F44">
        <f t="shared" si="3"/>
        <v>3.0925052683774545</v>
      </c>
      <c r="G44">
        <f t="shared" si="4"/>
        <v>1.2352116123996889E-4</v>
      </c>
    </row>
    <row r="45" spans="1:12" x14ac:dyDescent="0.3">
      <c r="D45">
        <f t="shared" si="5"/>
        <v>3.1415926535897949</v>
      </c>
      <c r="E45">
        <f t="shared" si="2"/>
        <v>9.1676960568049291E-5</v>
      </c>
      <c r="G45">
        <f t="shared" ref="G45" si="6">(F45^1/2)*EXP(-F45^2)</f>
        <v>0</v>
      </c>
    </row>
    <row r="47" spans="1:12" x14ac:dyDescent="0.3">
      <c r="A47" s="1" t="s">
        <v>24</v>
      </c>
    </row>
    <row r="49" spans="1:4" x14ac:dyDescent="0.3">
      <c r="A49" t="s">
        <v>0</v>
      </c>
      <c r="B49">
        <f>B29</f>
        <v>1.5707963267948966</v>
      </c>
    </row>
    <row r="50" spans="1:4" x14ac:dyDescent="0.3">
      <c r="A50" t="s">
        <v>1</v>
      </c>
      <c r="B50">
        <f>B30</f>
        <v>3.1415926535897931</v>
      </c>
    </row>
    <row r="51" spans="1:4" x14ac:dyDescent="0.3">
      <c r="A51" t="s">
        <v>15</v>
      </c>
      <c r="B51">
        <f>B33</f>
        <v>9.8174770424681035E-2</v>
      </c>
    </row>
    <row r="53" spans="1:4" x14ac:dyDescent="0.3">
      <c r="A53" t="s">
        <v>26</v>
      </c>
      <c r="C53">
        <f>L36</f>
        <v>3.1379715358465538E-2</v>
      </c>
    </row>
    <row r="56" spans="1:4" x14ac:dyDescent="0.3">
      <c r="A56" t="s">
        <v>25</v>
      </c>
      <c r="B56">
        <f>B51/2</f>
        <v>4.9087385212340517E-2</v>
      </c>
    </row>
    <row r="58" spans="1:4" x14ac:dyDescent="0.3">
      <c r="A58" t="s">
        <v>27</v>
      </c>
      <c r="C58">
        <f>B56/3*(E29+E45+4*SUM(G29:G44)+2*SUM(E30:E44))</f>
        <v>3.1379530637066652E-2</v>
      </c>
    </row>
    <row r="60" spans="1:4" x14ac:dyDescent="0.3">
      <c r="A60" t="s">
        <v>31</v>
      </c>
      <c r="C60">
        <f>ABS(C58-C53)/15</f>
        <v>1.2314759925691198E-8</v>
      </c>
      <c r="D60" t="s">
        <v>28</v>
      </c>
    </row>
    <row r="62" spans="1:4" x14ac:dyDescent="0.3">
      <c r="A62" t="s">
        <v>29</v>
      </c>
      <c r="B62">
        <f>C58+(C58-C53)/(2^4 - 1)</f>
        <v>3.1379518322306725E-2</v>
      </c>
      <c r="C62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2018-12-20T07:45:50Z</dcterms:modified>
</cp:coreProperties>
</file>