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дмин\Desktop\ЭММ\"/>
    </mc:Choice>
  </mc:AlternateContent>
  <bookViews>
    <workbookView xWindow="0" yWindow="0" windowWidth="28800" windowHeight="11730" activeTab="2"/>
  </bookViews>
  <sheets>
    <sheet name="Задание 1" sheetId="1" r:id="rId1"/>
    <sheet name="Задание 2" sheetId="2" r:id="rId2"/>
    <sheet name="Задание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3" i="3" l="1"/>
  <c r="R13" i="3"/>
  <c r="S5" i="3" l="1"/>
  <c r="S6" i="3"/>
  <c r="S7" i="3"/>
  <c r="S8" i="3"/>
  <c r="S9" i="3"/>
  <c r="S10" i="3"/>
  <c r="S11" i="3"/>
  <c r="S12" i="3"/>
  <c r="S4" i="3"/>
  <c r="R5" i="3"/>
  <c r="R6" i="3"/>
  <c r="R7" i="3"/>
  <c r="R8" i="3"/>
  <c r="R9" i="3"/>
  <c r="R10" i="3"/>
  <c r="R11" i="3"/>
  <c r="R12" i="3"/>
  <c r="R4" i="3"/>
  <c r="G4" i="3"/>
  <c r="G5" i="3"/>
  <c r="G6" i="3"/>
  <c r="G7" i="3"/>
  <c r="G8" i="3"/>
  <c r="G9" i="3"/>
  <c r="G10" i="3"/>
  <c r="G11" i="3"/>
  <c r="C13" i="3"/>
  <c r="D13" i="3"/>
  <c r="E13" i="3"/>
  <c r="C14" i="3"/>
  <c r="D14" i="3"/>
  <c r="E14" i="3"/>
  <c r="C15" i="3"/>
  <c r="D15" i="3"/>
  <c r="E15" i="3"/>
  <c r="C16" i="3"/>
  <c r="D16" i="3"/>
  <c r="E16" i="3"/>
  <c r="C17" i="3"/>
  <c r="D17" i="3"/>
  <c r="E17" i="3"/>
  <c r="C18" i="3"/>
  <c r="D18" i="3"/>
  <c r="E18" i="3"/>
  <c r="C19" i="3"/>
  <c r="D19" i="3"/>
  <c r="E19" i="3"/>
  <c r="C20" i="3"/>
  <c r="D20" i="3"/>
  <c r="E20" i="3"/>
  <c r="C21" i="3"/>
  <c r="D21" i="3"/>
  <c r="E21" i="3"/>
  <c r="B14" i="3"/>
  <c r="B15" i="3"/>
  <c r="B16" i="3"/>
  <c r="B17" i="3"/>
  <c r="B18" i="3"/>
  <c r="B19" i="3"/>
  <c r="B20" i="3"/>
  <c r="B21" i="3"/>
  <c r="B13" i="3"/>
  <c r="C12" i="3"/>
  <c r="D12" i="3"/>
  <c r="E12" i="3"/>
  <c r="B12" i="3"/>
  <c r="F14" i="3" l="1"/>
  <c r="F13" i="3"/>
  <c r="G3" i="3" s="1"/>
  <c r="F15" i="3"/>
  <c r="F16" i="3"/>
  <c r="F17" i="3"/>
  <c r="F18" i="3"/>
  <c r="F19" i="3"/>
  <c r="F20" i="3"/>
  <c r="F21" i="3"/>
  <c r="E3" i="2"/>
  <c r="E4" i="2"/>
  <c r="E5" i="2"/>
  <c r="E2" i="2"/>
  <c r="C6" i="2"/>
  <c r="D6" i="2"/>
  <c r="B6" i="2"/>
  <c r="B20" i="1"/>
  <c r="L19" i="1"/>
  <c r="C19" i="1"/>
  <c r="D19" i="1"/>
  <c r="E19" i="1"/>
  <c r="F19" i="1"/>
  <c r="G19" i="1"/>
  <c r="H19" i="1"/>
  <c r="I19" i="1"/>
  <c r="J19" i="1"/>
  <c r="K19" i="1"/>
  <c r="B19" i="1"/>
  <c r="C18" i="1"/>
  <c r="D18" i="1"/>
  <c r="E18" i="1"/>
  <c r="F18" i="1"/>
  <c r="G18" i="1"/>
  <c r="H18" i="1"/>
  <c r="I18" i="1"/>
  <c r="J18" i="1"/>
  <c r="K18" i="1"/>
  <c r="B18" i="1"/>
  <c r="C17" i="1"/>
  <c r="D17" i="1"/>
  <c r="E17" i="1"/>
  <c r="F17" i="1"/>
  <c r="G17" i="1"/>
  <c r="H17" i="1"/>
  <c r="I17" i="1"/>
  <c r="J17" i="1"/>
  <c r="K17" i="1"/>
  <c r="B17" i="1"/>
  <c r="C16" i="1"/>
  <c r="D16" i="1"/>
  <c r="E16" i="1"/>
  <c r="F16" i="1"/>
  <c r="G16" i="1"/>
  <c r="H16" i="1"/>
  <c r="I16" i="1"/>
  <c r="J16" i="1"/>
  <c r="K16" i="1"/>
  <c r="B16" i="1"/>
  <c r="B13" i="1"/>
  <c r="B14" i="1"/>
  <c r="B10" i="1"/>
  <c r="L6" i="1"/>
  <c r="L8" i="1"/>
  <c r="L7" i="1"/>
  <c r="C8" i="1"/>
  <c r="D8" i="1"/>
  <c r="E8" i="1"/>
  <c r="F8" i="1"/>
  <c r="G8" i="1"/>
  <c r="H8" i="1"/>
  <c r="I8" i="1"/>
  <c r="J8" i="1"/>
  <c r="K8" i="1"/>
  <c r="B8" i="1"/>
  <c r="C7" i="1"/>
  <c r="D7" i="1"/>
  <c r="E7" i="1"/>
  <c r="F7" i="1"/>
  <c r="G7" i="1"/>
  <c r="H7" i="1"/>
  <c r="I7" i="1"/>
  <c r="J7" i="1"/>
  <c r="K7" i="1"/>
  <c r="B7" i="1"/>
  <c r="C6" i="1"/>
  <c r="D6" i="1"/>
  <c r="E6" i="1"/>
  <c r="F6" i="1"/>
  <c r="G6" i="1"/>
  <c r="H6" i="1"/>
  <c r="I6" i="1"/>
  <c r="J6" i="1"/>
  <c r="K6" i="1"/>
  <c r="B6" i="1"/>
  <c r="C5" i="1"/>
  <c r="D5" i="1"/>
  <c r="E5" i="1"/>
  <c r="F5" i="1"/>
  <c r="G5" i="1"/>
  <c r="H5" i="1"/>
  <c r="I5" i="1"/>
  <c r="J5" i="1"/>
  <c r="K5" i="1"/>
  <c r="B5" i="1"/>
  <c r="L2" i="1" l="1"/>
  <c r="L3" i="1"/>
</calcChain>
</file>

<file path=xl/sharedStrings.xml><?xml version="1.0" encoding="utf-8"?>
<sst xmlns="http://schemas.openxmlformats.org/spreadsheetml/2006/main" count="75" uniqueCount="62">
  <si>
    <t>Показатели</t>
  </si>
  <si>
    <t>Статистические данные</t>
  </si>
  <si>
    <t>Среднее</t>
  </si>
  <si>
    <t>Время, мин (Y)</t>
  </si>
  <si>
    <t>Расстояние, км (X)</t>
  </si>
  <si>
    <t>X-Xср</t>
  </si>
  <si>
    <t>Y-Yср</t>
  </si>
  <si>
    <t>(X-Xср)^2</t>
  </si>
  <si>
    <t>(Y-Yср)^2</t>
  </si>
  <si>
    <t>Суммы</t>
  </si>
  <si>
    <t>Теснота связи между показателями (коэффициент парной корреляции Rxy)</t>
  </si>
  <si>
    <t>a=</t>
  </si>
  <si>
    <t>b=</t>
  </si>
  <si>
    <t>Уравнение парной линейной регрессии:</t>
  </si>
  <si>
    <t>y=5,9598+1,6609*x</t>
  </si>
  <si>
    <t>Связь прямая, так как Rxy &gt; 0, сильна, так как |Rxy| &gt;=0,7</t>
  </si>
  <si>
    <t>Случайная компонента ei</t>
  </si>
  <si>
    <t>|ei|/yi</t>
  </si>
  <si>
    <t>|ei|</t>
  </si>
  <si>
    <t>Средняя относительная ошибка (Eотн)</t>
  </si>
  <si>
    <t>A1</t>
  </si>
  <si>
    <t>A4</t>
  </si>
  <si>
    <t>A3</t>
  </si>
  <si>
    <t>A2</t>
  </si>
  <si>
    <t>B1</t>
  </si>
  <si>
    <t>B2</t>
  </si>
  <si>
    <t>B3</t>
  </si>
  <si>
    <t>max</t>
  </si>
  <si>
    <t>min</t>
  </si>
  <si>
    <t>Цена игры</t>
  </si>
  <si>
    <t>Факторы</t>
  </si>
  <si>
    <t>Экспертные оценки</t>
  </si>
  <si>
    <t>1 Соответствие долгосрочным целям</t>
  </si>
  <si>
    <t>2 Размер необходимых инвестиций</t>
  </si>
  <si>
    <t>3 Потенциальный размер прибыли</t>
  </si>
  <si>
    <t>4 Степень риска</t>
  </si>
  <si>
    <t>5 Наличие необходимых НТ кадров</t>
  </si>
  <si>
    <t>6 Необходимость технологических изменений</t>
  </si>
  <si>
    <t>7 Потребность в доп производственных мощностях</t>
  </si>
  <si>
    <t>8 Соответствие экологическим нормам</t>
  </si>
  <si>
    <t>9 Реакция общественности на осуществление проекта</t>
  </si>
  <si>
    <t>1-ый</t>
  </si>
  <si>
    <t>2-ой</t>
  </si>
  <si>
    <t>3-ий</t>
  </si>
  <si>
    <t>4-ый</t>
  </si>
  <si>
    <t>Относительный вес</t>
  </si>
  <si>
    <t>Седловая точка определяет стратегии игроков A2 и B1</t>
  </si>
  <si>
    <t>Вес оценок фактора 1</t>
  </si>
  <si>
    <t>Вес оценок фактора 2</t>
  </si>
  <si>
    <t>Вес оценок фактора 3</t>
  </si>
  <si>
    <t>Вес оценок фактора 4</t>
  </si>
  <si>
    <t>Вес оценок фактора 5</t>
  </si>
  <si>
    <t>Вес оценок фактора 6</t>
  </si>
  <si>
    <t>Вес оценок фактора 7</t>
  </si>
  <si>
    <t>Вес оценок фактора 8</t>
  </si>
  <si>
    <t>Вес оценок фактора 9</t>
  </si>
  <si>
    <t>Проект А</t>
  </si>
  <si>
    <t>Проект В</t>
  </si>
  <si>
    <t>Оценки</t>
  </si>
  <si>
    <t>Групповая оценка каждого фактора</t>
  </si>
  <si>
    <t>Интегральные оценки:</t>
  </si>
  <si>
    <t>К реализации принять проект А так как его интегральная оценка выше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</si>
</sst>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Модель линейной регрессии и исходные данные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1'!$B$2:$K$2</c:f>
              <c:numCache>
                <c:formatCode>General</c:formatCode>
                <c:ptCount val="10"/>
                <c:pt idx="0">
                  <c:v>5.6</c:v>
                </c:pt>
                <c:pt idx="1">
                  <c:v>3.8</c:v>
                </c:pt>
                <c:pt idx="2">
                  <c:v>7.8</c:v>
                </c:pt>
                <c:pt idx="3">
                  <c:v>6.7</c:v>
                </c:pt>
                <c:pt idx="4">
                  <c:v>4.8</c:v>
                </c:pt>
                <c:pt idx="5">
                  <c:v>2</c:v>
                </c:pt>
                <c:pt idx="6">
                  <c:v>1.6</c:v>
                </c:pt>
                <c:pt idx="7">
                  <c:v>4.8</c:v>
                </c:pt>
                <c:pt idx="8">
                  <c:v>2.4</c:v>
                </c:pt>
                <c:pt idx="9">
                  <c:v>6.5</c:v>
                </c:pt>
              </c:numCache>
            </c:numRef>
          </c:xVal>
          <c:yVal>
            <c:numRef>
              <c:f>'Задание 1'!$B$3:$K$3</c:f>
              <c:numCache>
                <c:formatCode>General</c:formatCode>
                <c:ptCount val="10"/>
                <c:pt idx="0">
                  <c:v>16</c:v>
                </c:pt>
                <c:pt idx="1">
                  <c:v>13</c:v>
                </c:pt>
                <c:pt idx="2">
                  <c:v>19</c:v>
                </c:pt>
                <c:pt idx="3">
                  <c:v>18</c:v>
                </c:pt>
                <c:pt idx="4">
                  <c:v>12</c:v>
                </c:pt>
                <c:pt idx="5">
                  <c:v>11</c:v>
                </c:pt>
                <c:pt idx="6">
                  <c:v>8</c:v>
                </c:pt>
                <c:pt idx="7">
                  <c:v>14</c:v>
                </c:pt>
                <c:pt idx="8">
                  <c:v>9</c:v>
                </c:pt>
                <c:pt idx="9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D8-4FE9-82D1-7093A1A54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40063"/>
        <c:axId val="32441727"/>
      </c:scatterChart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'Задание 1'!$B$2:$K$2</c:f>
              <c:numCache>
                <c:formatCode>General</c:formatCode>
                <c:ptCount val="10"/>
                <c:pt idx="0">
                  <c:v>5.6</c:v>
                </c:pt>
                <c:pt idx="1">
                  <c:v>3.8</c:v>
                </c:pt>
                <c:pt idx="2">
                  <c:v>7.8</c:v>
                </c:pt>
                <c:pt idx="3">
                  <c:v>6.7</c:v>
                </c:pt>
                <c:pt idx="4">
                  <c:v>4.8</c:v>
                </c:pt>
                <c:pt idx="5">
                  <c:v>2</c:v>
                </c:pt>
                <c:pt idx="6">
                  <c:v>1.6</c:v>
                </c:pt>
                <c:pt idx="7">
                  <c:v>4.8</c:v>
                </c:pt>
                <c:pt idx="8">
                  <c:v>2.4</c:v>
                </c:pt>
                <c:pt idx="9">
                  <c:v>6.5</c:v>
                </c:pt>
              </c:numCache>
            </c:numRef>
          </c:xVal>
          <c:yVal>
            <c:numRef>
              <c:f>'Задание 1'!$B$16:$K$16</c:f>
              <c:numCache>
                <c:formatCode>General</c:formatCode>
                <c:ptCount val="10"/>
                <c:pt idx="0">
                  <c:v>15.260916707737801</c:v>
                </c:pt>
                <c:pt idx="1">
                  <c:v>12.271266633809759</c:v>
                </c:pt>
                <c:pt idx="2">
                  <c:v>18.914933464760963</c:v>
                </c:pt>
                <c:pt idx="3">
                  <c:v>17.087925086249385</c:v>
                </c:pt>
                <c:pt idx="4">
                  <c:v>13.93218334154756</c:v>
                </c:pt>
                <c:pt idx="5">
                  <c:v>9.2816165598817157</c:v>
                </c:pt>
                <c:pt idx="6">
                  <c:v>8.6172498767865946</c:v>
                </c:pt>
                <c:pt idx="7">
                  <c:v>13.93218334154756</c:v>
                </c:pt>
                <c:pt idx="8">
                  <c:v>9.9459832429768369</c:v>
                </c:pt>
                <c:pt idx="9">
                  <c:v>16.755741744701822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FD8-4FE9-82D1-7093A1A54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40063"/>
        <c:axId val="32441727"/>
      </c:scatterChart>
      <c:valAx>
        <c:axId val="32440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441727"/>
        <c:crosses val="autoZero"/>
        <c:crossBetween val="midCat"/>
        <c:majorUnit val="0.5"/>
      </c:valAx>
      <c:valAx>
        <c:axId val="3244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440063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238125</xdr:colOff>
      <xdr:row>0</xdr:row>
      <xdr:rowOff>66675</xdr:rowOff>
    </xdr:from>
    <xdr:to>
      <xdr:col>19</xdr:col>
      <xdr:colOff>542925</xdr:colOff>
      <xdr:row>11</xdr:row>
      <xdr:rowOff>142875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opLeftCell="E1" workbookViewId="0">
      <selection activeCell="L9" sqref="L9"/>
    </sheetView>
  </sheetViews>
  <sheetFormatPr defaultRowHeight="15" x14ac:dyDescent="0.25"/>
  <cols>
    <col min="1" max="1" width="25.42578125" style="1" customWidth="1"/>
    <col min="2" max="10" width="9.140625" style="1"/>
  </cols>
  <sheetData>
    <row r="1" spans="1:12" x14ac:dyDescent="0.25">
      <c r="A1" s="1" t="s">
        <v>0</v>
      </c>
      <c r="B1" s="26" t="s">
        <v>1</v>
      </c>
      <c r="C1" s="26"/>
      <c r="D1" s="26"/>
      <c r="E1" s="26"/>
      <c r="F1" s="26"/>
      <c r="G1" s="26"/>
      <c r="H1" s="26"/>
      <c r="I1" s="26"/>
      <c r="J1" s="26"/>
      <c r="K1" s="26"/>
      <c r="L1" t="s">
        <v>2</v>
      </c>
    </row>
    <row r="2" spans="1:12" x14ac:dyDescent="0.25">
      <c r="A2" s="1" t="s">
        <v>4</v>
      </c>
      <c r="B2" s="1">
        <v>5.6</v>
      </c>
      <c r="C2" s="1">
        <v>3.8</v>
      </c>
      <c r="D2" s="1">
        <v>7.8</v>
      </c>
      <c r="E2" s="1">
        <v>6.7</v>
      </c>
      <c r="F2" s="1">
        <v>4.8</v>
      </c>
      <c r="G2" s="1">
        <v>2</v>
      </c>
      <c r="H2" s="1">
        <v>1.6</v>
      </c>
      <c r="I2" s="1">
        <v>4.8</v>
      </c>
      <c r="J2" s="1">
        <v>2.4</v>
      </c>
      <c r="K2" s="1">
        <v>6.5</v>
      </c>
      <c r="L2">
        <f>AVERAGE(B2:K2)</f>
        <v>4.5999999999999996</v>
      </c>
    </row>
    <row r="3" spans="1:12" x14ac:dyDescent="0.25">
      <c r="A3" s="1" t="s">
        <v>3</v>
      </c>
      <c r="B3" s="1">
        <v>16</v>
      </c>
      <c r="C3" s="1">
        <v>13</v>
      </c>
      <c r="D3" s="1">
        <v>19</v>
      </c>
      <c r="E3" s="1">
        <v>18</v>
      </c>
      <c r="F3" s="1">
        <v>12</v>
      </c>
      <c r="G3" s="1">
        <v>11</v>
      </c>
      <c r="H3" s="1">
        <v>8</v>
      </c>
      <c r="I3" s="1">
        <v>14</v>
      </c>
      <c r="J3" s="1">
        <v>9</v>
      </c>
      <c r="K3" s="1">
        <v>16</v>
      </c>
      <c r="L3">
        <f>AVERAGE(B3:K3)</f>
        <v>13.6</v>
      </c>
    </row>
    <row r="4" spans="1:12" x14ac:dyDescent="0.25">
      <c r="L4" s="1" t="s">
        <v>9</v>
      </c>
    </row>
    <row r="5" spans="1:12" x14ac:dyDescent="0.25">
      <c r="A5" s="3" t="s">
        <v>5</v>
      </c>
      <c r="B5" s="1">
        <f>B2-$L$2</f>
        <v>1</v>
      </c>
      <c r="C5" s="1">
        <f t="shared" ref="C5:K5" si="0">C2-$L$2</f>
        <v>-0.79999999999999982</v>
      </c>
      <c r="D5" s="1">
        <f t="shared" si="0"/>
        <v>3.2</v>
      </c>
      <c r="E5" s="1">
        <f t="shared" si="0"/>
        <v>2.1000000000000005</v>
      </c>
      <c r="F5" s="1">
        <f t="shared" si="0"/>
        <v>0.20000000000000018</v>
      </c>
      <c r="G5" s="1">
        <f t="shared" si="0"/>
        <v>-2.5999999999999996</v>
      </c>
      <c r="H5" s="1">
        <f t="shared" si="0"/>
        <v>-2.9999999999999996</v>
      </c>
      <c r="I5" s="1">
        <f t="shared" si="0"/>
        <v>0.20000000000000018</v>
      </c>
      <c r="J5" s="1">
        <f t="shared" si="0"/>
        <v>-2.1999999999999997</v>
      </c>
      <c r="K5" s="1">
        <f t="shared" si="0"/>
        <v>1.9000000000000004</v>
      </c>
    </row>
    <row r="6" spans="1:12" x14ac:dyDescent="0.25">
      <c r="A6" s="1" t="s">
        <v>6</v>
      </c>
      <c r="B6" s="1">
        <f>B3-$L$3</f>
        <v>2.4000000000000004</v>
      </c>
      <c r="C6" s="1">
        <f t="shared" ref="C6:K6" si="1">C3-$L$3</f>
        <v>-0.59999999999999964</v>
      </c>
      <c r="D6" s="1">
        <f t="shared" si="1"/>
        <v>5.4</v>
      </c>
      <c r="E6" s="1">
        <f t="shared" si="1"/>
        <v>4.4000000000000004</v>
      </c>
      <c r="F6" s="1">
        <f t="shared" si="1"/>
        <v>-1.5999999999999996</v>
      </c>
      <c r="G6" s="1">
        <f t="shared" si="1"/>
        <v>-2.5999999999999996</v>
      </c>
      <c r="H6" s="1">
        <f t="shared" si="1"/>
        <v>-5.6</v>
      </c>
      <c r="I6" s="1">
        <f t="shared" si="1"/>
        <v>0.40000000000000036</v>
      </c>
      <c r="J6" s="1">
        <f t="shared" si="1"/>
        <v>-4.5999999999999996</v>
      </c>
      <c r="K6" s="1">
        <f t="shared" si="1"/>
        <v>2.4000000000000004</v>
      </c>
      <c r="L6" s="1">
        <f>SUMPRODUCT(B5:K5,B6:K6)</f>
        <v>67.399999999999991</v>
      </c>
    </row>
    <row r="7" spans="1:12" x14ac:dyDescent="0.25">
      <c r="A7" s="1" t="s">
        <v>7</v>
      </c>
      <c r="B7" s="1">
        <f>B5^2</f>
        <v>1</v>
      </c>
      <c r="C7" s="1">
        <f t="shared" ref="C7:K7" si="2">C5^2</f>
        <v>0.63999999999999968</v>
      </c>
      <c r="D7" s="1">
        <f t="shared" si="2"/>
        <v>10.240000000000002</v>
      </c>
      <c r="E7" s="1">
        <f t="shared" si="2"/>
        <v>4.4100000000000019</v>
      </c>
      <c r="F7" s="1">
        <f t="shared" si="2"/>
        <v>4.000000000000007E-2</v>
      </c>
      <c r="G7" s="1">
        <f t="shared" si="2"/>
        <v>6.759999999999998</v>
      </c>
      <c r="H7" s="1">
        <f t="shared" si="2"/>
        <v>8.9999999999999964</v>
      </c>
      <c r="I7" s="1">
        <f t="shared" si="2"/>
        <v>4.000000000000007E-2</v>
      </c>
      <c r="J7" s="1">
        <f t="shared" si="2"/>
        <v>4.839999999999999</v>
      </c>
      <c r="K7" s="1">
        <f t="shared" si="2"/>
        <v>3.6100000000000012</v>
      </c>
      <c r="L7" s="1">
        <f>SUM(B7:K7)</f>
        <v>40.58</v>
      </c>
    </row>
    <row r="8" spans="1:12" x14ac:dyDescent="0.25">
      <c r="A8" s="1" t="s">
        <v>8</v>
      </c>
      <c r="B8" s="1">
        <f>B6^2</f>
        <v>5.7600000000000016</v>
      </c>
      <c r="C8" s="1">
        <f t="shared" ref="C8:K8" si="3">C6^2</f>
        <v>0.3599999999999996</v>
      </c>
      <c r="D8" s="1">
        <f t="shared" si="3"/>
        <v>29.160000000000004</v>
      </c>
      <c r="E8" s="1">
        <f t="shared" si="3"/>
        <v>19.360000000000003</v>
      </c>
      <c r="F8" s="1">
        <f t="shared" si="3"/>
        <v>2.5599999999999987</v>
      </c>
      <c r="G8" s="1">
        <f t="shared" si="3"/>
        <v>6.759999999999998</v>
      </c>
      <c r="H8" s="1">
        <f t="shared" si="3"/>
        <v>31.359999999999996</v>
      </c>
      <c r="I8" s="1">
        <f t="shared" si="3"/>
        <v>0.16000000000000028</v>
      </c>
      <c r="J8" s="1">
        <f t="shared" si="3"/>
        <v>21.159999999999997</v>
      </c>
      <c r="K8" s="1">
        <f t="shared" si="3"/>
        <v>5.7600000000000016</v>
      </c>
      <c r="L8" s="1">
        <f>SUM(B8:K8)</f>
        <v>122.39999999999999</v>
      </c>
    </row>
    <row r="10" spans="1:12" ht="60" x14ac:dyDescent="0.25">
      <c r="A10" s="7" t="s">
        <v>10</v>
      </c>
      <c r="B10" s="4">
        <f>L6/SQRT(L7*L8)</f>
        <v>0.95634186132963794</v>
      </c>
    </row>
    <row r="11" spans="1:12" x14ac:dyDescent="0.25">
      <c r="A11" s="27" t="s">
        <v>15</v>
      </c>
      <c r="B11" s="27"/>
      <c r="C11" s="27"/>
      <c r="D11" s="27"/>
      <c r="E11" s="27"/>
      <c r="F11" s="6"/>
      <c r="G11" s="6"/>
      <c r="H11" s="6"/>
      <c r="I11" s="6"/>
      <c r="J11" s="6"/>
      <c r="K11" s="6"/>
      <c r="L11" s="6"/>
    </row>
    <row r="13" spans="1:12" x14ac:dyDescent="0.25">
      <c r="A13" s="5" t="s">
        <v>11</v>
      </c>
      <c r="B13" s="1">
        <f>L3-B14*L2</f>
        <v>5.9597831444061118</v>
      </c>
    </row>
    <row r="14" spans="1:12" x14ac:dyDescent="0.25">
      <c r="A14" s="5" t="s">
        <v>12</v>
      </c>
      <c r="B14" s="1">
        <f>L6/L7</f>
        <v>1.6609167077378018</v>
      </c>
    </row>
    <row r="15" spans="1:12" ht="30" x14ac:dyDescent="0.25">
      <c r="A15" s="7" t="s">
        <v>13</v>
      </c>
    </row>
    <row r="16" spans="1:12" x14ac:dyDescent="0.25">
      <c r="A16" s="4" t="s">
        <v>14</v>
      </c>
      <c r="B16" s="1">
        <f>$B$13+$B$14*B2</f>
        <v>15.260916707737801</v>
      </c>
      <c r="C16" s="1">
        <f t="shared" ref="C16:K16" si="4">$B$13+$B$14*C2</f>
        <v>12.271266633809759</v>
      </c>
      <c r="D16" s="1">
        <f t="shared" si="4"/>
        <v>18.914933464760963</v>
      </c>
      <c r="E16" s="1">
        <f t="shared" si="4"/>
        <v>17.087925086249385</v>
      </c>
      <c r="F16" s="1">
        <f t="shared" si="4"/>
        <v>13.93218334154756</v>
      </c>
      <c r="G16" s="1">
        <f t="shared" si="4"/>
        <v>9.2816165598817157</v>
      </c>
      <c r="H16" s="1">
        <f t="shared" si="4"/>
        <v>8.6172498767865946</v>
      </c>
      <c r="I16" s="1">
        <f t="shared" si="4"/>
        <v>13.93218334154756</v>
      </c>
      <c r="J16" s="1">
        <f t="shared" si="4"/>
        <v>9.9459832429768369</v>
      </c>
      <c r="K16" s="1">
        <f t="shared" si="4"/>
        <v>16.755741744701822</v>
      </c>
    </row>
    <row r="17" spans="1:12" x14ac:dyDescent="0.25">
      <c r="A17" s="1" t="s">
        <v>16</v>
      </c>
      <c r="B17" s="1">
        <f>B3-B16</f>
        <v>0.73908329226219927</v>
      </c>
      <c r="C17" s="1">
        <f t="shared" ref="C17:K17" si="5">C3-C16</f>
        <v>0.72873336619024087</v>
      </c>
      <c r="D17" s="1">
        <f t="shared" si="5"/>
        <v>8.5066535239036511E-2</v>
      </c>
      <c r="E17" s="1">
        <f t="shared" si="5"/>
        <v>0.91207491375061522</v>
      </c>
      <c r="F17" s="1">
        <f t="shared" si="5"/>
        <v>-1.9321833415475602</v>
      </c>
      <c r="G17" s="1">
        <f t="shared" si="5"/>
        <v>1.7183834401182843</v>
      </c>
      <c r="H17" s="1">
        <f t="shared" si="5"/>
        <v>-0.6172498767865946</v>
      </c>
      <c r="I17" s="1">
        <f t="shared" si="5"/>
        <v>6.7816658452439782E-2</v>
      </c>
      <c r="J17" s="1">
        <f t="shared" si="5"/>
        <v>-0.94598324297683689</v>
      </c>
      <c r="K17" s="1">
        <f t="shared" si="5"/>
        <v>-0.75574174470182243</v>
      </c>
    </row>
    <row r="18" spans="1:12" x14ac:dyDescent="0.25">
      <c r="A18" s="1" t="s">
        <v>18</v>
      </c>
      <c r="B18" s="1">
        <f>ABS(B17)</f>
        <v>0.73908329226219927</v>
      </c>
      <c r="C18" s="1">
        <f t="shared" ref="C18:K18" si="6">ABS(C17)</f>
        <v>0.72873336619024087</v>
      </c>
      <c r="D18" s="1">
        <f t="shared" si="6"/>
        <v>8.5066535239036511E-2</v>
      </c>
      <c r="E18" s="1">
        <f t="shared" si="6"/>
        <v>0.91207491375061522</v>
      </c>
      <c r="F18" s="1">
        <f t="shared" si="6"/>
        <v>1.9321833415475602</v>
      </c>
      <c r="G18" s="1">
        <f t="shared" si="6"/>
        <v>1.7183834401182843</v>
      </c>
      <c r="H18" s="1">
        <f t="shared" si="6"/>
        <v>0.6172498767865946</v>
      </c>
      <c r="I18" s="1">
        <f t="shared" si="6"/>
        <v>6.7816658452439782E-2</v>
      </c>
      <c r="J18" s="1">
        <f t="shared" si="6"/>
        <v>0.94598324297683689</v>
      </c>
      <c r="K18" s="1">
        <f t="shared" si="6"/>
        <v>0.75574174470182243</v>
      </c>
    </row>
    <row r="19" spans="1:12" x14ac:dyDescent="0.25">
      <c r="A19" s="1" t="s">
        <v>17</v>
      </c>
      <c r="B19" s="1">
        <f>B18/B16</f>
        <v>4.8429809716965366E-2</v>
      </c>
      <c r="C19" s="1">
        <f t="shared" ref="C19:K19" si="7">C18/C16</f>
        <v>5.9385342030009905E-2</v>
      </c>
      <c r="D19" s="1">
        <f t="shared" si="7"/>
        <v>4.4973214099599023E-3</v>
      </c>
      <c r="E19" s="1">
        <f t="shared" si="7"/>
        <v>5.3375404512076181E-2</v>
      </c>
      <c r="F19" s="1">
        <f t="shared" si="7"/>
        <v>0.138684891964172</v>
      </c>
      <c r="G19" s="1">
        <f t="shared" si="7"/>
        <v>0.18513837853911336</v>
      </c>
      <c r="H19" s="1">
        <f t="shared" si="7"/>
        <v>7.162956692823319E-2</v>
      </c>
      <c r="I19" s="1">
        <f t="shared" si="7"/>
        <v>4.8676260417993347E-3</v>
      </c>
      <c r="J19" s="1">
        <f t="shared" si="7"/>
        <v>9.5112088957602522E-2</v>
      </c>
      <c r="K19" s="1">
        <f t="shared" si="7"/>
        <v>4.510344908728308E-2</v>
      </c>
      <c r="L19" s="1">
        <f>SUM(B19:K19)</f>
        <v>0.70622387918721474</v>
      </c>
    </row>
    <row r="20" spans="1:12" ht="30" x14ac:dyDescent="0.25">
      <c r="A20" s="7" t="s">
        <v>19</v>
      </c>
      <c r="B20" s="4">
        <f>1/10*L19</f>
        <v>7.0622387918721483E-2</v>
      </c>
    </row>
  </sheetData>
  <mergeCells count="2">
    <mergeCell ref="B1:K1"/>
    <mergeCell ref="A11:E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workbookViewId="0">
      <selection activeCell="F27" sqref="F27"/>
    </sheetView>
  </sheetViews>
  <sheetFormatPr defaultRowHeight="15" x14ac:dyDescent="0.25"/>
  <cols>
    <col min="1" max="1" width="10.5703125" bestFit="1" customWidth="1"/>
  </cols>
  <sheetData>
    <row r="1" spans="1:21" x14ac:dyDescent="0.25">
      <c r="A1" s="1"/>
      <c r="B1" s="1" t="s">
        <v>24</v>
      </c>
      <c r="C1" s="1" t="s">
        <v>25</v>
      </c>
      <c r="D1" s="1" t="s">
        <v>26</v>
      </c>
      <c r="E1" s="1" t="s">
        <v>28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 t="s">
        <v>20</v>
      </c>
      <c r="B2" s="1">
        <v>1</v>
      </c>
      <c r="C2" s="1">
        <v>2</v>
      </c>
      <c r="D2" s="1">
        <v>4</v>
      </c>
      <c r="E2" s="1">
        <f>MIN(B2:D2)</f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 t="s">
        <v>23</v>
      </c>
      <c r="B3" s="4">
        <v>5</v>
      </c>
      <c r="C3" s="1">
        <v>6</v>
      </c>
      <c r="D3" s="1">
        <v>7</v>
      </c>
      <c r="E3" s="1">
        <f t="shared" ref="E3:E5" si="0">MIN(B3:D3)</f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1" t="s">
        <v>22</v>
      </c>
      <c r="B4" s="1">
        <v>4</v>
      </c>
      <c r="C4" s="1">
        <v>5</v>
      </c>
      <c r="D4" s="1">
        <v>2</v>
      </c>
      <c r="E4" s="1">
        <f t="shared" si="0"/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 t="s">
        <v>21</v>
      </c>
      <c r="B5" s="1">
        <v>3</v>
      </c>
      <c r="C5" s="1">
        <v>2</v>
      </c>
      <c r="D5" s="1">
        <v>4</v>
      </c>
      <c r="E5" s="1">
        <f t="shared" si="0"/>
        <v>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 t="s">
        <v>27</v>
      </c>
      <c r="B6" s="1">
        <f>MAX(B2:B5)</f>
        <v>5</v>
      </c>
      <c r="C6" s="1">
        <f t="shared" ref="C6:D6" si="1">MAX(C2:C5)</f>
        <v>6</v>
      </c>
      <c r="D6" s="1">
        <f t="shared" si="1"/>
        <v>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27" t="s">
        <v>46</v>
      </c>
      <c r="B8" s="27"/>
      <c r="C8" s="27"/>
      <c r="D8" s="27"/>
      <c r="E8" s="27"/>
      <c r="F8" s="2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 t="s">
        <v>29</v>
      </c>
      <c r="B9" s="4">
        <v>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</sheetData>
  <mergeCells count="1">
    <mergeCell ref="A8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activeCell="O13" sqref="O13:Q13"/>
    </sheetView>
  </sheetViews>
  <sheetFormatPr defaultRowHeight="15" x14ac:dyDescent="0.25"/>
  <cols>
    <col min="1" max="1" width="50.5703125" bestFit="1" customWidth="1"/>
    <col min="6" max="6" width="9.140625" customWidth="1"/>
    <col min="7" max="7" width="19.140625" bestFit="1" customWidth="1"/>
    <col min="9" max="9" width="52" bestFit="1" customWidth="1"/>
    <col min="18" max="18" width="17" customWidth="1"/>
    <col min="19" max="19" width="17.5703125" customWidth="1"/>
  </cols>
  <sheetData>
    <row r="1" spans="1:19" x14ac:dyDescent="0.25">
      <c r="A1" s="32" t="s">
        <v>30</v>
      </c>
      <c r="B1" s="32" t="s">
        <v>31</v>
      </c>
      <c r="C1" s="32"/>
      <c r="D1" s="32"/>
      <c r="E1" s="32"/>
      <c r="F1" s="1"/>
      <c r="I1" s="33" t="s">
        <v>30</v>
      </c>
      <c r="J1" s="28" t="s">
        <v>58</v>
      </c>
      <c r="K1" s="29"/>
      <c r="L1" s="29"/>
      <c r="M1" s="29"/>
      <c r="N1" s="29"/>
      <c r="O1" s="29"/>
      <c r="P1" s="29"/>
      <c r="Q1" s="30"/>
    </row>
    <row r="2" spans="1:19" x14ac:dyDescent="0.25">
      <c r="A2" s="32"/>
      <c r="B2" s="10" t="s">
        <v>41</v>
      </c>
      <c r="C2" s="10" t="s">
        <v>42</v>
      </c>
      <c r="D2" s="10" t="s">
        <v>43</v>
      </c>
      <c r="E2" s="10" t="s">
        <v>44</v>
      </c>
      <c r="F2" s="1"/>
      <c r="G2" s="17" t="s">
        <v>45</v>
      </c>
      <c r="I2" s="34"/>
      <c r="J2" s="28" t="s">
        <v>56</v>
      </c>
      <c r="K2" s="29"/>
      <c r="L2" s="29"/>
      <c r="M2" s="30"/>
      <c r="N2" s="28" t="s">
        <v>57</v>
      </c>
      <c r="O2" s="29"/>
      <c r="P2" s="29"/>
      <c r="Q2" s="30"/>
      <c r="R2" s="19" t="s">
        <v>56</v>
      </c>
      <c r="S2" s="19" t="s">
        <v>57</v>
      </c>
    </row>
    <row r="3" spans="1:19" x14ac:dyDescent="0.25">
      <c r="A3" s="8" t="s">
        <v>32</v>
      </c>
      <c r="B3" s="11">
        <v>6</v>
      </c>
      <c r="C3" s="11">
        <v>8</v>
      </c>
      <c r="D3" s="11">
        <v>4</v>
      </c>
      <c r="E3" s="11">
        <v>6</v>
      </c>
      <c r="F3" s="1"/>
      <c r="G3" s="18">
        <f>F13/4</f>
        <v>9.8822428279134567E-2</v>
      </c>
      <c r="I3" s="35"/>
      <c r="J3" s="10">
        <v>1</v>
      </c>
      <c r="K3" s="10">
        <v>2</v>
      </c>
      <c r="L3" s="10">
        <v>3</v>
      </c>
      <c r="M3" s="10">
        <v>4</v>
      </c>
      <c r="N3" s="10">
        <v>1</v>
      </c>
      <c r="O3" s="10">
        <v>2</v>
      </c>
      <c r="P3" s="10">
        <v>3</v>
      </c>
      <c r="Q3" s="10">
        <v>4</v>
      </c>
      <c r="R3" s="31" t="s">
        <v>59</v>
      </c>
      <c r="S3" s="31"/>
    </row>
    <row r="4" spans="1:19" x14ac:dyDescent="0.25">
      <c r="A4" s="8" t="s">
        <v>33</v>
      </c>
      <c r="B4" s="8">
        <v>8</v>
      </c>
      <c r="C4" s="8">
        <v>8</v>
      </c>
      <c r="D4" s="8">
        <v>6</v>
      </c>
      <c r="E4" s="8">
        <v>6</v>
      </c>
      <c r="F4" s="1"/>
      <c r="G4" s="18">
        <f t="shared" ref="G4:G11" si="0">F14/4</f>
        <v>0.11636628792825737</v>
      </c>
      <c r="I4" s="8" t="s">
        <v>32</v>
      </c>
      <c r="J4" s="11">
        <v>8</v>
      </c>
      <c r="K4" s="11">
        <v>7</v>
      </c>
      <c r="L4" s="11">
        <v>5</v>
      </c>
      <c r="M4" s="11">
        <v>6</v>
      </c>
      <c r="N4" s="11">
        <v>9</v>
      </c>
      <c r="O4" s="11">
        <v>10</v>
      </c>
      <c r="P4" s="11">
        <v>8</v>
      </c>
      <c r="Q4" s="15">
        <v>8</v>
      </c>
      <c r="R4" s="20">
        <f>SUM(J4:M4)/4</f>
        <v>6.5</v>
      </c>
      <c r="S4" s="21">
        <f>SUM(N4:Q4)/4</f>
        <v>8.75</v>
      </c>
    </row>
    <row r="5" spans="1:19" x14ac:dyDescent="0.25">
      <c r="A5" s="8" t="s">
        <v>34</v>
      </c>
      <c r="B5" s="8">
        <v>10</v>
      </c>
      <c r="C5" s="8">
        <v>9</v>
      </c>
      <c r="D5" s="8">
        <v>8</v>
      </c>
      <c r="E5" s="8">
        <v>10</v>
      </c>
      <c r="F5" s="1"/>
      <c r="G5" s="18">
        <f t="shared" si="0"/>
        <v>0.15388533368159854</v>
      </c>
      <c r="I5" s="8" t="s">
        <v>33</v>
      </c>
      <c r="J5" s="8">
        <v>5</v>
      </c>
      <c r="K5" s="8">
        <v>5</v>
      </c>
      <c r="L5" s="8">
        <v>7</v>
      </c>
      <c r="M5" s="8">
        <v>6</v>
      </c>
      <c r="N5" s="8">
        <v>5</v>
      </c>
      <c r="O5" s="8">
        <v>4</v>
      </c>
      <c r="P5" s="8">
        <v>3</v>
      </c>
      <c r="Q5" s="15">
        <v>5</v>
      </c>
      <c r="R5" s="22">
        <f t="shared" ref="R5:R12" si="1">SUM(J5:M5)/4</f>
        <v>5.75</v>
      </c>
      <c r="S5" s="23">
        <f t="shared" ref="S5:S12" si="2">SUM(N5:Q5)/4</f>
        <v>4.25</v>
      </c>
    </row>
    <row r="6" spans="1:19" x14ac:dyDescent="0.25">
      <c r="A6" s="8" t="s">
        <v>35</v>
      </c>
      <c r="B6" s="8">
        <v>6</v>
      </c>
      <c r="C6" s="8">
        <v>4</v>
      </c>
      <c r="D6" s="8">
        <v>8</v>
      </c>
      <c r="E6" s="8">
        <v>9</v>
      </c>
      <c r="F6" s="1"/>
      <c r="G6" s="18">
        <f t="shared" si="0"/>
        <v>0.11307844673719036</v>
      </c>
      <c r="I6" s="8" t="s">
        <v>34</v>
      </c>
      <c r="J6" s="8">
        <v>9</v>
      </c>
      <c r="K6" s="8">
        <v>10</v>
      </c>
      <c r="L6" s="8">
        <v>8</v>
      </c>
      <c r="M6" s="8">
        <v>9</v>
      </c>
      <c r="N6" s="8">
        <v>6</v>
      </c>
      <c r="O6" s="8">
        <v>8</v>
      </c>
      <c r="P6" s="8">
        <v>7</v>
      </c>
      <c r="Q6" s="15">
        <v>7</v>
      </c>
      <c r="R6" s="22">
        <f t="shared" si="1"/>
        <v>9</v>
      </c>
      <c r="S6" s="23">
        <f t="shared" si="2"/>
        <v>7</v>
      </c>
    </row>
    <row r="7" spans="1:19" x14ac:dyDescent="0.25">
      <c r="A7" s="8" t="s">
        <v>36</v>
      </c>
      <c r="B7" s="8">
        <v>8</v>
      </c>
      <c r="C7" s="8">
        <v>9</v>
      </c>
      <c r="D7" s="8">
        <v>7</v>
      </c>
      <c r="E7" s="8">
        <v>9</v>
      </c>
      <c r="F7" s="1"/>
      <c r="G7" s="18">
        <f t="shared" si="0"/>
        <v>0.1366951808802403</v>
      </c>
      <c r="I7" s="8" t="s">
        <v>35</v>
      </c>
      <c r="J7" s="8">
        <v>4</v>
      </c>
      <c r="K7" s="8">
        <v>6</v>
      </c>
      <c r="L7" s="8">
        <v>6</v>
      </c>
      <c r="M7" s="8">
        <v>4</v>
      </c>
      <c r="N7" s="8">
        <v>8</v>
      </c>
      <c r="O7" s="8">
        <v>6</v>
      </c>
      <c r="P7" s="8">
        <v>10</v>
      </c>
      <c r="Q7" s="15">
        <v>8</v>
      </c>
      <c r="R7" s="22">
        <f t="shared" si="1"/>
        <v>5</v>
      </c>
      <c r="S7" s="23">
        <f t="shared" si="2"/>
        <v>8</v>
      </c>
    </row>
    <row r="8" spans="1:19" x14ac:dyDescent="0.25">
      <c r="A8" s="8" t="s">
        <v>37</v>
      </c>
      <c r="B8" s="8">
        <v>6</v>
      </c>
      <c r="C8" s="8">
        <v>5</v>
      </c>
      <c r="D8" s="8">
        <v>6</v>
      </c>
      <c r="E8" s="8">
        <v>7</v>
      </c>
      <c r="F8" s="1"/>
      <c r="G8" s="18">
        <f t="shared" si="0"/>
        <v>0.10008815462975056</v>
      </c>
      <c r="I8" s="8" t="s">
        <v>36</v>
      </c>
      <c r="J8" s="8">
        <v>6</v>
      </c>
      <c r="K8" s="8">
        <v>4</v>
      </c>
      <c r="L8" s="8">
        <v>8</v>
      </c>
      <c r="M8" s="8">
        <v>7</v>
      </c>
      <c r="N8" s="8">
        <v>6</v>
      </c>
      <c r="O8" s="8">
        <v>5</v>
      </c>
      <c r="P8" s="8">
        <v>6</v>
      </c>
      <c r="Q8" s="15">
        <v>7</v>
      </c>
      <c r="R8" s="22">
        <f t="shared" si="1"/>
        <v>6.25</v>
      </c>
      <c r="S8" s="23">
        <f t="shared" si="2"/>
        <v>6</v>
      </c>
    </row>
    <row r="9" spans="1:19" x14ac:dyDescent="0.25">
      <c r="A9" s="8" t="s">
        <v>38</v>
      </c>
      <c r="B9" s="8">
        <v>5</v>
      </c>
      <c r="C9" s="8">
        <v>8</v>
      </c>
      <c r="D9" s="8">
        <v>6</v>
      </c>
      <c r="E9" s="8">
        <v>6</v>
      </c>
      <c r="F9" s="1"/>
      <c r="G9" s="18">
        <f t="shared" si="0"/>
        <v>0.10320839319141525</v>
      </c>
      <c r="I9" s="8" t="s">
        <v>37</v>
      </c>
      <c r="J9" s="8">
        <v>7</v>
      </c>
      <c r="K9" s="8">
        <v>5</v>
      </c>
      <c r="L9" s="8">
        <v>8</v>
      </c>
      <c r="M9" s="8">
        <v>5</v>
      </c>
      <c r="N9" s="8">
        <v>6</v>
      </c>
      <c r="O9" s="8">
        <v>7</v>
      </c>
      <c r="P9" s="8">
        <v>6</v>
      </c>
      <c r="Q9" s="15">
        <v>8</v>
      </c>
      <c r="R9" s="22">
        <f t="shared" si="1"/>
        <v>6.25</v>
      </c>
      <c r="S9" s="23">
        <f t="shared" si="2"/>
        <v>6.75</v>
      </c>
    </row>
    <row r="10" spans="1:19" x14ac:dyDescent="0.25">
      <c r="A10" s="8" t="s">
        <v>39</v>
      </c>
      <c r="B10" s="8">
        <v>5</v>
      </c>
      <c r="C10" s="8">
        <v>8</v>
      </c>
      <c r="D10" s="8">
        <v>6</v>
      </c>
      <c r="E10" s="8">
        <v>5</v>
      </c>
      <c r="F10" s="1"/>
      <c r="G10" s="18">
        <f t="shared" si="0"/>
        <v>9.9176135126899129E-2</v>
      </c>
      <c r="I10" s="8" t="s">
        <v>38</v>
      </c>
      <c r="J10" s="8">
        <v>7</v>
      </c>
      <c r="K10" s="8">
        <v>7</v>
      </c>
      <c r="L10" s="8">
        <v>6</v>
      </c>
      <c r="M10" s="8">
        <v>6</v>
      </c>
      <c r="N10" s="8">
        <v>4</v>
      </c>
      <c r="O10" s="8">
        <v>6</v>
      </c>
      <c r="P10" s="8">
        <v>6</v>
      </c>
      <c r="Q10" s="15">
        <v>8</v>
      </c>
      <c r="R10" s="22">
        <f t="shared" si="1"/>
        <v>6.5</v>
      </c>
      <c r="S10" s="23">
        <f t="shared" si="2"/>
        <v>6</v>
      </c>
    </row>
    <row r="11" spans="1:19" x14ac:dyDescent="0.25">
      <c r="A11" s="9" t="s">
        <v>40</v>
      </c>
      <c r="B11" s="9">
        <v>3</v>
      </c>
      <c r="C11" s="9">
        <v>6</v>
      </c>
      <c r="D11" s="9">
        <v>6</v>
      </c>
      <c r="E11" s="9">
        <v>4</v>
      </c>
      <c r="F11" s="1"/>
      <c r="G11" s="18">
        <f t="shared" si="0"/>
        <v>7.8679639545513907E-2</v>
      </c>
      <c r="I11" s="8" t="s">
        <v>39</v>
      </c>
      <c r="J11" s="8">
        <v>9</v>
      </c>
      <c r="K11" s="8">
        <v>10</v>
      </c>
      <c r="L11" s="8">
        <v>9</v>
      </c>
      <c r="M11" s="8">
        <v>9</v>
      </c>
      <c r="N11" s="8">
        <v>8</v>
      </c>
      <c r="O11" s="8">
        <v>7</v>
      </c>
      <c r="P11" s="8">
        <v>6</v>
      </c>
      <c r="Q11" s="15">
        <v>6</v>
      </c>
      <c r="R11" s="22">
        <f t="shared" si="1"/>
        <v>9.25</v>
      </c>
      <c r="S11" s="23">
        <f t="shared" si="2"/>
        <v>6.75</v>
      </c>
    </row>
    <row r="12" spans="1:19" x14ac:dyDescent="0.25">
      <c r="A12" s="1"/>
      <c r="B12" s="12">
        <f>SUM(B3:B11)</f>
        <v>57</v>
      </c>
      <c r="C12" s="12">
        <f t="shared" ref="C12:E12" si="3">SUM(C3:C11)</f>
        <v>65</v>
      </c>
      <c r="D12" s="12">
        <f t="shared" si="3"/>
        <v>57</v>
      </c>
      <c r="E12" s="12">
        <f t="shared" si="3"/>
        <v>62</v>
      </c>
      <c r="F12" s="1" t="s">
        <v>9</v>
      </c>
      <c r="I12" s="9" t="s">
        <v>40</v>
      </c>
      <c r="J12" s="9">
        <v>9</v>
      </c>
      <c r="K12" s="9">
        <v>8</v>
      </c>
      <c r="L12" s="9">
        <v>9</v>
      </c>
      <c r="M12" s="9">
        <v>6</v>
      </c>
      <c r="N12" s="9">
        <v>3</v>
      </c>
      <c r="O12" s="9">
        <v>4</v>
      </c>
      <c r="P12" s="9">
        <v>6</v>
      </c>
      <c r="Q12" s="16">
        <v>6</v>
      </c>
      <c r="R12" s="24">
        <f t="shared" si="1"/>
        <v>8</v>
      </c>
      <c r="S12" s="25">
        <f t="shared" si="2"/>
        <v>4.75</v>
      </c>
    </row>
    <row r="13" spans="1:19" x14ac:dyDescent="0.25">
      <c r="A13" s="13" t="s">
        <v>47</v>
      </c>
      <c r="B13" s="1">
        <f>B3/B$12</f>
        <v>0.10526315789473684</v>
      </c>
      <c r="C13" s="2">
        <f t="shared" ref="C13:E13" si="4">C3/C$12</f>
        <v>0.12307692307692308</v>
      </c>
      <c r="D13" s="2">
        <f t="shared" si="4"/>
        <v>7.0175438596491224E-2</v>
      </c>
      <c r="E13" s="2">
        <f t="shared" si="4"/>
        <v>9.6774193548387094E-2</v>
      </c>
      <c r="F13" s="1">
        <f>SUM(B13:E13)</f>
        <v>0.39528971311653827</v>
      </c>
      <c r="O13" s="38" t="s">
        <v>60</v>
      </c>
      <c r="P13" s="38"/>
      <c r="Q13" s="39"/>
      <c r="R13" s="36">
        <f>SUMPRODUCT(R4:R12,$G$3:$G$11)</f>
        <v>6.959378945191764</v>
      </c>
      <c r="S13" s="36">
        <f>SUMPRODUCT(S4:S12,$G$3:$G$11)</f>
        <v>6.4992615689347435</v>
      </c>
    </row>
    <row r="14" spans="1:19" x14ac:dyDescent="0.25">
      <c r="A14" s="5" t="s">
        <v>48</v>
      </c>
      <c r="B14" s="2">
        <f t="shared" ref="B14:E21" si="5">B4/B$12</f>
        <v>0.14035087719298245</v>
      </c>
      <c r="C14" s="2">
        <f t="shared" si="5"/>
        <v>0.12307692307692308</v>
      </c>
      <c r="D14" s="2">
        <f t="shared" si="5"/>
        <v>0.10526315789473684</v>
      </c>
      <c r="E14" s="2">
        <f t="shared" si="5"/>
        <v>9.6774193548387094E-2</v>
      </c>
      <c r="F14" s="1">
        <f t="shared" ref="F14:F21" si="6">SUM(B14:E14)</f>
        <v>0.46546515171302949</v>
      </c>
    </row>
    <row r="15" spans="1:19" x14ac:dyDescent="0.25">
      <c r="A15" s="13" t="s">
        <v>49</v>
      </c>
      <c r="B15" s="2">
        <f t="shared" si="5"/>
        <v>0.17543859649122806</v>
      </c>
      <c r="C15" s="2">
        <f t="shared" si="5"/>
        <v>0.13846153846153847</v>
      </c>
      <c r="D15" s="2">
        <f t="shared" si="5"/>
        <v>0.14035087719298245</v>
      </c>
      <c r="E15" s="2">
        <f t="shared" si="5"/>
        <v>0.16129032258064516</v>
      </c>
      <c r="F15" s="1">
        <f t="shared" si="6"/>
        <v>0.61554133472639416</v>
      </c>
      <c r="N15" s="37" t="s">
        <v>61</v>
      </c>
      <c r="O15" s="37"/>
      <c r="P15" s="37"/>
      <c r="Q15" s="37"/>
      <c r="R15" s="37"/>
      <c r="S15" s="37"/>
    </row>
    <row r="16" spans="1:19" x14ac:dyDescent="0.25">
      <c r="A16" s="14" t="s">
        <v>50</v>
      </c>
      <c r="B16" s="2">
        <f t="shared" si="5"/>
        <v>0.10526315789473684</v>
      </c>
      <c r="C16" s="2">
        <f t="shared" si="5"/>
        <v>6.1538461538461542E-2</v>
      </c>
      <c r="D16" s="2">
        <f t="shared" si="5"/>
        <v>0.14035087719298245</v>
      </c>
      <c r="E16" s="2">
        <f t="shared" si="5"/>
        <v>0.14516129032258066</v>
      </c>
      <c r="F16" s="1">
        <f t="shared" si="6"/>
        <v>0.45231378694876145</v>
      </c>
    </row>
    <row r="17" spans="1:6" x14ac:dyDescent="0.25">
      <c r="A17" s="13" t="s">
        <v>51</v>
      </c>
      <c r="B17" s="2">
        <f t="shared" si="5"/>
        <v>0.14035087719298245</v>
      </c>
      <c r="C17" s="2">
        <f t="shared" si="5"/>
        <v>0.13846153846153847</v>
      </c>
      <c r="D17" s="2">
        <f t="shared" si="5"/>
        <v>0.12280701754385964</v>
      </c>
      <c r="E17" s="2">
        <f t="shared" si="5"/>
        <v>0.14516129032258066</v>
      </c>
      <c r="F17" s="1">
        <f t="shared" si="6"/>
        <v>0.54678072352096119</v>
      </c>
    </row>
    <row r="18" spans="1:6" x14ac:dyDescent="0.25">
      <c r="A18" s="14" t="s">
        <v>52</v>
      </c>
      <c r="B18" s="2">
        <f t="shared" si="5"/>
        <v>0.10526315789473684</v>
      </c>
      <c r="C18" s="2">
        <f t="shared" si="5"/>
        <v>7.6923076923076927E-2</v>
      </c>
      <c r="D18" s="2">
        <f t="shared" si="5"/>
        <v>0.10526315789473684</v>
      </c>
      <c r="E18" s="2">
        <f t="shared" si="5"/>
        <v>0.11290322580645161</v>
      </c>
      <c r="F18" s="1">
        <f t="shared" si="6"/>
        <v>0.40035261851900222</v>
      </c>
    </row>
    <row r="19" spans="1:6" x14ac:dyDescent="0.25">
      <c r="A19" s="13" t="s">
        <v>53</v>
      </c>
      <c r="B19" s="2">
        <f t="shared" si="5"/>
        <v>8.771929824561403E-2</v>
      </c>
      <c r="C19" s="2">
        <f t="shared" si="5"/>
        <v>0.12307692307692308</v>
      </c>
      <c r="D19" s="2">
        <f t="shared" si="5"/>
        <v>0.10526315789473684</v>
      </c>
      <c r="E19" s="2">
        <f t="shared" si="5"/>
        <v>9.6774193548387094E-2</v>
      </c>
      <c r="F19" s="1">
        <f t="shared" si="6"/>
        <v>0.41283357276566102</v>
      </c>
    </row>
    <row r="20" spans="1:6" x14ac:dyDescent="0.25">
      <c r="A20" s="14" t="s">
        <v>54</v>
      </c>
      <c r="B20" s="2">
        <f t="shared" si="5"/>
        <v>8.771929824561403E-2</v>
      </c>
      <c r="C20" s="2">
        <f t="shared" si="5"/>
        <v>0.12307692307692308</v>
      </c>
      <c r="D20" s="2">
        <f t="shared" si="5"/>
        <v>0.10526315789473684</v>
      </c>
      <c r="E20" s="2">
        <f t="shared" si="5"/>
        <v>8.0645161290322578E-2</v>
      </c>
      <c r="F20" s="1">
        <f t="shared" si="6"/>
        <v>0.39670454050759651</v>
      </c>
    </row>
    <row r="21" spans="1:6" x14ac:dyDescent="0.25">
      <c r="A21" s="13" t="s">
        <v>55</v>
      </c>
      <c r="B21" s="2">
        <f t="shared" si="5"/>
        <v>5.2631578947368418E-2</v>
      </c>
      <c r="C21" s="2">
        <f t="shared" si="5"/>
        <v>9.2307692307692313E-2</v>
      </c>
      <c r="D21" s="2">
        <f t="shared" si="5"/>
        <v>0.10526315789473684</v>
      </c>
      <c r="E21" s="2">
        <f t="shared" si="5"/>
        <v>6.4516129032258063E-2</v>
      </c>
      <c r="F21" s="1">
        <f t="shared" si="6"/>
        <v>0.31471855818205563</v>
      </c>
    </row>
    <row r="22" spans="1:6" x14ac:dyDescent="0.25">
      <c r="B22" s="1"/>
      <c r="C22" s="2"/>
      <c r="D22" s="2"/>
      <c r="E22" s="2"/>
    </row>
  </sheetData>
  <mergeCells count="9">
    <mergeCell ref="O13:Q13"/>
    <mergeCell ref="N15:S15"/>
    <mergeCell ref="N2:Q2"/>
    <mergeCell ref="J1:Q1"/>
    <mergeCell ref="R3:S3"/>
    <mergeCell ref="B1:E1"/>
    <mergeCell ref="A1:A2"/>
    <mergeCell ref="I1:I3"/>
    <mergeCell ref="J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1</vt:lpstr>
      <vt:lpstr>Задание 2</vt:lpstr>
      <vt:lpstr>Задание 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2019-11-23T15:36:30Z</dcterms:created>
  <dcterms:modified xsi:type="dcterms:W3CDTF">2019-12-03T18:48:36Z</dcterms:modified>
</cp:coreProperties>
</file>