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scho\Desktop\"/>
    </mc:Choice>
  </mc:AlternateContent>
  <xr:revisionPtr revIDLastSave="0" documentId="13_ncr:1_{B72F9404-53AF-404A-8BDA-4194766F6EE9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3" i="1" l="1"/>
  <c r="H39" i="1"/>
  <c r="H38" i="1"/>
  <c r="H37" i="1"/>
  <c r="H33" i="1"/>
  <c r="U5" i="1" l="1"/>
  <c r="U9" i="1"/>
  <c r="U13" i="1"/>
  <c r="U17" i="1"/>
  <c r="U21" i="1"/>
  <c r="U25" i="1"/>
  <c r="U29" i="1"/>
  <c r="U3" i="1"/>
  <c r="S4" i="1"/>
  <c r="S5" i="1"/>
  <c r="S7" i="1"/>
  <c r="S8" i="1"/>
  <c r="S9" i="1"/>
  <c r="S11" i="1"/>
  <c r="S12" i="1"/>
  <c r="S13" i="1"/>
  <c r="S15" i="1"/>
  <c r="S16" i="1"/>
  <c r="S17" i="1"/>
  <c r="S19" i="1"/>
  <c r="S20" i="1"/>
  <c r="S21" i="1"/>
  <c r="S23" i="1"/>
  <c r="S24" i="1"/>
  <c r="S25" i="1"/>
  <c r="S27" i="1"/>
  <c r="S28" i="1"/>
  <c r="S29" i="1"/>
  <c r="S31" i="1"/>
  <c r="S32" i="1"/>
  <c r="S3" i="1"/>
  <c r="R6" i="1"/>
  <c r="R7" i="1"/>
  <c r="R10" i="1"/>
  <c r="R11" i="1"/>
  <c r="R14" i="1"/>
  <c r="R15" i="1"/>
  <c r="R18" i="1"/>
  <c r="R19" i="1"/>
  <c r="R22" i="1"/>
  <c r="R23" i="1"/>
  <c r="R26" i="1"/>
  <c r="R27" i="1"/>
  <c r="R30" i="1"/>
  <c r="R31" i="1"/>
  <c r="B33" i="1"/>
  <c r="U6" i="1" s="1"/>
  <c r="E33" i="1"/>
  <c r="D33" i="1"/>
  <c r="S6" i="1" s="1"/>
  <c r="C33" i="1"/>
  <c r="R4" i="1" s="1"/>
  <c r="T4" i="1" l="1"/>
  <c r="T8" i="1"/>
  <c r="T12" i="1"/>
  <c r="T16" i="1"/>
  <c r="T20" i="1"/>
  <c r="T24" i="1"/>
  <c r="T28" i="1"/>
  <c r="T32" i="1"/>
  <c r="T5" i="1"/>
  <c r="T9" i="1"/>
  <c r="T13" i="1"/>
  <c r="T17" i="1"/>
  <c r="T21" i="1"/>
  <c r="T25" i="1"/>
  <c r="T29" i="1"/>
  <c r="T3" i="1"/>
  <c r="T6" i="1"/>
  <c r="T10" i="1"/>
  <c r="T14" i="1"/>
  <c r="T18" i="1"/>
  <c r="T22" i="1"/>
  <c r="T26" i="1"/>
  <c r="T30" i="1"/>
  <c r="T7" i="1"/>
  <c r="T11" i="1"/>
  <c r="T15" i="1"/>
  <c r="T19" i="1"/>
  <c r="T23" i="1"/>
  <c r="T27" i="1"/>
  <c r="T31" i="1"/>
  <c r="U32" i="1"/>
  <c r="U28" i="1"/>
  <c r="U24" i="1"/>
  <c r="U20" i="1"/>
  <c r="U16" i="1"/>
  <c r="U12" i="1"/>
  <c r="U8" i="1"/>
  <c r="U4" i="1"/>
  <c r="H25" i="1" s="1"/>
  <c r="R3" i="1"/>
  <c r="R29" i="1"/>
  <c r="R25" i="1"/>
  <c r="R21" i="1"/>
  <c r="R17" i="1"/>
  <c r="R13" i="1"/>
  <c r="R9" i="1"/>
  <c r="R5" i="1"/>
  <c r="U31" i="1"/>
  <c r="U27" i="1"/>
  <c r="U23" i="1"/>
  <c r="U19" i="1"/>
  <c r="U15" i="1"/>
  <c r="U11" i="1"/>
  <c r="U7" i="1"/>
  <c r="R32" i="1"/>
  <c r="R28" i="1"/>
  <c r="R24" i="1"/>
  <c r="R20" i="1"/>
  <c r="R16" i="1"/>
  <c r="R12" i="1"/>
  <c r="R8" i="1"/>
  <c r="S30" i="1"/>
  <c r="S26" i="1"/>
  <c r="S22" i="1"/>
  <c r="S18" i="1"/>
  <c r="S14" i="1"/>
  <c r="S10" i="1"/>
  <c r="H23" i="1" s="1"/>
  <c r="U30" i="1"/>
  <c r="U26" i="1"/>
  <c r="U22" i="1"/>
  <c r="U18" i="1"/>
  <c r="U14" i="1"/>
  <c r="U10" i="1"/>
  <c r="H15" i="1" a="1"/>
  <c r="H16" i="1" s="1"/>
  <c r="H15" i="1"/>
  <c r="H18" i="1"/>
  <c r="H11" i="1"/>
  <c r="H12" i="1"/>
  <c r="H10" i="1"/>
  <c r="H28" i="1" l="1"/>
  <c r="H30" i="1"/>
  <c r="H17" i="1"/>
  <c r="H22" i="1"/>
  <c r="K22" i="1" s="1"/>
  <c r="H24" i="1"/>
  <c r="K24" i="1" s="1"/>
  <c r="H29" i="1" l="1"/>
  <c r="K23" i="1"/>
</calcChain>
</file>

<file path=xl/sharedStrings.xml><?xml version="1.0" encoding="utf-8"?>
<sst xmlns="http://schemas.openxmlformats.org/spreadsheetml/2006/main" count="48" uniqueCount="40">
  <si>
    <t>№</t>
  </si>
  <si>
    <t>Валовой продукт, млн. руб.</t>
  </si>
  <si>
    <t>Балансовая стоимость оборудования, млн. руб</t>
  </si>
  <si>
    <t>Объем промышленного производства, млн. руб.</t>
  </si>
  <si>
    <t>Количество занятых, тыс.чел.</t>
  </si>
  <si>
    <t>i</t>
  </si>
  <si>
    <t>y</t>
  </si>
  <si>
    <t>x1</t>
  </si>
  <si>
    <t>x2</t>
  </si>
  <si>
    <t>x3</t>
  </si>
  <si>
    <t>Значимость коэффициентов корреляции</t>
  </si>
  <si>
    <t>t1</t>
  </si>
  <si>
    <t>t2</t>
  </si>
  <si>
    <t>t3</t>
  </si>
  <si>
    <t>А=</t>
  </si>
  <si>
    <t>tтабл</t>
  </si>
  <si>
    <t>y=49,62+0,095x1+0,81x2+8,11x3</t>
  </si>
  <si>
    <t>Среднее</t>
  </si>
  <si>
    <t>x1-xср</t>
  </si>
  <si>
    <t>x2-xср</t>
  </si>
  <si>
    <t>x3-xср</t>
  </si>
  <si>
    <t>y-yср</t>
  </si>
  <si>
    <t>Sx1</t>
  </si>
  <si>
    <t>Sx2</t>
  </si>
  <si>
    <t>Sx3</t>
  </si>
  <si>
    <t>Sy</t>
  </si>
  <si>
    <t xml:space="preserve">β1 </t>
  </si>
  <si>
    <t xml:space="preserve">β2 </t>
  </si>
  <si>
    <t xml:space="preserve">β3 </t>
  </si>
  <si>
    <t>Коэффициенты эластичности</t>
  </si>
  <si>
    <t>Эх1</t>
  </si>
  <si>
    <t>Эх2</t>
  </si>
  <si>
    <t>Эх3</t>
  </si>
  <si>
    <t>Коэффициент множественной регрессии</t>
  </si>
  <si>
    <t>R</t>
  </si>
  <si>
    <t>Частные коэффициенты корреляции</t>
  </si>
  <si>
    <t>Связь тесная</t>
  </si>
  <si>
    <t xml:space="preserve">r 21.3 = </t>
  </si>
  <si>
    <t xml:space="preserve">r 23.1 = </t>
  </si>
  <si>
    <t xml:space="preserve">r 13.2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</si>
</sst>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1" xfId="0" applyFill="1" applyBorder="1" applyAlignment="1"/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"/>
  <sheetViews>
    <sheetView tabSelected="1" topLeftCell="D1" workbookViewId="0">
      <selection activeCell="H14" sqref="H14"/>
    </sheetView>
  </sheetViews>
  <sheetFormatPr defaultRowHeight="14.4" x14ac:dyDescent="0.3"/>
  <cols>
    <col min="2" max="2" width="17" customWidth="1"/>
    <col min="3" max="3" width="27.33203125" customWidth="1"/>
    <col min="4" max="4" width="24.33203125" customWidth="1"/>
    <col min="5" max="5" width="18" customWidth="1"/>
  </cols>
  <sheetData>
    <row r="1" spans="1:21" s="3" customFormat="1" ht="29.4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6" customFormat="1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G2" s="8"/>
      <c r="H2" s="8" t="s">
        <v>6</v>
      </c>
      <c r="I2" s="8" t="s">
        <v>7</v>
      </c>
      <c r="J2" s="8" t="s">
        <v>8</v>
      </c>
      <c r="K2" s="8" t="s">
        <v>9</v>
      </c>
    </row>
    <row r="3" spans="1:21" x14ac:dyDescent="0.3">
      <c r="A3" s="1">
        <v>1</v>
      </c>
      <c r="B3" s="1">
        <v>4197</v>
      </c>
      <c r="C3" s="1">
        <v>17125</v>
      </c>
      <c r="D3" s="1">
        <v>1613</v>
      </c>
      <c r="E3" s="1">
        <v>163</v>
      </c>
      <c r="G3" s="7" t="s">
        <v>6</v>
      </c>
      <c r="H3" s="7">
        <v>1</v>
      </c>
      <c r="I3" s="7"/>
      <c r="J3" s="7"/>
      <c r="K3" s="7"/>
      <c r="M3">
        <v>1</v>
      </c>
      <c r="N3" s="1">
        <v>17125</v>
      </c>
      <c r="O3" s="1">
        <v>1613</v>
      </c>
      <c r="P3" s="1">
        <v>163</v>
      </c>
      <c r="R3">
        <f>C3-$C$33</f>
        <v>-1670.6666666666679</v>
      </c>
      <c r="S3">
        <f>D3-$D$33</f>
        <v>235.63333333333344</v>
      </c>
      <c r="T3">
        <f>E3-$E$33</f>
        <v>-23.066666666666663</v>
      </c>
      <c r="U3">
        <f>B3-$B$33</f>
        <v>-263.10000000000036</v>
      </c>
    </row>
    <row r="4" spans="1:21" x14ac:dyDescent="0.3">
      <c r="A4" s="1">
        <v>2</v>
      </c>
      <c r="B4" s="2">
        <v>3562</v>
      </c>
      <c r="C4" s="1">
        <v>14656</v>
      </c>
      <c r="D4" s="1">
        <v>1273</v>
      </c>
      <c r="E4" s="1">
        <v>177</v>
      </c>
      <c r="G4" s="7" t="s">
        <v>7</v>
      </c>
      <c r="H4" s="7">
        <v>0.93329525086548959</v>
      </c>
      <c r="I4" s="7">
        <v>1</v>
      </c>
      <c r="J4" s="7"/>
      <c r="K4" s="7"/>
      <c r="M4">
        <v>1</v>
      </c>
      <c r="N4" s="1">
        <v>14656</v>
      </c>
      <c r="O4" s="1">
        <v>1273</v>
      </c>
      <c r="P4" s="1">
        <v>177</v>
      </c>
      <c r="R4">
        <f t="shared" ref="R4:R32" si="0">C4-$C$33</f>
        <v>-4139.6666666666679</v>
      </c>
      <c r="S4">
        <f t="shared" ref="S4:S32" si="1">D4-$D$33</f>
        <v>-104.36666666666656</v>
      </c>
      <c r="T4">
        <f t="shared" ref="T4:T32" si="2">E4-$E$33</f>
        <v>-9.0666666666666629</v>
      </c>
      <c r="U4">
        <f t="shared" ref="U4:U32" si="3">B4-$B$33</f>
        <v>-898.10000000000036</v>
      </c>
    </row>
    <row r="5" spans="1:21" x14ac:dyDescent="0.3">
      <c r="A5" s="1">
        <v>3</v>
      </c>
      <c r="B5" s="2">
        <v>5514</v>
      </c>
      <c r="C5" s="1">
        <v>25701</v>
      </c>
      <c r="D5" s="1">
        <v>1380</v>
      </c>
      <c r="E5" s="1">
        <v>255</v>
      </c>
      <c r="G5" s="7" t="s">
        <v>8</v>
      </c>
      <c r="H5" s="7">
        <v>0.80988760429784867</v>
      </c>
      <c r="I5" s="7">
        <v>0.71524641252499122</v>
      </c>
      <c r="J5" s="7">
        <v>1</v>
      </c>
      <c r="K5" s="7"/>
      <c r="M5">
        <v>1</v>
      </c>
      <c r="N5" s="1">
        <v>25701</v>
      </c>
      <c r="O5" s="1">
        <v>1380</v>
      </c>
      <c r="P5" s="1">
        <v>255</v>
      </c>
      <c r="R5">
        <f t="shared" si="0"/>
        <v>6905.3333333333321</v>
      </c>
      <c r="S5">
        <f t="shared" si="1"/>
        <v>2.6333333333334394</v>
      </c>
      <c r="T5">
        <f t="shared" si="2"/>
        <v>68.933333333333337</v>
      </c>
      <c r="U5">
        <f t="shared" si="3"/>
        <v>1053.8999999999996</v>
      </c>
    </row>
    <row r="6" spans="1:21" ht="15" thickBot="1" x14ac:dyDescent="0.35">
      <c r="A6" s="1">
        <v>4</v>
      </c>
      <c r="B6" s="2">
        <v>2710</v>
      </c>
      <c r="C6" s="1">
        <v>10790</v>
      </c>
      <c r="D6" s="1">
        <v>632</v>
      </c>
      <c r="E6" s="1">
        <v>128</v>
      </c>
      <c r="G6" s="9" t="s">
        <v>9</v>
      </c>
      <c r="H6" s="9">
        <v>0.92645954588693347</v>
      </c>
      <c r="I6" s="9">
        <v>0.9389166080619008</v>
      </c>
      <c r="J6" s="9">
        <v>0.70227089260122522</v>
      </c>
      <c r="K6" s="9">
        <v>1</v>
      </c>
      <c r="M6">
        <v>1</v>
      </c>
      <c r="N6" s="1">
        <v>10790</v>
      </c>
      <c r="O6" s="1">
        <v>632</v>
      </c>
      <c r="P6" s="1">
        <v>128</v>
      </c>
      <c r="R6">
        <f t="shared" si="0"/>
        <v>-8005.6666666666679</v>
      </c>
      <c r="S6">
        <f t="shared" si="1"/>
        <v>-745.36666666666656</v>
      </c>
      <c r="T6">
        <f t="shared" si="2"/>
        <v>-58.066666666666663</v>
      </c>
      <c r="U6">
        <f t="shared" si="3"/>
        <v>-1750.1000000000004</v>
      </c>
    </row>
    <row r="7" spans="1:21" x14ac:dyDescent="0.3">
      <c r="A7" s="1">
        <v>5</v>
      </c>
      <c r="B7" s="2">
        <v>1975</v>
      </c>
      <c r="C7" s="1">
        <v>10325</v>
      </c>
      <c r="D7" s="1">
        <v>514</v>
      </c>
      <c r="E7" s="1">
        <v>94</v>
      </c>
      <c r="M7">
        <v>1</v>
      </c>
      <c r="N7" s="1">
        <v>10325</v>
      </c>
      <c r="O7" s="1">
        <v>514</v>
      </c>
      <c r="P7" s="1">
        <v>94</v>
      </c>
      <c r="R7">
        <f t="shared" si="0"/>
        <v>-8470.6666666666679</v>
      </c>
      <c r="S7">
        <f t="shared" si="1"/>
        <v>-863.36666666666656</v>
      </c>
      <c r="T7">
        <f t="shared" si="2"/>
        <v>-92.066666666666663</v>
      </c>
      <c r="U7">
        <f t="shared" si="3"/>
        <v>-2485.1000000000004</v>
      </c>
    </row>
    <row r="8" spans="1:21" x14ac:dyDescent="0.3">
      <c r="A8" s="1">
        <v>6</v>
      </c>
      <c r="B8" s="1">
        <v>3209</v>
      </c>
      <c r="C8" s="1">
        <v>13252</v>
      </c>
      <c r="D8" s="1">
        <v>1073</v>
      </c>
      <c r="E8" s="1">
        <v>142</v>
      </c>
      <c r="M8">
        <v>1</v>
      </c>
      <c r="N8" s="1">
        <v>13252</v>
      </c>
      <c r="O8" s="1">
        <v>1073</v>
      </c>
      <c r="P8" s="1">
        <v>142</v>
      </c>
      <c r="R8">
        <f t="shared" si="0"/>
        <v>-5543.6666666666679</v>
      </c>
      <c r="S8">
        <f t="shared" si="1"/>
        <v>-304.36666666666656</v>
      </c>
      <c r="T8">
        <f t="shared" si="2"/>
        <v>-44.066666666666663</v>
      </c>
      <c r="U8">
        <f t="shared" si="3"/>
        <v>-1251.1000000000004</v>
      </c>
    </row>
    <row r="9" spans="1:21" x14ac:dyDescent="0.3">
      <c r="A9" s="1">
        <v>7</v>
      </c>
      <c r="B9" s="1">
        <v>4600</v>
      </c>
      <c r="C9" s="1">
        <v>16397</v>
      </c>
      <c r="D9" s="1">
        <v>2303</v>
      </c>
      <c r="E9" s="1">
        <v>139</v>
      </c>
      <c r="G9" t="s">
        <v>10</v>
      </c>
      <c r="M9">
        <v>1</v>
      </c>
      <c r="N9" s="1">
        <v>16397</v>
      </c>
      <c r="O9" s="1">
        <v>2303</v>
      </c>
      <c r="P9" s="1">
        <v>139</v>
      </c>
      <c r="R9">
        <f t="shared" si="0"/>
        <v>-2398.6666666666679</v>
      </c>
      <c r="S9">
        <f t="shared" si="1"/>
        <v>925.63333333333344</v>
      </c>
      <c r="T9">
        <f t="shared" si="2"/>
        <v>-47.066666666666663</v>
      </c>
      <c r="U9">
        <f t="shared" si="3"/>
        <v>139.89999999999964</v>
      </c>
    </row>
    <row r="10" spans="1:21" x14ac:dyDescent="0.3">
      <c r="A10" s="1">
        <v>8</v>
      </c>
      <c r="B10" s="1">
        <v>3478</v>
      </c>
      <c r="C10" s="1">
        <v>12580</v>
      </c>
      <c r="D10" s="1">
        <v>1395</v>
      </c>
      <c r="E10" s="1">
        <v>146</v>
      </c>
      <c r="G10" t="s">
        <v>11</v>
      </c>
      <c r="H10">
        <f>(H4*SQRT(30-2))/SQRT(1-POWER(H4,2))</f>
        <v>13.752150037911663</v>
      </c>
      <c r="M10">
        <v>1</v>
      </c>
      <c r="N10" s="1">
        <v>12580</v>
      </c>
      <c r="O10" s="1">
        <v>1395</v>
      </c>
      <c r="P10" s="1">
        <v>146</v>
      </c>
      <c r="R10">
        <f t="shared" si="0"/>
        <v>-6215.6666666666679</v>
      </c>
      <c r="S10">
        <f t="shared" si="1"/>
        <v>17.633333333333439</v>
      </c>
      <c r="T10">
        <f t="shared" si="2"/>
        <v>-40.066666666666663</v>
      </c>
      <c r="U10">
        <f t="shared" si="3"/>
        <v>-982.10000000000036</v>
      </c>
    </row>
    <row r="11" spans="1:21" x14ac:dyDescent="0.3">
      <c r="A11" s="1">
        <v>9</v>
      </c>
      <c r="B11" s="1">
        <v>2618</v>
      </c>
      <c r="C11" s="1">
        <v>12854</v>
      </c>
      <c r="D11" s="1">
        <v>907</v>
      </c>
      <c r="E11" s="1">
        <v>122</v>
      </c>
      <c r="G11" t="s">
        <v>12</v>
      </c>
      <c r="H11">
        <f t="shared" ref="H11:H12" si="4">(H5*SQRT(30-2))/SQRT(1-POWER(H5,2))</f>
        <v>7.3058835813069898</v>
      </c>
      <c r="M11">
        <v>1</v>
      </c>
      <c r="N11" s="1">
        <v>12854</v>
      </c>
      <c r="O11" s="1">
        <v>907</v>
      </c>
      <c r="P11" s="1">
        <v>122</v>
      </c>
      <c r="R11">
        <f t="shared" si="0"/>
        <v>-5941.6666666666679</v>
      </c>
      <c r="S11">
        <f t="shared" si="1"/>
        <v>-470.36666666666656</v>
      </c>
      <c r="T11">
        <f t="shared" si="2"/>
        <v>-64.066666666666663</v>
      </c>
      <c r="U11">
        <f t="shared" si="3"/>
        <v>-1842.1000000000004</v>
      </c>
    </row>
    <row r="12" spans="1:21" x14ac:dyDescent="0.3">
      <c r="A12" s="1">
        <v>10</v>
      </c>
      <c r="B12" s="1">
        <v>3875</v>
      </c>
      <c r="C12" s="1">
        <v>14790</v>
      </c>
      <c r="D12" s="1">
        <v>1096</v>
      </c>
      <c r="E12" s="1">
        <v>174</v>
      </c>
      <c r="G12" t="s">
        <v>13</v>
      </c>
      <c r="H12">
        <f t="shared" si="4"/>
        <v>13.024539455289654</v>
      </c>
      <c r="M12">
        <v>1</v>
      </c>
      <c r="N12" s="1">
        <v>14790</v>
      </c>
      <c r="O12" s="1">
        <v>1096</v>
      </c>
      <c r="P12" s="1">
        <v>174</v>
      </c>
      <c r="R12">
        <f t="shared" si="0"/>
        <v>-4005.6666666666679</v>
      </c>
      <c r="S12">
        <f t="shared" si="1"/>
        <v>-281.36666666666656</v>
      </c>
      <c r="T12">
        <f t="shared" si="2"/>
        <v>-12.066666666666663</v>
      </c>
      <c r="U12">
        <f t="shared" si="3"/>
        <v>-585.10000000000036</v>
      </c>
    </row>
    <row r="13" spans="1:21" x14ac:dyDescent="0.3">
      <c r="A13" s="1">
        <v>11</v>
      </c>
      <c r="B13" s="1">
        <v>4148</v>
      </c>
      <c r="C13" s="1">
        <v>16799</v>
      </c>
      <c r="D13" s="1">
        <v>1745</v>
      </c>
      <c r="E13" s="1">
        <v>201</v>
      </c>
      <c r="G13" t="s">
        <v>15</v>
      </c>
      <c r="H13">
        <f>TINV(0.1,28)</f>
        <v>1.7011309342659326</v>
      </c>
      <c r="M13">
        <v>1</v>
      </c>
      <c r="N13" s="1">
        <v>16799</v>
      </c>
      <c r="O13" s="1">
        <v>1745</v>
      </c>
      <c r="P13" s="1">
        <v>201</v>
      </c>
      <c r="R13">
        <f t="shared" si="0"/>
        <v>-1996.6666666666679</v>
      </c>
      <c r="S13">
        <f t="shared" si="1"/>
        <v>367.63333333333344</v>
      </c>
      <c r="T13">
        <f t="shared" si="2"/>
        <v>14.933333333333337</v>
      </c>
      <c r="U13">
        <f t="shared" si="3"/>
        <v>-312.10000000000036</v>
      </c>
    </row>
    <row r="14" spans="1:21" x14ac:dyDescent="0.3">
      <c r="A14" s="1">
        <v>12</v>
      </c>
      <c r="B14" s="1">
        <v>4923</v>
      </c>
      <c r="C14" s="1">
        <v>16228</v>
      </c>
      <c r="D14" s="1">
        <v>1861</v>
      </c>
      <c r="E14" s="1">
        <v>163</v>
      </c>
      <c r="M14">
        <v>1</v>
      </c>
      <c r="N14" s="1">
        <v>16228</v>
      </c>
      <c r="O14" s="1">
        <v>1861</v>
      </c>
      <c r="P14" s="1">
        <v>163</v>
      </c>
      <c r="R14">
        <f t="shared" si="0"/>
        <v>-2567.6666666666679</v>
      </c>
      <c r="S14">
        <f t="shared" si="1"/>
        <v>483.63333333333344</v>
      </c>
      <c r="T14">
        <f t="shared" si="2"/>
        <v>-23.066666666666663</v>
      </c>
      <c r="U14">
        <f t="shared" si="3"/>
        <v>462.89999999999964</v>
      </c>
    </row>
    <row r="15" spans="1:21" x14ac:dyDescent="0.3">
      <c r="A15" s="1">
        <v>13</v>
      </c>
      <c r="B15" s="1">
        <v>2690</v>
      </c>
      <c r="C15" s="1">
        <v>11334</v>
      </c>
      <c r="D15" s="1">
        <v>889</v>
      </c>
      <c r="E15" s="1">
        <v>98</v>
      </c>
      <c r="G15" t="s">
        <v>14</v>
      </c>
      <c r="H15">
        <f t="array" ref="H15:H18">MMULT(MMULT(MINVERSE((MMULT(TRANSPOSE(M3:P32),M3:P32))),TRANSPOSE(M3:P32)),B3:B32)</f>
        <v>49.621796319395401</v>
      </c>
      <c r="M15">
        <v>1</v>
      </c>
      <c r="N15" s="1">
        <v>11334</v>
      </c>
      <c r="O15" s="1">
        <v>889</v>
      </c>
      <c r="P15" s="1">
        <v>98</v>
      </c>
      <c r="R15">
        <f t="shared" si="0"/>
        <v>-7461.6666666666679</v>
      </c>
      <c r="S15">
        <f t="shared" si="1"/>
        <v>-488.36666666666656</v>
      </c>
      <c r="T15">
        <f t="shared" si="2"/>
        <v>-88.066666666666663</v>
      </c>
      <c r="U15">
        <f t="shared" si="3"/>
        <v>-1770.1000000000004</v>
      </c>
    </row>
    <row r="16" spans="1:21" x14ac:dyDescent="0.3">
      <c r="A16" s="1">
        <v>14</v>
      </c>
      <c r="B16" s="1">
        <v>4756</v>
      </c>
      <c r="C16" s="1">
        <v>18798</v>
      </c>
      <c r="D16" s="1">
        <v>1595</v>
      </c>
      <c r="E16" s="1">
        <v>160</v>
      </c>
      <c r="H16">
        <v>9.4993235731694797E-2</v>
      </c>
      <c r="M16">
        <v>1</v>
      </c>
      <c r="N16" s="1">
        <v>18798</v>
      </c>
      <c r="O16" s="1">
        <v>1595</v>
      </c>
      <c r="P16" s="1">
        <v>160</v>
      </c>
      <c r="R16">
        <f t="shared" si="0"/>
        <v>2.3333333333321207</v>
      </c>
      <c r="S16">
        <f t="shared" si="1"/>
        <v>217.63333333333344</v>
      </c>
      <c r="T16">
        <f t="shared" si="2"/>
        <v>-26.066666666666663</v>
      </c>
      <c r="U16">
        <f t="shared" si="3"/>
        <v>295.89999999999964</v>
      </c>
    </row>
    <row r="17" spans="1:21" x14ac:dyDescent="0.3">
      <c r="A17" s="1">
        <v>15</v>
      </c>
      <c r="B17" s="1">
        <v>1755</v>
      </c>
      <c r="C17" s="1">
        <v>8672</v>
      </c>
      <c r="D17" s="1">
        <v>447</v>
      </c>
      <c r="E17" s="1">
        <v>103</v>
      </c>
      <c r="H17">
        <v>0.80974624656553773</v>
      </c>
      <c r="M17">
        <v>1</v>
      </c>
      <c r="N17" s="1">
        <v>8672</v>
      </c>
      <c r="O17" s="1">
        <v>447</v>
      </c>
      <c r="P17" s="1">
        <v>103</v>
      </c>
      <c r="R17">
        <f t="shared" si="0"/>
        <v>-10123.666666666668</v>
      </c>
      <c r="S17">
        <f t="shared" si="1"/>
        <v>-930.36666666666656</v>
      </c>
      <c r="T17">
        <f t="shared" si="2"/>
        <v>-83.066666666666663</v>
      </c>
      <c r="U17">
        <f t="shared" si="3"/>
        <v>-2705.1000000000004</v>
      </c>
    </row>
    <row r="18" spans="1:21" x14ac:dyDescent="0.3">
      <c r="A18" s="1">
        <v>16</v>
      </c>
      <c r="B18" s="1">
        <v>4171</v>
      </c>
      <c r="C18" s="1">
        <v>19553</v>
      </c>
      <c r="D18" s="1">
        <v>1538</v>
      </c>
      <c r="E18" s="1">
        <v>169</v>
      </c>
      <c r="H18">
        <v>8.1137559340836223</v>
      </c>
      <c r="M18">
        <v>1</v>
      </c>
      <c r="N18" s="1">
        <v>19553</v>
      </c>
      <c r="O18" s="1">
        <v>1538</v>
      </c>
      <c r="P18" s="1">
        <v>169</v>
      </c>
      <c r="R18">
        <f t="shared" si="0"/>
        <v>757.33333333333212</v>
      </c>
      <c r="S18">
        <f t="shared" si="1"/>
        <v>160.63333333333344</v>
      </c>
      <c r="T18">
        <f t="shared" si="2"/>
        <v>-17.066666666666663</v>
      </c>
      <c r="U18">
        <f t="shared" si="3"/>
        <v>-289.10000000000036</v>
      </c>
    </row>
    <row r="19" spans="1:21" x14ac:dyDescent="0.3">
      <c r="A19" s="1">
        <v>17</v>
      </c>
      <c r="B19" s="1">
        <v>6059</v>
      </c>
      <c r="C19" s="1">
        <v>23146</v>
      </c>
      <c r="D19" s="1">
        <v>1260</v>
      </c>
      <c r="E19" s="1">
        <v>247</v>
      </c>
      <c r="M19">
        <v>1</v>
      </c>
      <c r="N19" s="1">
        <v>23146</v>
      </c>
      <c r="O19" s="1">
        <v>1260</v>
      </c>
      <c r="P19" s="1">
        <v>247</v>
      </c>
      <c r="R19">
        <f t="shared" si="0"/>
        <v>4350.3333333333321</v>
      </c>
      <c r="S19">
        <f t="shared" si="1"/>
        <v>-117.36666666666656</v>
      </c>
      <c r="T19">
        <f t="shared" si="2"/>
        <v>60.933333333333337</v>
      </c>
      <c r="U19">
        <f t="shared" si="3"/>
        <v>1598.8999999999996</v>
      </c>
    </row>
    <row r="20" spans="1:21" x14ac:dyDescent="0.3">
      <c r="A20" s="1">
        <v>18</v>
      </c>
      <c r="B20" s="1">
        <v>6545</v>
      </c>
      <c r="C20" s="1">
        <v>29168</v>
      </c>
      <c r="D20" s="1">
        <v>2191</v>
      </c>
      <c r="E20" s="1">
        <v>295</v>
      </c>
      <c r="G20" t="s">
        <v>16</v>
      </c>
      <c r="M20">
        <v>1</v>
      </c>
      <c r="N20" s="1">
        <v>29168</v>
      </c>
      <c r="O20" s="1">
        <v>2191</v>
      </c>
      <c r="P20" s="1">
        <v>295</v>
      </c>
      <c r="R20">
        <f t="shared" si="0"/>
        <v>10372.333333333332</v>
      </c>
      <c r="S20">
        <f t="shared" si="1"/>
        <v>813.63333333333344</v>
      </c>
      <c r="T20">
        <f t="shared" si="2"/>
        <v>108.93333333333334</v>
      </c>
      <c r="U20">
        <f t="shared" si="3"/>
        <v>2084.8999999999996</v>
      </c>
    </row>
    <row r="21" spans="1:21" x14ac:dyDescent="0.3">
      <c r="A21" s="1">
        <v>19</v>
      </c>
      <c r="B21" s="1">
        <v>8782</v>
      </c>
      <c r="C21" s="1">
        <v>40712</v>
      </c>
      <c r="D21" s="1">
        <v>2475</v>
      </c>
      <c r="E21" s="1">
        <v>452</v>
      </c>
      <c r="M21">
        <v>1</v>
      </c>
      <c r="N21" s="1">
        <v>40712</v>
      </c>
      <c r="O21" s="1">
        <v>2475</v>
      </c>
      <c r="P21" s="1">
        <v>452</v>
      </c>
      <c r="R21">
        <f t="shared" si="0"/>
        <v>21916.333333333332</v>
      </c>
      <c r="S21">
        <f t="shared" si="1"/>
        <v>1097.6333333333334</v>
      </c>
      <c r="T21">
        <f t="shared" si="2"/>
        <v>265.93333333333334</v>
      </c>
      <c r="U21">
        <f t="shared" si="3"/>
        <v>4321.8999999999996</v>
      </c>
    </row>
    <row r="22" spans="1:21" x14ac:dyDescent="0.3">
      <c r="A22" s="1">
        <v>20</v>
      </c>
      <c r="B22" s="1">
        <v>4153</v>
      </c>
      <c r="C22" s="1">
        <v>15059</v>
      </c>
      <c r="D22" s="1">
        <v>1315</v>
      </c>
      <c r="E22" s="1">
        <v>176</v>
      </c>
      <c r="G22" t="s">
        <v>22</v>
      </c>
      <c r="H22">
        <f>SQRT(SUMSQ(R3:R32)/29)</f>
        <v>7625.0476463557534</v>
      </c>
      <c r="J22" s="10" t="s">
        <v>26</v>
      </c>
      <c r="K22">
        <f>H16*(H22/$H$25)</f>
        <v>0.4085425846124443</v>
      </c>
      <c r="M22">
        <v>1</v>
      </c>
      <c r="N22" s="1">
        <v>15059</v>
      </c>
      <c r="O22" s="1">
        <v>1315</v>
      </c>
      <c r="P22" s="1">
        <v>176</v>
      </c>
      <c r="R22">
        <f t="shared" si="0"/>
        <v>-3736.6666666666679</v>
      </c>
      <c r="S22">
        <f t="shared" si="1"/>
        <v>-62.366666666666561</v>
      </c>
      <c r="T22">
        <f t="shared" si="2"/>
        <v>-10.066666666666663</v>
      </c>
      <c r="U22">
        <f t="shared" si="3"/>
        <v>-307.10000000000036</v>
      </c>
    </row>
    <row r="23" spans="1:21" x14ac:dyDescent="0.3">
      <c r="A23" s="1">
        <v>21</v>
      </c>
      <c r="B23" s="1">
        <v>3920</v>
      </c>
      <c r="C23" s="1">
        <v>17104</v>
      </c>
      <c r="D23" s="1">
        <v>1210</v>
      </c>
      <c r="E23" s="1">
        <v>174</v>
      </c>
      <c r="G23" t="s">
        <v>23</v>
      </c>
      <c r="H23">
        <f>SQRT(SUMSQ(S3:S32)/29)</f>
        <v>589.4228903581544</v>
      </c>
      <c r="J23" s="11" t="s">
        <v>27</v>
      </c>
      <c r="K23">
        <f t="shared" ref="K23:K24" si="5">H17*(H23/$H$25)</f>
        <v>0.26920184402517849</v>
      </c>
      <c r="M23">
        <v>1</v>
      </c>
      <c r="N23" s="1">
        <v>17104</v>
      </c>
      <c r="O23" s="1">
        <v>1210</v>
      </c>
      <c r="P23" s="1">
        <v>174</v>
      </c>
      <c r="R23">
        <f t="shared" si="0"/>
        <v>-1691.6666666666679</v>
      </c>
      <c r="S23">
        <f t="shared" si="1"/>
        <v>-167.36666666666656</v>
      </c>
      <c r="T23">
        <f t="shared" si="2"/>
        <v>-12.066666666666663</v>
      </c>
      <c r="U23">
        <f t="shared" si="3"/>
        <v>-540.10000000000036</v>
      </c>
    </row>
    <row r="24" spans="1:21" x14ac:dyDescent="0.3">
      <c r="A24" s="1">
        <v>22</v>
      </c>
      <c r="B24" s="1">
        <v>6047</v>
      </c>
      <c r="C24" s="1">
        <v>26266</v>
      </c>
      <c r="D24" s="1">
        <v>2287</v>
      </c>
      <c r="E24" s="1">
        <v>240</v>
      </c>
      <c r="G24" t="s">
        <v>24</v>
      </c>
      <c r="H24">
        <f>SQRT(SUMSQ(T3:T32)/29)</f>
        <v>77.313929392839157</v>
      </c>
      <c r="J24" s="11" t="s">
        <v>28</v>
      </c>
      <c r="K24">
        <f t="shared" si="5"/>
        <v>0.35381950880029533</v>
      </c>
      <c r="M24">
        <v>1</v>
      </c>
      <c r="N24" s="1">
        <v>26266</v>
      </c>
      <c r="O24" s="1">
        <v>2287</v>
      </c>
      <c r="P24" s="1">
        <v>240</v>
      </c>
      <c r="R24">
        <f t="shared" si="0"/>
        <v>7470.3333333333321</v>
      </c>
      <c r="S24">
        <f t="shared" si="1"/>
        <v>909.63333333333344</v>
      </c>
      <c r="T24">
        <f t="shared" si="2"/>
        <v>53.933333333333337</v>
      </c>
      <c r="U24">
        <f t="shared" si="3"/>
        <v>1586.8999999999996</v>
      </c>
    </row>
    <row r="25" spans="1:21" x14ac:dyDescent="0.3">
      <c r="A25" s="1">
        <v>23</v>
      </c>
      <c r="B25" s="1">
        <v>6811</v>
      </c>
      <c r="C25" s="1">
        <v>30628</v>
      </c>
      <c r="D25" s="1">
        <v>1598</v>
      </c>
      <c r="E25" s="1">
        <v>292</v>
      </c>
      <c r="G25" t="s">
        <v>25</v>
      </c>
      <c r="H25">
        <f>SQRT(SUMSQ(U3:U32)/29)</f>
        <v>1772.95580881194</v>
      </c>
      <c r="M25">
        <v>1</v>
      </c>
      <c r="N25" s="1">
        <v>30628</v>
      </c>
      <c r="O25" s="1">
        <v>1598</v>
      </c>
      <c r="P25" s="1">
        <v>292</v>
      </c>
      <c r="R25">
        <f t="shared" si="0"/>
        <v>11832.333333333332</v>
      </c>
      <c r="S25">
        <f t="shared" si="1"/>
        <v>220.63333333333344</v>
      </c>
      <c r="T25">
        <f t="shared" si="2"/>
        <v>105.93333333333334</v>
      </c>
      <c r="U25">
        <f t="shared" si="3"/>
        <v>2350.8999999999996</v>
      </c>
    </row>
    <row r="26" spans="1:21" x14ac:dyDescent="0.3">
      <c r="A26" s="1">
        <v>24</v>
      </c>
      <c r="B26" s="1">
        <v>3567</v>
      </c>
      <c r="C26" s="1">
        <v>15688</v>
      </c>
      <c r="D26" s="1">
        <v>1378</v>
      </c>
      <c r="E26" s="1">
        <v>162</v>
      </c>
      <c r="M26">
        <v>1</v>
      </c>
      <c r="N26" s="1">
        <v>15688</v>
      </c>
      <c r="O26" s="1">
        <v>1378</v>
      </c>
      <c r="P26" s="1">
        <v>162</v>
      </c>
      <c r="R26">
        <f t="shared" si="0"/>
        <v>-3107.6666666666679</v>
      </c>
      <c r="S26">
        <f t="shared" si="1"/>
        <v>0.63333333333343944</v>
      </c>
      <c r="T26">
        <f t="shared" si="2"/>
        <v>-24.066666666666663</v>
      </c>
      <c r="U26">
        <f t="shared" si="3"/>
        <v>-893.10000000000036</v>
      </c>
    </row>
    <row r="27" spans="1:21" x14ac:dyDescent="0.3">
      <c r="A27" s="1">
        <v>25</v>
      </c>
      <c r="B27" s="1">
        <v>2581</v>
      </c>
      <c r="C27" s="1">
        <v>11840</v>
      </c>
      <c r="D27" s="1">
        <v>593</v>
      </c>
      <c r="E27" s="1">
        <v>110</v>
      </c>
      <c r="G27" t="s">
        <v>29</v>
      </c>
      <c r="M27">
        <v>1</v>
      </c>
      <c r="N27" s="1">
        <v>11840</v>
      </c>
      <c r="O27" s="1">
        <v>593</v>
      </c>
      <c r="P27" s="1">
        <v>110</v>
      </c>
      <c r="R27">
        <f t="shared" si="0"/>
        <v>-6955.6666666666679</v>
      </c>
      <c r="S27">
        <f t="shared" si="1"/>
        <v>-784.36666666666656</v>
      </c>
      <c r="T27">
        <f t="shared" si="2"/>
        <v>-76.066666666666663</v>
      </c>
      <c r="U27">
        <f t="shared" si="3"/>
        <v>-1879.1000000000004</v>
      </c>
    </row>
    <row r="28" spans="1:21" x14ac:dyDescent="0.3">
      <c r="A28" s="1">
        <v>26</v>
      </c>
      <c r="B28" s="1">
        <v>7677</v>
      </c>
      <c r="C28" s="1">
        <v>27988</v>
      </c>
      <c r="D28" s="1">
        <v>1621</v>
      </c>
      <c r="E28" s="1">
        <v>289</v>
      </c>
      <c r="G28" t="s">
        <v>30</v>
      </c>
      <c r="H28">
        <f>H16*C33/B33</f>
        <v>0.40031864630860853</v>
      </c>
      <c r="M28">
        <v>1</v>
      </c>
      <c r="N28" s="1">
        <v>27988</v>
      </c>
      <c r="O28" s="1">
        <v>1621</v>
      </c>
      <c r="P28" s="1">
        <v>289</v>
      </c>
      <c r="R28">
        <f t="shared" si="0"/>
        <v>9192.3333333333321</v>
      </c>
      <c r="S28">
        <f t="shared" si="1"/>
        <v>243.63333333333344</v>
      </c>
      <c r="T28">
        <f t="shared" si="2"/>
        <v>102.93333333333334</v>
      </c>
      <c r="U28">
        <f t="shared" si="3"/>
        <v>3216.8999999999996</v>
      </c>
    </row>
    <row r="29" spans="1:21" x14ac:dyDescent="0.3">
      <c r="A29" s="1">
        <v>27</v>
      </c>
      <c r="B29" s="1">
        <v>6923</v>
      </c>
      <c r="C29" s="1">
        <v>23448</v>
      </c>
      <c r="D29" s="1">
        <v>2225</v>
      </c>
      <c r="E29" s="1">
        <v>227</v>
      </c>
      <c r="G29" t="s">
        <v>31</v>
      </c>
      <c r="H29">
        <f>H17*D33/B33</f>
        <v>0.2500655789058136</v>
      </c>
      <c r="M29">
        <v>1</v>
      </c>
      <c r="N29" s="1">
        <v>23448</v>
      </c>
      <c r="O29" s="1">
        <v>2225</v>
      </c>
      <c r="P29" s="1">
        <v>227</v>
      </c>
      <c r="R29">
        <f t="shared" si="0"/>
        <v>4652.3333333333321</v>
      </c>
      <c r="S29">
        <f t="shared" si="1"/>
        <v>847.63333333333344</v>
      </c>
      <c r="T29">
        <f t="shared" si="2"/>
        <v>40.933333333333337</v>
      </c>
      <c r="U29">
        <f t="shared" si="3"/>
        <v>2462.8999999999996</v>
      </c>
    </row>
    <row r="30" spans="1:21" x14ac:dyDescent="0.3">
      <c r="A30" s="1">
        <v>28</v>
      </c>
      <c r="B30" s="1">
        <v>3348</v>
      </c>
      <c r="C30" s="1">
        <v>12346</v>
      </c>
      <c r="D30" s="1">
        <v>475</v>
      </c>
      <c r="E30" s="1">
        <v>124</v>
      </c>
      <c r="G30" t="s">
        <v>32</v>
      </c>
      <c r="H30">
        <f>H18*E33/B33</f>
        <v>0.33849006094074702</v>
      </c>
      <c r="M30">
        <v>1</v>
      </c>
      <c r="N30" s="1">
        <v>12346</v>
      </c>
      <c r="O30" s="1">
        <v>475</v>
      </c>
      <c r="P30" s="1">
        <v>124</v>
      </c>
      <c r="R30">
        <f t="shared" si="0"/>
        <v>-6449.6666666666679</v>
      </c>
      <c r="S30">
        <f t="shared" si="1"/>
        <v>-902.36666666666656</v>
      </c>
      <c r="T30">
        <f t="shared" si="2"/>
        <v>-62.066666666666663</v>
      </c>
      <c r="U30">
        <f t="shared" si="3"/>
        <v>-1112.1000000000004</v>
      </c>
    </row>
    <row r="31" spans="1:21" x14ac:dyDescent="0.3">
      <c r="A31" s="1">
        <v>29</v>
      </c>
      <c r="B31" s="1">
        <v>6432</v>
      </c>
      <c r="C31" s="1">
        <v>31504</v>
      </c>
      <c r="D31" s="1">
        <v>1873</v>
      </c>
      <c r="E31" s="1">
        <v>237</v>
      </c>
      <c r="M31">
        <v>1</v>
      </c>
      <c r="N31" s="1">
        <v>31504</v>
      </c>
      <c r="O31" s="1">
        <v>1873</v>
      </c>
      <c r="P31" s="1">
        <v>237</v>
      </c>
      <c r="R31">
        <f t="shared" si="0"/>
        <v>12708.333333333332</v>
      </c>
      <c r="S31">
        <f t="shared" si="1"/>
        <v>495.63333333333344</v>
      </c>
      <c r="T31">
        <f t="shared" si="2"/>
        <v>50.933333333333337</v>
      </c>
      <c r="U31">
        <f t="shared" si="3"/>
        <v>1971.8999999999996</v>
      </c>
    </row>
    <row r="32" spans="1:21" x14ac:dyDescent="0.3">
      <c r="A32" s="1">
        <v>30</v>
      </c>
      <c r="B32" s="1">
        <v>2777</v>
      </c>
      <c r="C32" s="1">
        <v>19119</v>
      </c>
      <c r="D32" s="1">
        <v>559</v>
      </c>
      <c r="E32" s="1">
        <v>123</v>
      </c>
      <c r="G32" t="s">
        <v>33</v>
      </c>
      <c r="M32">
        <v>1</v>
      </c>
      <c r="N32" s="1">
        <v>19119</v>
      </c>
      <c r="O32" s="1">
        <v>559</v>
      </c>
      <c r="P32" s="1">
        <v>123</v>
      </c>
      <c r="R32">
        <f t="shared" si="0"/>
        <v>323.33333333333212</v>
      </c>
      <c r="S32">
        <f t="shared" si="1"/>
        <v>-818.36666666666656</v>
      </c>
      <c r="T32">
        <f t="shared" si="2"/>
        <v>-63.066666666666663</v>
      </c>
      <c r="U32">
        <f t="shared" si="3"/>
        <v>-1683.1000000000004</v>
      </c>
    </row>
    <row r="33" spans="1:10" x14ac:dyDescent="0.3">
      <c r="A33" s="1" t="s">
        <v>17</v>
      </c>
      <c r="B33" s="1">
        <f>AVERAGE(B3:B32)</f>
        <v>4460.1000000000004</v>
      </c>
      <c r="C33" s="1">
        <f>AVERAGE(C3:C32)</f>
        <v>18795.666666666668</v>
      </c>
      <c r="D33" s="1">
        <f t="shared" ref="D33:E33" si="6">AVERAGE(D3:D32)</f>
        <v>1377.3666666666666</v>
      </c>
      <c r="E33" s="1">
        <f t="shared" si="6"/>
        <v>186.06666666666666</v>
      </c>
      <c r="G33" t="s">
        <v>34</v>
      </c>
      <c r="H33">
        <f>SQRT((I5^2 +I6^2 - 2 * I5 * I6 * J6) /(1 - J6^2))</f>
        <v>0.94219102723177917</v>
      </c>
    </row>
    <row r="34" spans="1:10" x14ac:dyDescent="0.3">
      <c r="A34" s="1"/>
      <c r="B34" s="1"/>
      <c r="C34" s="1"/>
      <c r="D34" s="1"/>
      <c r="E34" s="1"/>
      <c r="G34" t="s">
        <v>36</v>
      </c>
    </row>
    <row r="35" spans="1:10" x14ac:dyDescent="0.3">
      <c r="A35" s="1"/>
      <c r="B35" s="1"/>
      <c r="C35" s="1"/>
      <c r="D35" s="1"/>
      <c r="E35" s="1"/>
    </row>
    <row r="36" spans="1:10" x14ac:dyDescent="0.3">
      <c r="A36" s="1"/>
      <c r="B36" s="1"/>
      <c r="C36" s="1"/>
      <c r="D36" s="1"/>
      <c r="E36" s="1"/>
      <c r="G36" s="12" t="s">
        <v>35</v>
      </c>
      <c r="H36" s="13"/>
      <c r="I36" s="13"/>
      <c r="J36" s="14"/>
    </row>
    <row r="37" spans="1:10" x14ac:dyDescent="0.3">
      <c r="A37" s="1"/>
      <c r="B37" s="1"/>
      <c r="C37" s="1"/>
      <c r="D37" s="1"/>
      <c r="E37" s="1"/>
      <c r="G37" s="15" t="s">
        <v>37</v>
      </c>
      <c r="H37">
        <f xml:space="preserve"> (I5 - I6*J6)/SQRT((1 - I6^2) * (1 - J6^2))</f>
        <v>0.22805144176008088</v>
      </c>
      <c r="J37" s="16"/>
    </row>
    <row r="38" spans="1:10" x14ac:dyDescent="0.3">
      <c r="A38" s="1"/>
      <c r="B38" s="1"/>
      <c r="C38" s="1"/>
      <c r="D38" s="1"/>
      <c r="E38" s="1"/>
      <c r="G38" s="15" t="s">
        <v>38</v>
      </c>
      <c r="H38">
        <f xml:space="preserve"> (J6 - I5*I6) / SQRT((1 - I6^2)*(1 - I5^2))</f>
        <v>0.12770255907500647</v>
      </c>
      <c r="J38" s="16"/>
    </row>
    <row r="39" spans="1:10" x14ac:dyDescent="0.3">
      <c r="A39" s="1"/>
      <c r="B39" s="1"/>
      <c r="C39" s="1"/>
      <c r="D39" s="1"/>
      <c r="E39" s="1"/>
      <c r="G39" s="17" t="s">
        <v>39</v>
      </c>
      <c r="H39" s="18">
        <f xml:space="preserve"> (I6 - I5*J6)/SQRT((1 - J6^2)*(1 - I5^2))</f>
        <v>0.87756774278415184</v>
      </c>
      <c r="I39" s="18"/>
      <c r="J39" s="19"/>
    </row>
    <row r="40" spans="1:10" x14ac:dyDescent="0.3">
      <c r="A40" s="1"/>
      <c r="B40" s="1"/>
      <c r="C40" s="1"/>
      <c r="D40" s="1"/>
      <c r="E40" s="1"/>
    </row>
    <row r="41" spans="1:10" x14ac:dyDescent="0.3">
      <c r="A41" s="1"/>
      <c r="B41" s="1"/>
      <c r="C41" s="1"/>
      <c r="D41" s="1"/>
      <c r="E41" s="1"/>
    </row>
    <row r="42" spans="1:10" x14ac:dyDescent="0.3">
      <c r="A42" s="1"/>
      <c r="B42" s="1"/>
      <c r="C42" s="1"/>
      <c r="D42" s="1"/>
      <c r="E42" s="1"/>
    </row>
    <row r="43" spans="1:10" x14ac:dyDescent="0.3">
      <c r="A43" s="1"/>
      <c r="B43" s="1"/>
      <c r="C43" s="1"/>
      <c r="D43" s="1"/>
      <c r="E43" s="1"/>
    </row>
    <row r="44" spans="1:10" x14ac:dyDescent="0.3">
      <c r="A44" s="1"/>
      <c r="B44" s="1"/>
      <c r="C44" s="1"/>
      <c r="D44" s="1"/>
      <c r="E44" s="1"/>
    </row>
    <row r="45" spans="1:10" x14ac:dyDescent="0.3">
      <c r="A45" s="1"/>
      <c r="B45" s="1"/>
      <c r="C45" s="1"/>
      <c r="D45" s="1"/>
      <c r="E45" s="1"/>
    </row>
    <row r="46" spans="1:10" x14ac:dyDescent="0.3">
      <c r="A46" s="1"/>
      <c r="B46" s="1"/>
      <c r="C46" s="1"/>
      <c r="D46" s="1"/>
      <c r="E46" s="1"/>
    </row>
    <row r="47" spans="1:10" x14ac:dyDescent="0.3">
      <c r="A47" s="1"/>
      <c r="B47" s="1"/>
      <c r="C47" s="1"/>
      <c r="D47" s="1"/>
      <c r="E47" s="1"/>
    </row>
    <row r="48" spans="1:10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Vlad Shorin</cp:lastModifiedBy>
  <dcterms:created xsi:type="dcterms:W3CDTF">2019-11-08T10:54:22Z</dcterms:created>
  <dcterms:modified xsi:type="dcterms:W3CDTF">2019-11-22T11:32:35Z</dcterms:modified>
</cp:coreProperties>
</file>