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bookViews>
    <workbookView xWindow="0" yWindow="0" windowWidth="14850" windowHeight="57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" i="1" l="1"/>
  <c r="G38" i="1"/>
  <c r="G37" i="1"/>
  <c r="G33" i="1"/>
  <c r="G30" i="1"/>
  <c r="G29" i="1"/>
  <c r="J25" i="1"/>
  <c r="J24" i="1"/>
  <c r="G26" i="1"/>
  <c r="G25" i="1"/>
  <c r="G2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2" i="1"/>
  <c r="B34" i="1"/>
  <c r="C34" i="1"/>
  <c r="D34" i="1"/>
  <c r="A34" i="1"/>
  <c r="G18" i="1" l="1" a="1"/>
  <c r="G18" i="1" s="1"/>
  <c r="G13" i="1"/>
  <c r="G10" i="1"/>
  <c r="G11" i="1"/>
  <c r="G9" i="1"/>
  <c r="G20" i="1" l="1"/>
  <c r="G19" i="1"/>
</calcChain>
</file>

<file path=xl/sharedStrings.xml><?xml version="1.0" encoding="utf-8"?>
<sst xmlns="http://schemas.openxmlformats.org/spreadsheetml/2006/main" count="45" uniqueCount="37">
  <si>
    <t>Y</t>
  </si>
  <si>
    <t>X1</t>
  </si>
  <si>
    <t>X2</t>
  </si>
  <si>
    <t>X3</t>
  </si>
  <si>
    <t>Коэффициенты</t>
  </si>
  <si>
    <t>Значимость коэффициентов</t>
  </si>
  <si>
    <t xml:space="preserve">t*1 = </t>
  </si>
  <si>
    <t xml:space="preserve">t*2 = </t>
  </si>
  <si>
    <t xml:space="preserve">t*3 = </t>
  </si>
  <si>
    <t xml:space="preserve">tтабл = </t>
  </si>
  <si>
    <t>t*1 &gt; tтабл</t>
  </si>
  <si>
    <t>t*2 &gt; tтабл</t>
  </si>
  <si>
    <t>t*3 &gt; tтабл</t>
  </si>
  <si>
    <t>Уравнение регрессии</t>
  </si>
  <si>
    <t>y~ = a0 + a1x1 + a2x2</t>
  </si>
  <si>
    <t xml:space="preserve">A = </t>
  </si>
  <si>
    <t xml:space="preserve">y = </t>
  </si>
  <si>
    <t>119,69 + 0,28x1 + 0,81x2</t>
  </si>
  <si>
    <t>Среднее</t>
  </si>
  <si>
    <t>X1 - Xср</t>
  </si>
  <si>
    <t>X2 - Xср</t>
  </si>
  <si>
    <t xml:space="preserve">Sx1 = </t>
  </si>
  <si>
    <t xml:space="preserve">Sy = </t>
  </si>
  <si>
    <t xml:space="preserve">Sx2 = </t>
  </si>
  <si>
    <t>Y - Yср</t>
  </si>
  <si>
    <t xml:space="preserve">β1 = </t>
  </si>
  <si>
    <t xml:space="preserve">β2 = </t>
  </si>
  <si>
    <t>Коэффициенты эластичности</t>
  </si>
  <si>
    <t xml:space="preserve">Эx1 = </t>
  </si>
  <si>
    <t xml:space="preserve">Эx2 = </t>
  </si>
  <si>
    <t>Коэффициент множественной корреляции</t>
  </si>
  <si>
    <t xml:space="preserve">R = </t>
  </si>
  <si>
    <t>Связь тесная</t>
  </si>
  <si>
    <t>Частные коэффициенты корреляции</t>
  </si>
  <si>
    <t xml:space="preserve">r 21.3 = </t>
  </si>
  <si>
    <t xml:space="preserve">r 23.1 = </t>
  </si>
  <si>
    <t xml:space="preserve">r 13.2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</si>
</sst>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NumberFormat="1" applyBorder="1"/>
    <xf numFmtId="0" fontId="0" fillId="0" borderId="6" xfId="0" applyBorder="1" applyAlignment="1">
      <alignment horizontal="right"/>
    </xf>
    <xf numFmtId="0" fontId="2" fillId="0" borderId="0" xfId="0" applyFont="1" applyBorder="1"/>
    <xf numFmtId="0" fontId="0" fillId="2" borderId="1" xfId="0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topLeftCell="C11" zoomScale="120" zoomScaleNormal="120" workbookViewId="0">
      <selection activeCell="G27" sqref="G27"/>
    </sheetView>
  </sheetViews>
  <sheetFormatPr defaultRowHeight="15" x14ac:dyDescent="0.25"/>
  <cols>
    <col min="1" max="1" width="8.85546875" customWidth="1"/>
  </cols>
  <sheetData>
    <row r="1" spans="1:18" ht="15.75" thickBot="1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P1" t="s">
        <v>19</v>
      </c>
      <c r="Q1" t="s">
        <v>20</v>
      </c>
      <c r="R1" t="s">
        <v>24</v>
      </c>
    </row>
    <row r="2" spans="1:18" x14ac:dyDescent="0.25">
      <c r="A2">
        <v>1365</v>
      </c>
      <c r="B2">
        <v>3938</v>
      </c>
      <c r="C2">
        <v>625</v>
      </c>
      <c r="D2">
        <v>161</v>
      </c>
      <c r="F2" s="2"/>
      <c r="G2" s="2" t="s">
        <v>0</v>
      </c>
      <c r="H2" s="2" t="s">
        <v>1</v>
      </c>
      <c r="I2" s="2" t="s">
        <v>2</v>
      </c>
      <c r="J2" s="2" t="s">
        <v>3</v>
      </c>
      <c r="L2">
        <v>1</v>
      </c>
      <c r="M2">
        <v>3938</v>
      </c>
      <c r="N2">
        <v>625</v>
      </c>
      <c r="P2">
        <f>B2-$B$34</f>
        <v>-485.93333333333339</v>
      </c>
      <c r="Q2">
        <f>C2-$C$34</f>
        <v>116.60000000000002</v>
      </c>
      <c r="R2">
        <f>A2-$A$34</f>
        <v>-392.76666666666665</v>
      </c>
    </row>
    <row r="3" spans="1:18" x14ac:dyDescent="0.25">
      <c r="A3">
        <v>1398</v>
      </c>
      <c r="B3">
        <v>3002</v>
      </c>
      <c r="C3">
        <v>475</v>
      </c>
      <c r="D3">
        <v>186</v>
      </c>
      <c r="F3" s="1" t="s">
        <v>0</v>
      </c>
      <c r="G3" s="1">
        <v>1</v>
      </c>
      <c r="H3" s="1"/>
      <c r="I3" s="1"/>
      <c r="J3" s="1"/>
      <c r="L3">
        <v>1</v>
      </c>
      <c r="M3">
        <v>3002</v>
      </c>
      <c r="N3">
        <v>475</v>
      </c>
      <c r="P3">
        <f t="shared" ref="P3:P31" si="0">B3-$B$34</f>
        <v>-1421.9333333333334</v>
      </c>
      <c r="Q3">
        <f t="shared" ref="Q3:Q31" si="1">C3-$C$34</f>
        <v>-33.399999999999977</v>
      </c>
      <c r="R3">
        <f t="shared" ref="R3:R31" si="2">A3-$A$34</f>
        <v>-359.76666666666665</v>
      </c>
    </row>
    <row r="4" spans="1:18" x14ac:dyDescent="0.25">
      <c r="A4">
        <v>1969</v>
      </c>
      <c r="B4">
        <v>6269</v>
      </c>
      <c r="C4">
        <v>528</v>
      </c>
      <c r="D4">
        <v>267</v>
      </c>
      <c r="F4" s="1" t="s">
        <v>1</v>
      </c>
      <c r="G4" s="1">
        <v>0.92814134381229096</v>
      </c>
      <c r="H4" s="1">
        <v>1</v>
      </c>
      <c r="I4" s="1"/>
      <c r="J4" s="1"/>
      <c r="L4">
        <v>1</v>
      </c>
      <c r="M4">
        <v>6269</v>
      </c>
      <c r="N4">
        <v>528</v>
      </c>
      <c r="P4">
        <f t="shared" si="0"/>
        <v>1845.0666666666666</v>
      </c>
      <c r="Q4">
        <f t="shared" si="1"/>
        <v>19.600000000000023</v>
      </c>
      <c r="R4">
        <f t="shared" si="2"/>
        <v>211.23333333333335</v>
      </c>
    </row>
    <row r="5" spans="1:18" x14ac:dyDescent="0.25">
      <c r="A5">
        <v>1000</v>
      </c>
      <c r="B5">
        <v>2270</v>
      </c>
      <c r="C5">
        <v>242</v>
      </c>
      <c r="D5">
        <v>129</v>
      </c>
      <c r="F5" s="1" t="s">
        <v>2</v>
      </c>
      <c r="G5" s="1">
        <v>0.80975932053836763</v>
      </c>
      <c r="H5" s="1">
        <v>0.7513951445494953</v>
      </c>
      <c r="I5" s="1">
        <v>1</v>
      </c>
      <c r="J5" s="1"/>
      <c r="L5">
        <v>1</v>
      </c>
      <c r="M5">
        <v>2270</v>
      </c>
      <c r="N5">
        <v>242</v>
      </c>
      <c r="P5">
        <f t="shared" si="0"/>
        <v>-2153.9333333333334</v>
      </c>
      <c r="Q5">
        <f t="shared" si="1"/>
        <v>-266.39999999999998</v>
      </c>
      <c r="R5">
        <f t="shared" si="2"/>
        <v>-757.76666666666665</v>
      </c>
    </row>
    <row r="6" spans="1:18" ht="15.75" thickBot="1" x14ac:dyDescent="0.3">
      <c r="A6">
        <v>761</v>
      </c>
      <c r="B6">
        <v>1879</v>
      </c>
      <c r="C6">
        <v>197</v>
      </c>
      <c r="D6">
        <v>100</v>
      </c>
      <c r="F6" s="15" t="s">
        <v>3</v>
      </c>
      <c r="G6" s="15">
        <v>0.90180656559620986</v>
      </c>
      <c r="H6" s="15">
        <v>0.9098682080546453</v>
      </c>
      <c r="I6" s="15">
        <v>0.76384652592357494</v>
      </c>
      <c r="J6" s="15">
        <v>1</v>
      </c>
      <c r="L6">
        <v>1</v>
      </c>
      <c r="M6">
        <v>1879</v>
      </c>
      <c r="N6">
        <v>197</v>
      </c>
      <c r="P6">
        <f t="shared" si="0"/>
        <v>-2544.9333333333334</v>
      </c>
      <c r="Q6">
        <f t="shared" si="1"/>
        <v>-311.39999999999998</v>
      </c>
      <c r="R6">
        <f t="shared" si="2"/>
        <v>-996.76666666666665</v>
      </c>
    </row>
    <row r="7" spans="1:18" x14ac:dyDescent="0.25">
      <c r="A7">
        <v>1253</v>
      </c>
      <c r="B7">
        <v>4709</v>
      </c>
      <c r="C7">
        <v>407</v>
      </c>
      <c r="D7">
        <v>149</v>
      </c>
      <c r="L7">
        <v>1</v>
      </c>
      <c r="M7">
        <v>4709</v>
      </c>
      <c r="N7">
        <v>407</v>
      </c>
      <c r="P7">
        <f t="shared" si="0"/>
        <v>285.06666666666661</v>
      </c>
      <c r="Q7">
        <f t="shared" si="1"/>
        <v>-101.39999999999998</v>
      </c>
      <c r="R7">
        <f t="shared" si="2"/>
        <v>-504.76666666666665</v>
      </c>
    </row>
    <row r="8" spans="1:18" x14ac:dyDescent="0.25">
      <c r="A8">
        <v>1590</v>
      </c>
      <c r="B8">
        <v>3976</v>
      </c>
      <c r="C8">
        <v>702</v>
      </c>
      <c r="D8">
        <v>144</v>
      </c>
      <c r="F8" s="3" t="s">
        <v>5</v>
      </c>
      <c r="G8" s="4"/>
      <c r="H8" s="4"/>
      <c r="I8" s="4"/>
      <c r="J8" s="5"/>
      <c r="L8">
        <v>1</v>
      </c>
      <c r="M8">
        <v>3976</v>
      </c>
      <c r="N8">
        <v>702</v>
      </c>
      <c r="P8">
        <f t="shared" si="0"/>
        <v>-447.93333333333339</v>
      </c>
      <c r="Q8">
        <f t="shared" si="1"/>
        <v>193.60000000000002</v>
      </c>
      <c r="R8">
        <f t="shared" si="2"/>
        <v>-167.76666666666665</v>
      </c>
    </row>
    <row r="9" spans="1:18" x14ac:dyDescent="0.25">
      <c r="A9">
        <v>1425</v>
      </c>
      <c r="B9">
        <v>2946</v>
      </c>
      <c r="C9">
        <v>521</v>
      </c>
      <c r="D9">
        <v>153</v>
      </c>
      <c r="F9" s="6" t="s">
        <v>6</v>
      </c>
      <c r="G9" s="7">
        <f>$G4 * SQRT(30-2) / SQRT(1 - $G4^2)</f>
        <v>13.194233183297206</v>
      </c>
      <c r="H9" s="7"/>
      <c r="I9" s="7" t="s">
        <v>10</v>
      </c>
      <c r="J9" s="8"/>
      <c r="L9">
        <v>1</v>
      </c>
      <c r="M9">
        <v>2946</v>
      </c>
      <c r="N9">
        <v>521</v>
      </c>
      <c r="P9">
        <f t="shared" si="0"/>
        <v>-1477.9333333333334</v>
      </c>
      <c r="Q9">
        <f t="shared" si="1"/>
        <v>12.600000000000023</v>
      </c>
      <c r="R9">
        <f t="shared" si="2"/>
        <v>-332.76666666666665</v>
      </c>
    </row>
    <row r="10" spans="1:18" x14ac:dyDescent="0.25">
      <c r="A10">
        <v>1127</v>
      </c>
      <c r="B10">
        <v>3151</v>
      </c>
      <c r="C10">
        <v>369</v>
      </c>
      <c r="D10">
        <v>128</v>
      </c>
      <c r="F10" s="6" t="s">
        <v>7</v>
      </c>
      <c r="G10" s="7">
        <f t="shared" ref="G10:G11" si="3">$G5 * SQRT(30-2) / SQRT(1 - $G5^2)</f>
        <v>7.3025218654985782</v>
      </c>
      <c r="H10" s="7"/>
      <c r="I10" s="7" t="s">
        <v>11</v>
      </c>
      <c r="J10" s="8"/>
      <c r="L10">
        <v>1</v>
      </c>
      <c r="M10">
        <v>3151</v>
      </c>
      <c r="N10">
        <v>369</v>
      </c>
      <c r="P10">
        <f t="shared" si="0"/>
        <v>-1272.9333333333334</v>
      </c>
      <c r="Q10">
        <f t="shared" si="1"/>
        <v>-139.39999999999998</v>
      </c>
      <c r="R10">
        <f t="shared" si="2"/>
        <v>-630.76666666666665</v>
      </c>
    </row>
    <row r="11" spans="1:18" x14ac:dyDescent="0.25">
      <c r="A11">
        <v>1595</v>
      </c>
      <c r="B11">
        <v>3424</v>
      </c>
      <c r="C11">
        <v>447</v>
      </c>
      <c r="D11">
        <v>178</v>
      </c>
      <c r="F11" s="6" t="s">
        <v>8</v>
      </c>
      <c r="G11" s="7">
        <f t="shared" si="3"/>
        <v>11.042515366265642</v>
      </c>
      <c r="H11" s="7"/>
      <c r="I11" s="7" t="s">
        <v>12</v>
      </c>
      <c r="J11" s="8"/>
      <c r="L11">
        <v>1</v>
      </c>
      <c r="M11">
        <v>3424</v>
      </c>
      <c r="N11">
        <v>447</v>
      </c>
      <c r="P11">
        <f t="shared" si="0"/>
        <v>-999.93333333333339</v>
      </c>
      <c r="Q11">
        <f t="shared" si="1"/>
        <v>-61.399999999999977</v>
      </c>
      <c r="R11">
        <f t="shared" si="2"/>
        <v>-162.76666666666665</v>
      </c>
    </row>
    <row r="12" spans="1:18" x14ac:dyDescent="0.25">
      <c r="A12">
        <v>1636</v>
      </c>
      <c r="B12">
        <v>4110</v>
      </c>
      <c r="C12">
        <v>645</v>
      </c>
      <c r="D12">
        <v>207</v>
      </c>
      <c r="F12" s="6"/>
      <c r="G12" s="7"/>
      <c r="H12" s="7"/>
      <c r="I12" s="7"/>
      <c r="J12" s="8"/>
      <c r="L12">
        <v>1</v>
      </c>
      <c r="M12">
        <v>4110</v>
      </c>
      <c r="N12">
        <v>645</v>
      </c>
      <c r="P12">
        <f t="shared" si="0"/>
        <v>-313.93333333333339</v>
      </c>
      <c r="Q12">
        <f t="shared" si="1"/>
        <v>136.60000000000002</v>
      </c>
      <c r="R12">
        <f t="shared" si="2"/>
        <v>-121.76666666666665</v>
      </c>
    </row>
    <row r="13" spans="1:18" x14ac:dyDescent="0.25">
      <c r="A13">
        <v>2110</v>
      </c>
      <c r="B13">
        <v>3910</v>
      </c>
      <c r="C13">
        <v>717</v>
      </c>
      <c r="D13">
        <v>171</v>
      </c>
      <c r="F13" s="9" t="s">
        <v>9</v>
      </c>
      <c r="G13" s="10">
        <f>0.256</f>
        <v>0.25600000000000001</v>
      </c>
      <c r="H13" s="10"/>
      <c r="I13" s="10"/>
      <c r="J13" s="11"/>
      <c r="L13">
        <v>1</v>
      </c>
      <c r="M13">
        <v>3910</v>
      </c>
      <c r="N13">
        <v>717</v>
      </c>
      <c r="P13">
        <f t="shared" si="0"/>
        <v>-513.93333333333339</v>
      </c>
      <c r="Q13">
        <f t="shared" si="1"/>
        <v>208.60000000000002</v>
      </c>
      <c r="R13">
        <f t="shared" si="2"/>
        <v>352.23333333333335</v>
      </c>
    </row>
    <row r="14" spans="1:18" x14ac:dyDescent="0.25">
      <c r="A14">
        <v>1131</v>
      </c>
      <c r="B14">
        <v>3045</v>
      </c>
      <c r="C14">
        <v>299</v>
      </c>
      <c r="D14">
        <v>99</v>
      </c>
      <c r="L14">
        <v>1</v>
      </c>
      <c r="M14">
        <v>3045</v>
      </c>
      <c r="N14">
        <v>299</v>
      </c>
      <c r="P14">
        <f t="shared" si="0"/>
        <v>-1378.9333333333334</v>
      </c>
      <c r="Q14">
        <f t="shared" si="1"/>
        <v>-209.39999999999998</v>
      </c>
      <c r="R14">
        <f t="shared" si="2"/>
        <v>-626.76666666666665</v>
      </c>
    </row>
    <row r="15" spans="1:18" x14ac:dyDescent="0.25">
      <c r="A15">
        <v>2005</v>
      </c>
      <c r="B15">
        <v>4575</v>
      </c>
      <c r="C15">
        <v>464</v>
      </c>
      <c r="D15">
        <v>166</v>
      </c>
      <c r="F15" s="3" t="s">
        <v>13</v>
      </c>
      <c r="G15" s="4"/>
      <c r="H15" s="4"/>
      <c r="I15" s="4"/>
      <c r="J15" s="5"/>
      <c r="L15">
        <v>1</v>
      </c>
      <c r="M15">
        <v>4575</v>
      </c>
      <c r="N15">
        <v>464</v>
      </c>
      <c r="P15">
        <f t="shared" si="0"/>
        <v>151.06666666666661</v>
      </c>
      <c r="Q15">
        <f t="shared" si="1"/>
        <v>-44.399999999999977</v>
      </c>
      <c r="R15">
        <f t="shared" si="2"/>
        <v>247.23333333333335</v>
      </c>
    </row>
    <row r="16" spans="1:18" x14ac:dyDescent="0.25">
      <c r="A16">
        <v>768</v>
      </c>
      <c r="B16">
        <v>2126</v>
      </c>
      <c r="C16">
        <v>169</v>
      </c>
      <c r="D16">
        <v>105</v>
      </c>
      <c r="F16" s="6" t="s">
        <v>14</v>
      </c>
      <c r="G16" s="7"/>
      <c r="H16" s="7"/>
      <c r="I16" s="7"/>
      <c r="J16" s="8"/>
      <c r="L16">
        <v>1</v>
      </c>
      <c r="M16">
        <v>2126</v>
      </c>
      <c r="N16">
        <v>169</v>
      </c>
      <c r="P16">
        <f t="shared" si="0"/>
        <v>-2297.9333333333334</v>
      </c>
      <c r="Q16">
        <f t="shared" si="1"/>
        <v>-339.4</v>
      </c>
      <c r="R16">
        <f t="shared" si="2"/>
        <v>-989.76666666666665</v>
      </c>
    </row>
    <row r="17" spans="1:18" x14ac:dyDescent="0.25">
      <c r="A17">
        <v>1682</v>
      </c>
      <c r="B17">
        <v>4692</v>
      </c>
      <c r="C17">
        <v>579</v>
      </c>
      <c r="D17">
        <v>167</v>
      </c>
      <c r="F17" s="6"/>
      <c r="G17" s="7"/>
      <c r="H17" s="7"/>
      <c r="I17" s="7"/>
      <c r="J17" s="8"/>
      <c r="L17">
        <v>1</v>
      </c>
      <c r="M17">
        <v>4692</v>
      </c>
      <c r="N17">
        <v>579</v>
      </c>
      <c r="P17">
        <f t="shared" si="0"/>
        <v>268.06666666666661</v>
      </c>
      <c r="Q17">
        <f t="shared" si="1"/>
        <v>70.600000000000023</v>
      </c>
      <c r="R17">
        <f t="shared" si="2"/>
        <v>-75.766666666666652</v>
      </c>
    </row>
    <row r="18" spans="1:18" x14ac:dyDescent="0.25">
      <c r="A18">
        <v>2146</v>
      </c>
      <c r="B18">
        <v>5873</v>
      </c>
      <c r="C18">
        <v>468</v>
      </c>
      <c r="D18">
        <v>255</v>
      </c>
      <c r="F18" s="6" t="s">
        <v>15</v>
      </c>
      <c r="G18" s="7">
        <f t="array" ref="G18:G20">MMULT(MMULT(MINVERSE(MMULT(TRANSPOSE(L2:N31),L2:N31)), TRANSPOSE(L2:N31)), A2:A31)</f>
        <v>119.6922649774549</v>
      </c>
      <c r="H18" s="7"/>
      <c r="I18" s="7"/>
      <c r="J18" s="8"/>
      <c r="L18">
        <v>1</v>
      </c>
      <c r="M18">
        <v>5873</v>
      </c>
      <c r="N18">
        <v>468</v>
      </c>
      <c r="P18">
        <f t="shared" si="0"/>
        <v>1449.0666666666666</v>
      </c>
      <c r="Q18">
        <f t="shared" si="1"/>
        <v>-40.399999999999977</v>
      </c>
      <c r="R18">
        <f t="shared" si="2"/>
        <v>388.23333333333335</v>
      </c>
    </row>
    <row r="19" spans="1:18" x14ac:dyDescent="0.25">
      <c r="A19">
        <v>2865</v>
      </c>
      <c r="B19">
        <v>6906</v>
      </c>
      <c r="C19">
        <v>850</v>
      </c>
      <c r="D19">
        <v>299</v>
      </c>
      <c r="F19" s="6"/>
      <c r="G19" s="7">
        <v>0.27680578225624763</v>
      </c>
      <c r="H19" s="7"/>
      <c r="I19" s="7"/>
      <c r="J19" s="8"/>
      <c r="L19">
        <v>1</v>
      </c>
      <c r="M19">
        <v>6906</v>
      </c>
      <c r="N19">
        <v>850</v>
      </c>
      <c r="P19">
        <f t="shared" si="0"/>
        <v>2482.0666666666666</v>
      </c>
      <c r="Q19">
        <f t="shared" si="1"/>
        <v>341.6</v>
      </c>
      <c r="R19">
        <f t="shared" si="2"/>
        <v>1107.2333333333333</v>
      </c>
    </row>
    <row r="20" spans="1:18" x14ac:dyDescent="0.25">
      <c r="A20">
        <v>3133</v>
      </c>
      <c r="B20">
        <v>8678</v>
      </c>
      <c r="C20">
        <v>924</v>
      </c>
      <c r="D20">
        <v>458</v>
      </c>
      <c r="F20" s="6"/>
      <c r="G20" s="12">
        <v>0.81334397070492448</v>
      </c>
      <c r="H20" s="7"/>
      <c r="I20" s="7"/>
      <c r="J20" s="8"/>
      <c r="L20">
        <v>1</v>
      </c>
      <c r="M20">
        <v>8678</v>
      </c>
      <c r="N20">
        <v>924</v>
      </c>
      <c r="P20">
        <f t="shared" si="0"/>
        <v>4254.0666666666666</v>
      </c>
      <c r="Q20">
        <f t="shared" si="1"/>
        <v>415.6</v>
      </c>
      <c r="R20">
        <f t="shared" si="2"/>
        <v>1375.2333333333333</v>
      </c>
    </row>
    <row r="21" spans="1:18" x14ac:dyDescent="0.25">
      <c r="A21">
        <v>1706</v>
      </c>
      <c r="B21">
        <v>3988</v>
      </c>
      <c r="C21">
        <v>507</v>
      </c>
      <c r="D21">
        <v>182</v>
      </c>
      <c r="F21" s="6"/>
      <c r="G21" s="7"/>
      <c r="H21" s="7"/>
      <c r="I21" s="7"/>
      <c r="J21" s="8"/>
      <c r="L21">
        <v>1</v>
      </c>
      <c r="M21">
        <v>3988</v>
      </c>
      <c r="N21">
        <v>507</v>
      </c>
      <c r="P21">
        <f t="shared" si="0"/>
        <v>-435.93333333333339</v>
      </c>
      <c r="Q21">
        <f t="shared" si="1"/>
        <v>-1.3999999999999773</v>
      </c>
      <c r="R21">
        <f t="shared" si="2"/>
        <v>-51.766666666666652</v>
      </c>
    </row>
    <row r="22" spans="1:18" x14ac:dyDescent="0.25">
      <c r="A22">
        <v>1456</v>
      </c>
      <c r="B22">
        <v>3840</v>
      </c>
      <c r="C22">
        <v>475</v>
      </c>
      <c r="D22">
        <v>179</v>
      </c>
      <c r="F22" s="13" t="s">
        <v>16</v>
      </c>
      <c r="G22" s="7" t="s">
        <v>17</v>
      </c>
      <c r="H22" s="7"/>
      <c r="I22" s="7"/>
      <c r="J22" s="8"/>
      <c r="L22">
        <v>1</v>
      </c>
      <c r="M22">
        <v>3840</v>
      </c>
      <c r="N22">
        <v>475</v>
      </c>
      <c r="P22">
        <f t="shared" si="0"/>
        <v>-583.93333333333339</v>
      </c>
      <c r="Q22">
        <f t="shared" si="1"/>
        <v>-33.399999999999977</v>
      </c>
      <c r="R22">
        <f t="shared" si="2"/>
        <v>-301.76666666666665</v>
      </c>
    </row>
    <row r="23" spans="1:18" x14ac:dyDescent="0.25">
      <c r="A23">
        <v>2616</v>
      </c>
      <c r="B23">
        <v>6368</v>
      </c>
      <c r="C23">
        <v>801</v>
      </c>
      <c r="D23">
        <v>244</v>
      </c>
      <c r="F23" s="6"/>
      <c r="G23" s="7"/>
      <c r="H23" s="7"/>
      <c r="I23" s="7"/>
      <c r="J23" s="8"/>
      <c r="L23">
        <v>1</v>
      </c>
      <c r="M23">
        <v>6368</v>
      </c>
      <c r="N23">
        <v>801</v>
      </c>
      <c r="P23">
        <f t="shared" si="0"/>
        <v>1944.0666666666666</v>
      </c>
      <c r="Q23">
        <f t="shared" si="1"/>
        <v>292.60000000000002</v>
      </c>
      <c r="R23">
        <f t="shared" si="2"/>
        <v>858.23333333333335</v>
      </c>
    </row>
    <row r="24" spans="1:18" x14ac:dyDescent="0.25">
      <c r="A24">
        <v>2657</v>
      </c>
      <c r="B24">
        <v>6396</v>
      </c>
      <c r="C24">
        <v>604</v>
      </c>
      <c r="D24">
        <v>304</v>
      </c>
      <c r="F24" s="6" t="s">
        <v>21</v>
      </c>
      <c r="G24" s="7">
        <f>SQRT(SUMSQ(P2:P31) / 29)</f>
        <v>1703.0481584162726</v>
      </c>
      <c r="H24" s="7"/>
      <c r="I24" s="14" t="s">
        <v>25</v>
      </c>
      <c r="J24" s="8">
        <f>G19*(G24/$G$26)</f>
        <v>0.7342402472469084</v>
      </c>
      <c r="L24">
        <v>1</v>
      </c>
      <c r="M24">
        <v>6396</v>
      </c>
      <c r="N24">
        <v>604</v>
      </c>
      <c r="P24">
        <f t="shared" si="0"/>
        <v>1972.0666666666666</v>
      </c>
      <c r="Q24">
        <f t="shared" si="1"/>
        <v>95.600000000000023</v>
      </c>
      <c r="R24">
        <f t="shared" si="2"/>
        <v>899.23333333333335</v>
      </c>
    </row>
    <row r="25" spans="1:18" x14ac:dyDescent="0.25">
      <c r="A25">
        <v>1538</v>
      </c>
      <c r="B25">
        <v>3632</v>
      </c>
      <c r="C25">
        <v>592</v>
      </c>
      <c r="D25">
        <v>170</v>
      </c>
      <c r="F25" s="6" t="s">
        <v>23</v>
      </c>
      <c r="G25" s="7">
        <f>SQRT(SUMSQ(Q2:Q31) / 29)</f>
        <v>203.70492520242146</v>
      </c>
      <c r="H25" s="7"/>
      <c r="I25" s="7" t="s">
        <v>26</v>
      </c>
      <c r="J25" s="8">
        <f>G20*(G25/$G$26)</f>
        <v>0.2580547638242276</v>
      </c>
      <c r="L25">
        <v>1</v>
      </c>
      <c r="M25">
        <v>3632</v>
      </c>
      <c r="N25">
        <v>592</v>
      </c>
      <c r="P25">
        <f t="shared" si="0"/>
        <v>-791.93333333333339</v>
      </c>
      <c r="Q25">
        <f t="shared" si="1"/>
        <v>83.600000000000023</v>
      </c>
      <c r="R25">
        <f t="shared" si="2"/>
        <v>-219.76666666666665</v>
      </c>
    </row>
    <row r="26" spans="1:18" x14ac:dyDescent="0.25">
      <c r="A26">
        <v>1249</v>
      </c>
      <c r="B26">
        <v>2681</v>
      </c>
      <c r="C26">
        <v>220</v>
      </c>
      <c r="D26">
        <v>111</v>
      </c>
      <c r="F26" s="9" t="s">
        <v>22</v>
      </c>
      <c r="G26" s="10">
        <f>SQRT(SUMSQ(R2:R31) / 29)</f>
        <v>642.04268218485788</v>
      </c>
      <c r="H26" s="10"/>
      <c r="I26" s="10"/>
      <c r="J26" s="11"/>
      <c r="L26">
        <v>1</v>
      </c>
      <c r="M26">
        <v>2681</v>
      </c>
      <c r="N26">
        <v>220</v>
      </c>
      <c r="P26">
        <f t="shared" si="0"/>
        <v>-1742.9333333333334</v>
      </c>
      <c r="Q26">
        <f t="shared" si="1"/>
        <v>-288.39999999999998</v>
      </c>
      <c r="R26">
        <f t="shared" si="2"/>
        <v>-508.76666666666665</v>
      </c>
    </row>
    <row r="27" spans="1:18" x14ac:dyDescent="0.25">
      <c r="A27">
        <v>2960</v>
      </c>
      <c r="B27">
        <v>6675</v>
      </c>
      <c r="C27">
        <v>672</v>
      </c>
      <c r="D27">
        <v>306</v>
      </c>
      <c r="L27">
        <v>1</v>
      </c>
      <c r="M27">
        <v>6675</v>
      </c>
      <c r="N27">
        <v>672</v>
      </c>
      <c r="P27">
        <f t="shared" si="0"/>
        <v>2251.0666666666666</v>
      </c>
      <c r="Q27">
        <f t="shared" si="1"/>
        <v>163.60000000000002</v>
      </c>
      <c r="R27">
        <f t="shared" si="2"/>
        <v>1202.2333333333333</v>
      </c>
    </row>
    <row r="28" spans="1:18" x14ac:dyDescent="0.25">
      <c r="A28">
        <v>2255</v>
      </c>
      <c r="B28">
        <v>5298</v>
      </c>
      <c r="C28">
        <v>712</v>
      </c>
      <c r="D28">
        <v>241</v>
      </c>
      <c r="F28" s="3" t="s">
        <v>27</v>
      </c>
      <c r="G28" s="4"/>
      <c r="H28" s="4"/>
      <c r="I28" s="4"/>
      <c r="J28" s="5"/>
      <c r="L28">
        <v>1</v>
      </c>
      <c r="M28">
        <v>5298</v>
      </c>
      <c r="N28">
        <v>712</v>
      </c>
      <c r="P28">
        <f t="shared" si="0"/>
        <v>874.06666666666661</v>
      </c>
      <c r="Q28">
        <f t="shared" si="1"/>
        <v>203.60000000000002</v>
      </c>
      <c r="R28">
        <f t="shared" si="2"/>
        <v>497.23333333333335</v>
      </c>
    </row>
    <row r="29" spans="1:18" x14ac:dyDescent="0.25">
      <c r="A29">
        <v>1423</v>
      </c>
      <c r="B29">
        <v>3185</v>
      </c>
      <c r="C29">
        <v>214</v>
      </c>
      <c r="D29">
        <v>133</v>
      </c>
      <c r="F29" s="6" t="s">
        <v>28</v>
      </c>
      <c r="G29" s="7">
        <f>G19 * B34 / A34</f>
        <v>0.69666261751625502</v>
      </c>
      <c r="H29" s="7"/>
      <c r="I29" s="7"/>
      <c r="J29" s="8"/>
      <c r="L29">
        <v>1</v>
      </c>
      <c r="M29">
        <v>3185</v>
      </c>
      <c r="N29">
        <v>214</v>
      </c>
      <c r="P29">
        <f t="shared" si="0"/>
        <v>-1238.9333333333334</v>
      </c>
      <c r="Q29">
        <f t="shared" si="1"/>
        <v>-294.39999999999998</v>
      </c>
      <c r="R29">
        <f t="shared" si="2"/>
        <v>-334.76666666666665</v>
      </c>
    </row>
    <row r="30" spans="1:18" x14ac:dyDescent="0.25">
      <c r="A30">
        <v>2488</v>
      </c>
      <c r="B30">
        <v>7364</v>
      </c>
      <c r="C30">
        <v>602</v>
      </c>
      <c r="D30">
        <v>245</v>
      </c>
      <c r="F30" s="9" t="s">
        <v>29</v>
      </c>
      <c r="G30" s="10">
        <f>G20 * C34 / A34</f>
        <v>0.23524400738041656</v>
      </c>
      <c r="H30" s="10"/>
      <c r="I30" s="10"/>
      <c r="J30" s="11"/>
      <c r="L30">
        <v>1</v>
      </c>
      <c r="M30">
        <v>7364</v>
      </c>
      <c r="N30">
        <v>602</v>
      </c>
      <c r="P30">
        <f t="shared" si="0"/>
        <v>2940.0666666666666</v>
      </c>
      <c r="Q30">
        <f t="shared" si="1"/>
        <v>93.600000000000023</v>
      </c>
      <c r="R30">
        <f t="shared" si="2"/>
        <v>730.23333333333335</v>
      </c>
    </row>
    <row r="31" spans="1:18" x14ac:dyDescent="0.25">
      <c r="A31">
        <v>1426</v>
      </c>
      <c r="B31">
        <v>3812</v>
      </c>
      <c r="C31">
        <v>225</v>
      </c>
      <c r="D31">
        <v>116</v>
      </c>
      <c r="L31">
        <v>1</v>
      </c>
      <c r="M31">
        <v>3812</v>
      </c>
      <c r="N31">
        <v>225</v>
      </c>
      <c r="P31">
        <f t="shared" si="0"/>
        <v>-611.93333333333339</v>
      </c>
      <c r="Q31">
        <f t="shared" si="1"/>
        <v>-283.39999999999998</v>
      </c>
      <c r="R31">
        <f t="shared" si="2"/>
        <v>-331.76666666666665</v>
      </c>
    </row>
    <row r="32" spans="1:18" x14ac:dyDescent="0.25">
      <c r="F32" s="3" t="s">
        <v>30</v>
      </c>
      <c r="G32" s="4"/>
      <c r="H32" s="4"/>
      <c r="I32" s="4"/>
      <c r="J32" s="5"/>
    </row>
    <row r="33" spans="1:10" x14ac:dyDescent="0.25">
      <c r="A33" t="s">
        <v>18</v>
      </c>
      <c r="F33" s="6" t="s">
        <v>31</v>
      </c>
      <c r="G33" s="7">
        <f>SQRT((H5^2 + H6^2 - 2 * H5 * H6 * I6) / (1 - I6^2))</f>
        <v>0.91405447537076701</v>
      </c>
      <c r="H33" s="7"/>
      <c r="I33" s="7"/>
      <c r="J33" s="8"/>
    </row>
    <row r="34" spans="1:10" x14ac:dyDescent="0.25">
      <c r="A34">
        <f>AVERAGE(A2:A31)</f>
        <v>1757.7666666666667</v>
      </c>
      <c r="B34">
        <f t="shared" ref="B34:D34" si="4">AVERAGE(B2:B31)</f>
        <v>4423.9333333333334</v>
      </c>
      <c r="C34">
        <f t="shared" si="4"/>
        <v>508.4</v>
      </c>
      <c r="D34">
        <f t="shared" si="4"/>
        <v>191.76666666666668</v>
      </c>
      <c r="F34" s="9" t="s">
        <v>32</v>
      </c>
      <c r="G34" s="10"/>
      <c r="H34" s="10"/>
      <c r="I34" s="10"/>
      <c r="J34" s="11"/>
    </row>
    <row r="36" spans="1:10" x14ac:dyDescent="0.25">
      <c r="F36" s="3" t="s">
        <v>33</v>
      </c>
      <c r="G36" s="4"/>
      <c r="H36" s="4"/>
      <c r="I36" s="5"/>
    </row>
    <row r="37" spans="1:10" x14ac:dyDescent="0.25">
      <c r="F37" s="6" t="s">
        <v>34</v>
      </c>
      <c r="G37" s="7">
        <f>(H5 - I6 * H6) / SQRT((1 - H6^2) * (1 - I6^2))</f>
        <v>0.21060854522363331</v>
      </c>
      <c r="H37" s="7"/>
      <c r="I37" s="8"/>
    </row>
    <row r="38" spans="1:10" x14ac:dyDescent="0.25">
      <c r="F38" s="6" t="s">
        <v>35</v>
      </c>
      <c r="G38" s="7">
        <f>(I6 - H5 * H6) / SQRT((1 - H6^2) * (1 - H5^2))</f>
        <v>0.29285770754461993</v>
      </c>
      <c r="H38" s="7"/>
      <c r="I38" s="8"/>
    </row>
    <row r="39" spans="1:10" x14ac:dyDescent="0.25">
      <c r="F39" s="9" t="s">
        <v>36</v>
      </c>
      <c r="G39" s="10">
        <f>(H6 - H5 * I6) / SQRT((1 - I6^2) * (1 - H5^2))</f>
        <v>0.7887844975810876</v>
      </c>
      <c r="H39" s="10"/>
      <c r="I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Serega Shekothin</dc:creator>
  <cp:lastModifiedBy>Админ</cp:lastModifiedBy>
  <dcterms:created xsi:type="dcterms:W3CDTF">2019-11-08T07:49:29Z</dcterms:created>
  <dcterms:modified xsi:type="dcterms:W3CDTF">2019-11-21T08:43:17Z</dcterms:modified>
</cp:coreProperties>
</file>