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lff\pessoais\Mestrado\Experimentos\Qualificação\"/>
    </mc:Choice>
  </mc:AlternateContent>
  <bookViews>
    <workbookView xWindow="0" yWindow="0" windowWidth="20490" windowHeight="7755" tabRatio="653" firstSheet="1" activeTab="4"/>
  </bookViews>
  <sheets>
    <sheet name="Buscas SW" sheetId="3" r:id="rId1"/>
    <sheet name="Buscas MUSSUM" sheetId="4" r:id="rId2"/>
    <sheet name="Buscas Mussix" sheetId="5" r:id="rId3"/>
    <sheet name="Buscas Attitude-Gram" sheetId="6" r:id="rId4"/>
    <sheet name="Comparativo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7" l="1"/>
  <c r="H8" i="7"/>
  <c r="H7" i="7"/>
  <c r="G9" i="7"/>
  <c r="G8" i="7"/>
  <c r="G7" i="7"/>
  <c r="F9" i="7"/>
  <c r="F8" i="7"/>
  <c r="F7" i="7"/>
  <c r="E9" i="7"/>
  <c r="E8" i="7"/>
  <c r="E7" i="7"/>
  <c r="B14" i="3"/>
  <c r="B13" i="3"/>
  <c r="B14" i="4"/>
  <c r="B13" i="4"/>
  <c r="B14" i="5"/>
  <c r="B13" i="5"/>
  <c r="B14" i="6"/>
  <c r="B13" i="6"/>
  <c r="K23" i="6"/>
  <c r="K22" i="6"/>
  <c r="K21" i="6"/>
  <c r="K20" i="6"/>
  <c r="K19" i="6"/>
  <c r="K18" i="6"/>
  <c r="K17" i="6"/>
  <c r="K16" i="6"/>
  <c r="K15" i="6"/>
  <c r="K14" i="6"/>
  <c r="K23" i="5"/>
  <c r="K22" i="5"/>
  <c r="K20" i="5"/>
  <c r="K21" i="5"/>
  <c r="K19" i="5"/>
  <c r="K18" i="5"/>
  <c r="K17" i="5"/>
  <c r="K16" i="5"/>
  <c r="K15" i="5"/>
  <c r="K14" i="5"/>
  <c r="K23" i="4"/>
  <c r="K22" i="4"/>
  <c r="K21" i="4"/>
  <c r="K20" i="4"/>
  <c r="K19" i="4"/>
  <c r="K18" i="4"/>
  <c r="K17" i="4"/>
  <c r="K16" i="4"/>
  <c r="K15" i="4"/>
  <c r="L15" i="4" s="1"/>
  <c r="K14" i="4"/>
  <c r="L14" i="4" s="1"/>
  <c r="L9" i="3"/>
  <c r="L24" i="3"/>
  <c r="K23" i="3"/>
  <c r="K22" i="3"/>
  <c r="K21" i="3"/>
  <c r="K20" i="3"/>
  <c r="K19" i="3"/>
  <c r="K18" i="3"/>
  <c r="K17" i="3"/>
  <c r="K16" i="3"/>
  <c r="K15" i="3"/>
  <c r="K14" i="3"/>
  <c r="I23" i="6"/>
  <c r="J23" i="6" s="1"/>
  <c r="L23" i="6" s="1"/>
  <c r="I22" i="6"/>
  <c r="J22" i="6" s="1"/>
  <c r="L22" i="6" s="1"/>
  <c r="I21" i="6"/>
  <c r="J21" i="6" s="1"/>
  <c r="I20" i="6"/>
  <c r="J20" i="6" s="1"/>
  <c r="I19" i="6"/>
  <c r="J19" i="6" s="1"/>
  <c r="I18" i="6"/>
  <c r="J18" i="6" s="1"/>
  <c r="I17" i="6"/>
  <c r="J17" i="6" s="1"/>
  <c r="L17" i="6" s="1"/>
  <c r="I16" i="6"/>
  <c r="J16" i="6" s="1"/>
  <c r="L16" i="6" s="1"/>
  <c r="I15" i="6"/>
  <c r="J15" i="6" s="1"/>
  <c r="L15" i="6" s="1"/>
  <c r="I14" i="6"/>
  <c r="J14" i="6" s="1"/>
  <c r="L14" i="6" s="1"/>
  <c r="E13" i="6"/>
  <c r="J4" i="6" s="1"/>
  <c r="L3" i="6" s="1"/>
  <c r="L2" i="6"/>
  <c r="I23" i="5"/>
  <c r="J23" i="5" s="1"/>
  <c r="L23" i="5" s="1"/>
  <c r="I22" i="5"/>
  <c r="J22" i="5" s="1"/>
  <c r="L22" i="5" s="1"/>
  <c r="I21" i="5"/>
  <c r="J21" i="5" s="1"/>
  <c r="I20" i="5"/>
  <c r="J20" i="5" s="1"/>
  <c r="L20" i="5" s="1"/>
  <c r="I19" i="5"/>
  <c r="J19" i="5" s="1"/>
  <c r="L19" i="5" s="1"/>
  <c r="I18" i="5"/>
  <c r="J18" i="5" s="1"/>
  <c r="L18" i="5" s="1"/>
  <c r="I17" i="5"/>
  <c r="J17" i="5" s="1"/>
  <c r="L17" i="5" s="1"/>
  <c r="I16" i="5"/>
  <c r="J16" i="5" s="1"/>
  <c r="L16" i="5" s="1"/>
  <c r="I15" i="5"/>
  <c r="J15" i="5" s="1"/>
  <c r="L15" i="5" s="1"/>
  <c r="I14" i="5"/>
  <c r="J14" i="5" s="1"/>
  <c r="E13" i="5"/>
  <c r="J4" i="5" s="1"/>
  <c r="L3" i="5" s="1"/>
  <c r="L2" i="5"/>
  <c r="I23" i="4"/>
  <c r="J23" i="4" s="1"/>
  <c r="L23" i="4" s="1"/>
  <c r="I22" i="4"/>
  <c r="J22" i="4" s="1"/>
  <c r="I21" i="4"/>
  <c r="J21" i="4" s="1"/>
  <c r="L21" i="4" s="1"/>
  <c r="I20" i="4"/>
  <c r="J20" i="4" s="1"/>
  <c r="I19" i="4"/>
  <c r="J19" i="4" s="1"/>
  <c r="L19" i="4" s="1"/>
  <c r="I18" i="4"/>
  <c r="J18" i="4" s="1"/>
  <c r="L18" i="4" s="1"/>
  <c r="I17" i="4"/>
  <c r="J17" i="4" s="1"/>
  <c r="I16" i="4"/>
  <c r="J16" i="4" s="1"/>
  <c r="L16" i="4" s="1"/>
  <c r="I15" i="4"/>
  <c r="J15" i="4" s="1"/>
  <c r="I14" i="4"/>
  <c r="J14" i="4" s="1"/>
  <c r="E13" i="4"/>
  <c r="J4" i="4" s="1"/>
  <c r="L3" i="4" s="1"/>
  <c r="L2" i="4"/>
  <c r="J15" i="3"/>
  <c r="L15" i="3" s="1"/>
  <c r="J14" i="3"/>
  <c r="L14" i="3" s="1"/>
  <c r="I23" i="3"/>
  <c r="J23" i="3" s="1"/>
  <c r="L23" i="3" s="1"/>
  <c r="I22" i="3"/>
  <c r="J22" i="3" s="1"/>
  <c r="L22" i="3" s="1"/>
  <c r="I21" i="3"/>
  <c r="J21" i="3" s="1"/>
  <c r="L21" i="3" s="1"/>
  <c r="I20" i="3"/>
  <c r="J20" i="3" s="1"/>
  <c r="L20" i="3" s="1"/>
  <c r="I19" i="3"/>
  <c r="J19" i="3" s="1"/>
  <c r="L19" i="3" s="1"/>
  <c r="I18" i="3"/>
  <c r="J18" i="3" s="1"/>
  <c r="L18" i="3" s="1"/>
  <c r="I17" i="3"/>
  <c r="J17" i="3" s="1"/>
  <c r="L17" i="3" s="1"/>
  <c r="I16" i="3"/>
  <c r="J16" i="3" s="1"/>
  <c r="L16" i="3" s="1"/>
  <c r="I15" i="3"/>
  <c r="I14" i="3"/>
  <c r="L2" i="3"/>
  <c r="E13" i="3"/>
  <c r="J4" i="3" s="1"/>
  <c r="L3" i="3" s="1"/>
  <c r="L21" i="6" l="1"/>
  <c r="L20" i="6"/>
  <c r="L19" i="6"/>
  <c r="L18" i="6"/>
  <c r="L21" i="5"/>
  <c r="L14" i="5"/>
  <c r="L22" i="4"/>
  <c r="L20" i="4"/>
  <c r="L17" i="4"/>
  <c r="L24" i="6" l="1"/>
  <c r="L9" i="6" s="1"/>
  <c r="L24" i="5"/>
  <c r="L9" i="5" s="1"/>
  <c r="L24" i="4"/>
  <c r="L9" i="4" s="1"/>
</calcChain>
</file>

<file path=xl/sharedStrings.xml><?xml version="1.0" encoding="utf-8"?>
<sst xmlns="http://schemas.openxmlformats.org/spreadsheetml/2006/main" count="183" uniqueCount="47">
  <si>
    <t>BAR0013AroundTheFairyFort</t>
  </si>
  <si>
    <t>Nome</t>
  </si>
  <si>
    <t>Tempo</t>
  </si>
  <si>
    <t>Total Musicas</t>
  </si>
  <si>
    <t>Total Result Set</t>
  </si>
  <si>
    <t>Acertou?</t>
  </si>
  <si>
    <t>BAR000072ndsFarewellToAberdeen</t>
  </si>
  <si>
    <t>HOR0014AmericanPolkaThe</t>
  </si>
  <si>
    <t>JIG0014AGoodNightsSleep</t>
  </si>
  <si>
    <t>POL0008AfterTheBattleOfAughrim</t>
  </si>
  <si>
    <t>REE0009AFishOutOfWater</t>
  </si>
  <si>
    <t>SJI0002ABumperAtParting</t>
  </si>
  <si>
    <t>STR0017AtholBrose</t>
  </si>
  <si>
    <t>THR0016CodCheeksTongues</t>
  </si>
  <si>
    <t>WAL0014AcrossTheDivide</t>
  </si>
  <si>
    <t>N</t>
  </si>
  <si>
    <t>P</t>
  </si>
  <si>
    <t>Acuracia Local(%)</t>
  </si>
  <si>
    <t>T</t>
  </si>
  <si>
    <t>A</t>
  </si>
  <si>
    <t>Acuracia Global(%)</t>
  </si>
  <si>
    <t>Acuracia</t>
  </si>
  <si>
    <t>Eficiência</t>
  </si>
  <si>
    <t>Eficiência Global(%)</t>
  </si>
  <si>
    <t>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</si>
  <si>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</si>
  <si>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</si>
  <si>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</si>
  <si>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</si>
  <si>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</si>
  <si>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</si>
  <si>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</si>
  <si>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</si>
  <si>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</si>
  <si>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</si>
  <si>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Result Set por Busca</t>
  </si>
  <si>
    <t>Busca</t>
  </si>
  <si>
    <t>LR</t>
  </si>
  <si>
    <t>Eli</t>
  </si>
  <si>
    <t>EF(%)</t>
  </si>
  <si>
    <t>AL</t>
  </si>
  <si>
    <t>tempo</t>
  </si>
  <si>
    <t>SW</t>
  </si>
  <si>
    <t>MUSSUM</t>
  </si>
  <si>
    <t>MUSSIX</t>
  </si>
  <si>
    <t>Attitude-Gram</t>
  </si>
  <si>
    <t>Media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</si>
</sst>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0" fillId="5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" fontId="0" fillId="4" borderId="4" xfId="0" applyNumberFormat="1" applyFill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4" borderId="0" xfId="0" applyNumberFormat="1" applyFill="1"/>
    <xf numFmtId="1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Eficiencia Local(%)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'Buscas SW'!$H$14:$H$23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SW'!$L$14:$L$23</c:f>
              <c:numCache>
                <c:formatCode>0</c:formatCode>
                <c:ptCount val="10"/>
                <c:pt idx="0">
                  <c:v>40.495867768595041</c:v>
                </c:pt>
                <c:pt idx="1">
                  <c:v>45.454545454545453</c:v>
                </c:pt>
                <c:pt idx="2">
                  <c:v>29.614325068870524</c:v>
                </c:pt>
                <c:pt idx="3">
                  <c:v>48.347107438016529</c:v>
                </c:pt>
                <c:pt idx="4">
                  <c:v>97.933884297520663</c:v>
                </c:pt>
                <c:pt idx="5">
                  <c:v>44.008264462809912</c:v>
                </c:pt>
                <c:pt idx="6">
                  <c:v>48.347107438016529</c:v>
                </c:pt>
                <c:pt idx="7">
                  <c:v>39.462809917355372</c:v>
                </c:pt>
                <c:pt idx="8">
                  <c:v>40.289256198347104</c:v>
                </c:pt>
                <c:pt idx="9">
                  <c:v>45.247933884297517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674648"/>
        <c:axId val="241677000"/>
      </c:lineChart>
      <c:catAx>
        <c:axId val="2416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677000"/>
        <c:crosses val="autoZero"/>
        <c:auto val="1"/>
        <c:lblAlgn val="ctr"/>
        <c:lblOffset val="100"/>
        <c:noMultiLvlLbl val="0"/>
      </c:catAx>
      <c:valAx>
        <c:axId val="241677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416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'Buscas Attitude-Gram'!$H$14:$H$23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Attitude-Gram'!$L$14:$L$23</c:f>
              <c:numCache>
                <c:formatCode>0</c:formatCode>
                <c:ptCount val="10"/>
                <c:pt idx="0">
                  <c:v>48.966942148760332</c:v>
                </c:pt>
                <c:pt idx="1">
                  <c:v>96.694214876033058</c:v>
                </c:pt>
                <c:pt idx="2">
                  <c:v>99.586776859504127</c:v>
                </c:pt>
                <c:pt idx="3">
                  <c:v>94.628099173553721</c:v>
                </c:pt>
                <c:pt idx="4">
                  <c:v>49.173553719008268</c:v>
                </c:pt>
                <c:pt idx="5">
                  <c:v>48.140495867768593</c:v>
                </c:pt>
                <c:pt idx="6">
                  <c:v>97.52066115702479</c:v>
                </c:pt>
                <c:pt idx="7">
                  <c:v>49.173553719008268</c:v>
                </c:pt>
                <c:pt idx="8">
                  <c:v>98.347107438016536</c:v>
                </c:pt>
                <c:pt idx="9">
                  <c:v>99.586776859504127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231768"/>
        <c:axId val="238575624"/>
      </c:lineChart>
      <c:catAx>
        <c:axId val="2382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575624"/>
        <c:crosses val="autoZero"/>
        <c:auto val="1"/>
        <c:lblAlgn val="ctr"/>
        <c:lblOffset val="100"/>
        <c:noMultiLvlLbl val="0"/>
      </c:catAx>
      <c:valAx>
        <c:axId val="238575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382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'Buscas Attitude-Gram'!$H$14:$H$23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Attitude-Gram'!$M$14:$M$23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66411240"/>
        <c:axId val="366407712"/>
      </c:lineChart>
      <c:catAx>
        <c:axId val="3664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407712"/>
        <c:crosses val="autoZero"/>
        <c:auto val="1"/>
        <c:lblAlgn val="ctr"/>
        <c:lblOffset val="100"/>
        <c:noMultiLvlLbl val="0"/>
      </c:catAx>
      <c:valAx>
        <c:axId val="3664077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41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Attitude-Gram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('Buscas Attitude-Gram'!$K$3,'Buscas Attitude-Gram'!$K$9)</c:f>
              <c:strCache>
                <c:ptCount val="2"/>
                <c:pt idx="0">
                  <c:v>Acuracia Global(%)</c:v>
                </c:pt>
                <c:pt idx="1">
                  <c:v>Eficiência Global(%)</c:v>
                </c:pt>
              </c:strCache>
            </c:strRef>
          </c:cat>
          <c:val>
            <c:numRef>
              <c:f>('Buscas Attitude-Gram'!$L$3,'Buscas Attitude-Gram'!$L$9)</c:f>
              <c:numCache>
                <c:formatCode>0</c:formatCode>
                <c:ptCount val="2"/>
                <c:pt idx="0" formatCode="General">
                  <c:v>100</c:v>
                </c:pt>
                <c:pt idx="1">
                  <c:v>78.181818181818187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4413512"/>
        <c:axId val="240060760"/>
      </c:barChart>
      <c:catAx>
        <c:axId val="2344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60760"/>
        <c:crosses val="autoZero"/>
        <c:auto val="1"/>
        <c:lblAlgn val="ctr"/>
        <c:lblOffset val="100"/>
        <c:noMultiLvlLbl val="0"/>
      </c:catAx>
      <c:valAx>
        <c:axId val="240060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441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</a:t>
            </a:r>
            <a:r>
              <a:rPr lang="pt-BR" baseline="0"/>
              <a:t> EXPERIMENTAIS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Comparativos!$D$7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Comparativos!$E$6:$H$6</c:f>
              <c:strCache>
                <c:ptCount val="4"/>
                <c:pt idx="0">
                  <c:v>SW</c:v>
                </c:pt>
                <c:pt idx="1">
                  <c:v>MUSSUM</c:v>
                </c:pt>
                <c:pt idx="2">
                  <c:v>MUSSIX</c:v>
                </c:pt>
                <c:pt idx="3">
                  <c:v>Attitude-Gram</c:v>
                </c:pt>
              </c:strCache>
            </c:strRef>
          </c:cat>
          <c:val>
            <c:numRef>
              <c:f>Comparativos!$E$7:$H$7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Comparativos!$D$8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Comparativos!$E$6:$H$6</c:f>
              <c:strCache>
                <c:ptCount val="4"/>
                <c:pt idx="0">
                  <c:v>SW</c:v>
                </c:pt>
                <c:pt idx="1">
                  <c:v>MUSSUM</c:v>
                </c:pt>
                <c:pt idx="2">
                  <c:v>MUSSIX</c:v>
                </c:pt>
                <c:pt idx="3">
                  <c:v>Attitude-Gram</c:v>
                </c:pt>
              </c:strCache>
            </c:strRef>
          </c:cat>
          <c:val>
            <c:numRef>
              <c:f>Comparativos!$E$8:$H$8</c:f>
              <c:numCache>
                <c:formatCode>0</c:formatCode>
                <c:ptCount val="4"/>
                <c:pt idx="0">
                  <c:v>47.92011019283747</c:v>
                </c:pt>
                <c:pt idx="1">
                  <c:v>51.515151515151516</c:v>
                </c:pt>
                <c:pt idx="2">
                  <c:v>53.030303030303038</c:v>
                </c:pt>
                <c:pt idx="3">
                  <c:v>78.181818181818187</c:v>
                </c:pt>
              </c:numCache>
            </c:numRef>
          </c:val>
        </c:ser>
        <c:ser>
          <c:idx val="2"/>
          <c:order val="2"/>
          <c:tx>
            <c:strRef>
              <c:f>Comparativos!$D$9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Comparativos!$E$6:$H$6</c:f>
              <c:strCache>
                <c:ptCount val="4"/>
                <c:pt idx="0">
                  <c:v>SW</c:v>
                </c:pt>
                <c:pt idx="1">
                  <c:v>MUSSUM</c:v>
                </c:pt>
                <c:pt idx="2">
                  <c:v>MUSSIX</c:v>
                </c:pt>
                <c:pt idx="3">
                  <c:v>Attitude-Gram</c:v>
                </c:pt>
              </c:strCache>
            </c:strRef>
          </c:cat>
          <c:val>
            <c:numRef>
              <c:f>Comparativos!$E$9:$H$9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1.9</c:v>
                </c:pt>
                <c:pt idx="3">
                  <c:v>1.4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1151592"/>
        <c:axId val="401151200"/>
      </c:barChart>
      <c:catAx>
        <c:axId val="40115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1200"/>
        <c:crosses val="autoZero"/>
        <c:auto val="1"/>
        <c:lblAlgn val="ctr"/>
        <c:lblOffset val="100"/>
        <c:noMultiLvlLbl val="0"/>
      </c:catAx>
      <c:valAx>
        <c:axId val="40115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11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'Buscas SW'!$H$14:$H$23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SW'!$M$14:$M$23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8060248"/>
        <c:axId val="238057504"/>
      </c:lineChart>
      <c:catAx>
        <c:axId val="2380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057504"/>
        <c:crosses val="autoZero"/>
        <c:auto val="1"/>
        <c:lblAlgn val="ctr"/>
        <c:lblOffset val="100"/>
        <c:noMultiLvlLbl val="0"/>
      </c:catAx>
      <c:valAx>
        <c:axId val="2380575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0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SW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('Buscas SW'!$K$3,'Buscas SW'!$K$9)</c:f>
              <c:strCache>
                <c:ptCount val="2"/>
                <c:pt idx="0">
                  <c:v>Acuracia Global(%)</c:v>
                </c:pt>
                <c:pt idx="1">
                  <c:v>Eficiência Global(%)</c:v>
                </c:pt>
              </c:strCache>
            </c:strRef>
          </c:cat>
          <c:val>
            <c:numRef>
              <c:f>('Buscas SW'!$L$3,'Buscas SW'!$L$9)</c:f>
              <c:numCache>
                <c:formatCode>0</c:formatCode>
                <c:ptCount val="2"/>
                <c:pt idx="0" formatCode="General">
                  <c:v>100</c:v>
                </c:pt>
                <c:pt idx="1">
                  <c:v>47.92011019283747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5389792"/>
        <c:axId val="235389400"/>
      </c:barChart>
      <c:catAx>
        <c:axId val="2353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89400"/>
        <c:crosses val="autoZero"/>
        <c:auto val="1"/>
        <c:lblAlgn val="ctr"/>
        <c:lblOffset val="100"/>
        <c:noMultiLvlLbl val="0"/>
      </c:catAx>
      <c:valAx>
        <c:axId val="23538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53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Eficiencia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'Buscas MUSSUM'!$H$14:$H$23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MUSSUM'!$L$14:$L$23</c:f>
              <c:numCache>
                <c:formatCode>0</c:formatCode>
                <c:ptCount val="10"/>
                <c:pt idx="0">
                  <c:v>45.454545454545453</c:v>
                </c:pt>
                <c:pt idx="1">
                  <c:v>30.303030303030305</c:v>
                </c:pt>
                <c:pt idx="2">
                  <c:v>30.303030303030305</c:v>
                </c:pt>
                <c:pt idx="3">
                  <c:v>90.909090909090907</c:v>
                </c:pt>
                <c:pt idx="4">
                  <c:v>45.454545454545453</c:v>
                </c:pt>
                <c:pt idx="5">
                  <c:v>45.454545454545453</c:v>
                </c:pt>
                <c:pt idx="6">
                  <c:v>90.909090909090907</c:v>
                </c:pt>
                <c:pt idx="7">
                  <c:v>45.454545454545453</c:v>
                </c:pt>
                <c:pt idx="8">
                  <c:v>45.454545454545453</c:v>
                </c:pt>
                <c:pt idx="9">
                  <c:v>45.454545454545453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365928"/>
        <c:axId val="237367496"/>
      </c:lineChart>
      <c:catAx>
        <c:axId val="2373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367496"/>
        <c:crosses val="autoZero"/>
        <c:auto val="1"/>
        <c:lblAlgn val="ctr"/>
        <c:lblOffset val="100"/>
        <c:noMultiLvlLbl val="0"/>
      </c:catAx>
      <c:valAx>
        <c:axId val="237367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3736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'Buscas MUSSUM'!$H$14:$H$23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MUSSUM'!$M$14:$M$23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0061936"/>
        <c:axId val="240063504"/>
      </c:lineChart>
      <c:catAx>
        <c:axId val="2400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63504"/>
        <c:crosses val="autoZero"/>
        <c:auto val="1"/>
        <c:lblAlgn val="ctr"/>
        <c:lblOffset val="100"/>
        <c:noMultiLvlLbl val="0"/>
      </c:catAx>
      <c:valAx>
        <c:axId val="2400635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MUSSUM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('Buscas MUSSUM'!$K$3,'Buscas MUSSUM'!$K$9)</c:f>
              <c:strCache>
                <c:ptCount val="2"/>
                <c:pt idx="0">
                  <c:v>Acuracia Global(%)</c:v>
                </c:pt>
                <c:pt idx="1">
                  <c:v>Eficiência Global(%)</c:v>
                </c:pt>
              </c:strCache>
            </c:strRef>
          </c:cat>
          <c:val>
            <c:numRef>
              <c:f>('Buscas MUSSUM'!$L$3,'Buscas MUSSUM'!$L$9)</c:f>
              <c:numCache>
                <c:formatCode>0</c:formatCode>
                <c:ptCount val="2"/>
                <c:pt idx="0" formatCode="General">
                  <c:v>100</c:v>
                </c:pt>
                <c:pt idx="1">
                  <c:v>51.515151515151516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5388224"/>
        <c:axId val="235389008"/>
      </c:barChart>
      <c:catAx>
        <c:axId val="2353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89008"/>
        <c:crosses val="autoZero"/>
        <c:auto val="1"/>
        <c:lblAlgn val="ctr"/>
        <c:lblOffset val="100"/>
        <c:noMultiLvlLbl val="0"/>
      </c:catAx>
      <c:valAx>
        <c:axId val="23538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53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'Buscas Mussix'!$H$14:$H$23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Mussix'!$L$14:$L$23</c:f>
              <c:numCache>
                <c:formatCode>0</c:formatCode>
                <c:ptCount val="10"/>
                <c:pt idx="0">
                  <c:v>45.454545454545453</c:v>
                </c:pt>
                <c:pt idx="1">
                  <c:v>45.454545454545453</c:v>
                </c:pt>
                <c:pt idx="2">
                  <c:v>30.303030303030305</c:v>
                </c:pt>
                <c:pt idx="3">
                  <c:v>45.454545454545453</c:v>
                </c:pt>
                <c:pt idx="4">
                  <c:v>90.909090909090907</c:v>
                </c:pt>
                <c:pt idx="5">
                  <c:v>45.454545454545453</c:v>
                </c:pt>
                <c:pt idx="6">
                  <c:v>90.909090909090907</c:v>
                </c:pt>
                <c:pt idx="7">
                  <c:v>45.454545454545453</c:v>
                </c:pt>
                <c:pt idx="8">
                  <c:v>45.454545454545453</c:v>
                </c:pt>
                <c:pt idx="9">
                  <c:v>45.454545454545453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992856"/>
        <c:axId val="237992464"/>
      </c:lineChart>
      <c:catAx>
        <c:axId val="2379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992464"/>
        <c:crosses val="autoZero"/>
        <c:auto val="1"/>
        <c:lblAlgn val="ctr"/>
        <c:lblOffset val="100"/>
        <c:noMultiLvlLbl val="0"/>
      </c:catAx>
      <c:valAx>
        <c:axId val="237992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3799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'Buscas Mussix'!$H$14:$H$23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'Buscas Mussix'!$M$14:$M$23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1674256"/>
        <c:axId val="238057112"/>
      </c:lineChart>
      <c:catAx>
        <c:axId val="241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057112"/>
        <c:crosses val="autoZero"/>
        <c:auto val="1"/>
        <c:lblAlgn val="ctr"/>
        <c:lblOffset val="100"/>
        <c:noMultiLvlLbl val="0"/>
      </c:catAx>
      <c:valAx>
        <c:axId val="2380571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6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MUSSIX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('Buscas Mussix'!$K$3,'Buscas Mussix'!$K$9)</c:f>
              <c:strCache>
                <c:ptCount val="2"/>
                <c:pt idx="0">
                  <c:v>Acuracia Global(%)</c:v>
                </c:pt>
                <c:pt idx="1">
                  <c:v>Eficiência Global(%)</c:v>
                </c:pt>
              </c:strCache>
            </c:strRef>
          </c:cat>
          <c:val>
            <c:numRef>
              <c:f>('Buscas Mussix'!$L$3,'Buscas Mussix'!$L$9)</c:f>
              <c:numCache>
                <c:formatCode>0</c:formatCode>
                <c:ptCount val="2"/>
                <c:pt idx="0" formatCode="General">
                  <c:v>100</c:v>
                </c:pt>
                <c:pt idx="1">
                  <c:v>53.030303030303038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1193528"/>
        <c:axId val="241191568"/>
      </c:barChart>
      <c:catAx>
        <c:axId val="2411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91568"/>
        <c:crosses val="autoZero"/>
        <c:auto val="1"/>
        <c:lblAlgn val="ctr"/>
        <c:lblOffset val="100"/>
        <c:noMultiLvlLbl val="0"/>
      </c:catAx>
      <c:valAx>
        <c:axId val="24119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119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123264</xdr:colOff>
      <xdr:row>26</xdr:row>
      <xdr:rowOff>34736</xdr:rowOff>
    </xdr:from>
    <xdr:to>
      <xdr:col>1</xdr:col>
      <xdr:colOff>425823</xdr:colOff>
      <xdr:row>34</xdr:row>
      <xdr:rowOff>145675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459441</xdr:colOff>
      <xdr:row>26</xdr:row>
      <xdr:rowOff>34738</xdr:rowOff>
    </xdr:from>
    <xdr:to>
      <xdr:col>3</xdr:col>
      <xdr:colOff>739589</xdr:colOff>
      <xdr:row>34</xdr:row>
      <xdr:rowOff>156882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112059</xdr:colOff>
      <xdr:row>35</xdr:row>
      <xdr:rowOff>34738</xdr:rowOff>
    </xdr:from>
    <xdr:to>
      <xdr:col>3</xdr:col>
      <xdr:colOff>728383</xdr:colOff>
      <xdr:row>47</xdr:row>
      <xdr:rowOff>44824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201705</xdr:colOff>
      <xdr:row>18</xdr:row>
      <xdr:rowOff>34736</xdr:rowOff>
    </xdr:from>
    <xdr:to>
      <xdr:col>1</xdr:col>
      <xdr:colOff>481853</xdr:colOff>
      <xdr:row>25</xdr:row>
      <xdr:rowOff>145676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515471</xdr:colOff>
      <xdr:row>18</xdr:row>
      <xdr:rowOff>34737</xdr:rowOff>
    </xdr:from>
    <xdr:to>
      <xdr:col>3</xdr:col>
      <xdr:colOff>717176</xdr:colOff>
      <xdr:row>25</xdr:row>
      <xdr:rowOff>145677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257735</xdr:colOff>
      <xdr:row>26</xdr:row>
      <xdr:rowOff>56029</xdr:rowOff>
    </xdr:from>
    <xdr:to>
      <xdr:col>3</xdr:col>
      <xdr:colOff>705971</xdr:colOff>
      <xdr:row>41</xdr:row>
      <xdr:rowOff>56030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16</xdr:row>
      <xdr:rowOff>113180</xdr:rowOff>
    </xdr:from>
    <xdr:to>
      <xdr:col>1</xdr:col>
      <xdr:colOff>437030</xdr:colOff>
      <xdr:row>24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493058</xdr:colOff>
      <xdr:row>16</xdr:row>
      <xdr:rowOff>101974</xdr:rowOff>
    </xdr:from>
    <xdr:to>
      <xdr:col>3</xdr:col>
      <xdr:colOff>930089</xdr:colOff>
      <xdr:row>24</xdr:row>
      <xdr:rowOff>11206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369793</xdr:colOff>
      <xdr:row>24</xdr:row>
      <xdr:rowOff>90767</xdr:rowOff>
    </xdr:from>
    <xdr:to>
      <xdr:col>3</xdr:col>
      <xdr:colOff>918883</xdr:colOff>
      <xdr:row>36</xdr:row>
      <xdr:rowOff>112059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268940</xdr:colOff>
      <xdr:row>18</xdr:row>
      <xdr:rowOff>34738</xdr:rowOff>
    </xdr:from>
    <xdr:to>
      <xdr:col>1</xdr:col>
      <xdr:colOff>257735</xdr:colOff>
      <xdr:row>26</xdr:row>
      <xdr:rowOff>67235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369795</xdr:colOff>
      <xdr:row>18</xdr:row>
      <xdr:rowOff>34738</xdr:rowOff>
    </xdr:from>
    <xdr:to>
      <xdr:col>3</xdr:col>
      <xdr:colOff>762001</xdr:colOff>
      <xdr:row>26</xdr:row>
      <xdr:rowOff>78441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280147</xdr:colOff>
      <xdr:row>26</xdr:row>
      <xdr:rowOff>135591</xdr:rowOff>
    </xdr:from>
    <xdr:to>
      <xdr:col>3</xdr:col>
      <xdr:colOff>750794</xdr:colOff>
      <xdr:row>38</xdr:row>
      <xdr:rowOff>89647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4</xdr:row>
      <xdr:rowOff>61912</xdr:rowOff>
    </xdr:from>
    <xdr:to>
      <xdr:col>16</xdr:col>
      <xdr:colOff>547687</xdr:colOff>
      <xdr:row>18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3"/>
  <sheetViews>
    <sheetView topLeftCell="A22" zoomScale="85" zoomScaleNormal="85" workbookViewId="0">
      <selection activeCell="B16" sqref="B16"/>
    </sheetView>
  </sheetViews>
  <sheetFormatPr defaultRowHeight="15" x14ac:dyDescent="0.25"/>
  <cols>
    <col min="1" max="1" width="33.7109375" customWidth="1"/>
    <col min="3" max="3" width="13.85546875" customWidth="1"/>
    <col min="4" max="4" width="16.85546875" customWidth="1"/>
    <col min="5" max="5" width="12.28515625" customWidth="1"/>
    <col min="8" max="8" width="18.5703125" customWidth="1"/>
    <col min="9" max="9" width="21" customWidth="1"/>
    <col min="10" max="10" width="15.7109375" customWidth="1"/>
    <col min="11" max="11" width="17.85546875" customWidth="1"/>
  </cols>
  <sheetData>
    <row r="2" spans="1:13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5" t="s">
        <v>21</v>
      </c>
      <c r="J2" s="6"/>
      <c r="K2" s="6" t="s">
        <v>17</v>
      </c>
      <c r="L2" s="13">
        <f>((J3-J5)/J3)*100</f>
        <v>100</v>
      </c>
    </row>
    <row r="3" spans="1:13" x14ac:dyDescent="0.25">
      <c r="A3" t="s">
        <v>0</v>
      </c>
      <c r="B3" s="1">
        <v>2</v>
      </c>
      <c r="C3" s="1">
        <v>242</v>
      </c>
      <c r="D3" s="1">
        <v>46</v>
      </c>
      <c r="E3" s="1">
        <v>1</v>
      </c>
      <c r="I3" s="7" t="s">
        <v>15</v>
      </c>
      <c r="J3" s="8">
        <v>242</v>
      </c>
      <c r="K3" s="8" t="s">
        <v>20</v>
      </c>
      <c r="L3" s="4">
        <f>(J4/J6)*100</f>
        <v>100</v>
      </c>
    </row>
    <row r="4" spans="1:13" x14ac:dyDescent="0.25">
      <c r="A4" t="s">
        <v>6</v>
      </c>
      <c r="B4" s="1">
        <v>2</v>
      </c>
      <c r="C4" s="1">
        <v>242</v>
      </c>
      <c r="D4" s="1">
        <v>22</v>
      </c>
      <c r="E4" s="1">
        <v>1</v>
      </c>
      <c r="I4" s="7" t="s">
        <v>19</v>
      </c>
      <c r="J4" s="8">
        <f>E13</f>
        <v>10</v>
      </c>
      <c r="K4" s="8"/>
      <c r="L4" s="9"/>
    </row>
    <row r="5" spans="1:13" x14ac:dyDescent="0.25">
      <c r="A5" t="s">
        <v>7</v>
      </c>
      <c r="B5" s="1">
        <v>3</v>
      </c>
      <c r="C5" s="1">
        <v>242</v>
      </c>
      <c r="D5" s="1">
        <v>27</v>
      </c>
      <c r="E5" s="1">
        <v>1</v>
      </c>
      <c r="I5" s="7" t="s">
        <v>16</v>
      </c>
      <c r="J5" s="8">
        <v>0</v>
      </c>
      <c r="K5" s="8"/>
      <c r="L5" s="9"/>
    </row>
    <row r="6" spans="1:13" x14ac:dyDescent="0.25">
      <c r="A6" t="s">
        <v>8</v>
      </c>
      <c r="B6" s="1">
        <v>2</v>
      </c>
      <c r="C6" s="1">
        <v>242</v>
      </c>
      <c r="D6" s="1">
        <v>8</v>
      </c>
      <c r="E6" s="1">
        <v>1</v>
      </c>
      <c r="I6" s="10" t="s">
        <v>18</v>
      </c>
      <c r="J6" s="11">
        <v>10</v>
      </c>
      <c r="K6" s="11"/>
      <c r="L6" s="12"/>
    </row>
    <row r="7" spans="1:13" x14ac:dyDescent="0.25">
      <c r="A7" t="s">
        <v>9</v>
      </c>
      <c r="B7" s="1">
        <v>1</v>
      </c>
      <c r="C7" s="1">
        <v>242</v>
      </c>
      <c r="D7" s="1">
        <v>5</v>
      </c>
      <c r="E7" s="1">
        <v>1</v>
      </c>
    </row>
    <row r="8" spans="1:13" x14ac:dyDescent="0.25">
      <c r="A8" t="s">
        <v>10</v>
      </c>
      <c r="B8" s="1">
        <v>2</v>
      </c>
      <c r="C8" s="1">
        <v>242</v>
      </c>
      <c r="D8" s="1">
        <v>29</v>
      </c>
      <c r="E8" s="1">
        <v>1</v>
      </c>
    </row>
    <row r="9" spans="1:13" x14ac:dyDescent="0.25">
      <c r="A9" t="s">
        <v>11</v>
      </c>
      <c r="B9" s="1">
        <v>2</v>
      </c>
      <c r="C9" s="1">
        <v>242</v>
      </c>
      <c r="D9" s="1">
        <v>8</v>
      </c>
      <c r="E9" s="1">
        <v>1</v>
      </c>
      <c r="I9" s="8" t="s">
        <v>22</v>
      </c>
      <c r="K9" t="s">
        <v>23</v>
      </c>
      <c r="L9" s="17">
        <f>L24/10</f>
        <v>47.92011019283747</v>
      </c>
    </row>
    <row r="10" spans="1:13" x14ac:dyDescent="0.25">
      <c r="A10" t="s">
        <v>12</v>
      </c>
      <c r="B10" s="1">
        <v>2</v>
      </c>
      <c r="C10" s="1">
        <v>242</v>
      </c>
      <c r="D10" s="1">
        <v>51</v>
      </c>
      <c r="E10" s="1">
        <v>1</v>
      </c>
      <c r="I10" s="8" t="s">
        <v>24</v>
      </c>
      <c r="J10">
        <v>242</v>
      </c>
    </row>
    <row r="11" spans="1:13" x14ac:dyDescent="0.25">
      <c r="A11" t="s">
        <v>13</v>
      </c>
      <c r="B11" s="1">
        <v>2</v>
      </c>
      <c r="C11" s="1">
        <v>242</v>
      </c>
      <c r="D11" s="1">
        <v>47</v>
      </c>
      <c r="E11" s="1">
        <v>1</v>
      </c>
      <c r="I11" t="s">
        <v>18</v>
      </c>
      <c r="J11" t="s">
        <v>41</v>
      </c>
    </row>
    <row r="12" spans="1:13" x14ac:dyDescent="0.25">
      <c r="A12" t="s">
        <v>14</v>
      </c>
      <c r="B12" s="1">
        <v>2</v>
      </c>
      <c r="C12" s="1">
        <v>242</v>
      </c>
      <c r="D12" s="1">
        <v>23</v>
      </c>
      <c r="E12" s="1">
        <v>1</v>
      </c>
    </row>
    <row r="13" spans="1:13" x14ac:dyDescent="0.25">
      <c r="B13" s="1">
        <f>SUM(B3:B12)</f>
        <v>20</v>
      </c>
      <c r="C13" s="1"/>
      <c r="D13" s="1"/>
      <c r="E13" s="2">
        <f>SUM(E3:E12)</f>
        <v>10</v>
      </c>
      <c r="H13" t="s">
        <v>36</v>
      </c>
      <c r="I13" s="1" t="s">
        <v>35</v>
      </c>
      <c r="J13" s="1" t="s">
        <v>37</v>
      </c>
      <c r="K13" s="1" t="s">
        <v>38</v>
      </c>
      <c r="L13" s="1" t="s">
        <v>39</v>
      </c>
      <c r="M13" s="1" t="s">
        <v>40</v>
      </c>
    </row>
    <row r="14" spans="1:13" x14ac:dyDescent="0.25">
      <c r="A14" s="20" t="s">
        <v>46</v>
      </c>
      <c r="B14" s="21">
        <f>B13/10</f>
        <v>2</v>
      </c>
      <c r="C14" s="1"/>
      <c r="D14" s="1"/>
      <c r="E14" s="1"/>
      <c r="H14" s="1" t="s">
        <v>25</v>
      </c>
      <c r="I14" s="1">
        <f>D3</f>
        <v>46</v>
      </c>
      <c r="J14" s="15">
        <f>($J10-$I14)/$J10</f>
        <v>0.80991735537190079</v>
      </c>
      <c r="K14" s="1">
        <f>J14/B3</f>
        <v>0.4049586776859504</v>
      </c>
      <c r="L14" s="3">
        <f>K14*100</f>
        <v>40.495867768595041</v>
      </c>
      <c r="M14" s="14">
        <v>100</v>
      </c>
    </row>
    <row r="15" spans="1:13" x14ac:dyDescent="0.25">
      <c r="B15" s="1"/>
      <c r="C15" s="1"/>
      <c r="D15" s="1"/>
      <c r="E15" s="1"/>
      <c r="H15" s="1" t="s">
        <v>26</v>
      </c>
      <c r="I15" s="1">
        <f>D4</f>
        <v>22</v>
      </c>
      <c r="J15" s="15">
        <f>(J10-I15)/J10</f>
        <v>0.90909090909090906</v>
      </c>
      <c r="K15" s="1">
        <f>J15/B4</f>
        <v>0.45454545454545453</v>
      </c>
      <c r="L15" s="3">
        <f>K15*100</f>
        <v>45.454545454545453</v>
      </c>
      <c r="M15" s="14">
        <v>100</v>
      </c>
    </row>
    <row r="16" spans="1:13" x14ac:dyDescent="0.25">
      <c r="B16" s="1"/>
      <c r="C16" s="1"/>
      <c r="D16" s="1"/>
      <c r="E16" s="1"/>
      <c r="H16" s="1" t="s">
        <v>27</v>
      </c>
      <c r="I16" s="1">
        <f>D5</f>
        <v>27</v>
      </c>
      <c r="J16" s="15">
        <f>(J10-I16)/J10</f>
        <v>0.88842975206611574</v>
      </c>
      <c r="K16" s="1">
        <f>J16/B5</f>
        <v>0.29614325068870523</v>
      </c>
      <c r="L16" s="3">
        <f>K16*100</f>
        <v>29.614325068870524</v>
      </c>
      <c r="M16" s="14">
        <v>100</v>
      </c>
    </row>
    <row r="17" spans="1:13" x14ac:dyDescent="0.25">
      <c r="B17" s="1"/>
      <c r="C17" s="1"/>
      <c r="D17" s="1"/>
      <c r="E17" s="1"/>
      <c r="H17" s="1" t="s">
        <v>28</v>
      </c>
      <c r="I17" s="1">
        <f>D6</f>
        <v>8</v>
      </c>
      <c r="J17" s="15">
        <f>(J10-I17)/J10</f>
        <v>0.96694214876033058</v>
      </c>
      <c r="K17" s="1">
        <f>J17/B6</f>
        <v>0.48347107438016529</v>
      </c>
      <c r="L17" s="3">
        <f>K17*100</f>
        <v>48.347107438016529</v>
      </c>
      <c r="M17" s="14">
        <v>100</v>
      </c>
    </row>
    <row r="18" spans="1:13" x14ac:dyDescent="0.25">
      <c r="B18" s="1"/>
      <c r="C18" s="1"/>
      <c r="D18" s="1"/>
      <c r="E18" s="1"/>
      <c r="H18" s="1" t="s">
        <v>29</v>
      </c>
      <c r="I18" s="1">
        <f>D7</f>
        <v>5</v>
      </c>
      <c r="J18" s="15">
        <f>(J10-I18)/J10</f>
        <v>0.97933884297520657</v>
      </c>
      <c r="K18" s="1">
        <f>J18/B7</f>
        <v>0.97933884297520657</v>
      </c>
      <c r="L18" s="3">
        <f>K18*100</f>
        <v>97.933884297520663</v>
      </c>
      <c r="M18" s="14">
        <v>100</v>
      </c>
    </row>
    <row r="19" spans="1:13" x14ac:dyDescent="0.25">
      <c r="B19" s="1"/>
      <c r="C19" s="1"/>
      <c r="D19" s="1"/>
      <c r="E19" s="1"/>
      <c r="H19" s="1" t="s">
        <v>30</v>
      </c>
      <c r="I19" s="1">
        <f>D8</f>
        <v>29</v>
      </c>
      <c r="J19" s="15">
        <f>(J10-I19)/J10</f>
        <v>0.8801652892561983</v>
      </c>
      <c r="K19" s="1">
        <f>J19/B8</f>
        <v>0.44008264462809915</v>
      </c>
      <c r="L19" s="3">
        <f>K19*100</f>
        <v>44.008264462809912</v>
      </c>
      <c r="M19" s="14">
        <v>100</v>
      </c>
    </row>
    <row r="20" spans="1:13" x14ac:dyDescent="0.25">
      <c r="B20" s="1"/>
      <c r="C20" s="1"/>
      <c r="D20" s="1"/>
      <c r="E20" s="1"/>
      <c r="H20" s="1" t="s">
        <v>31</v>
      </c>
      <c r="I20" s="1">
        <f>D9</f>
        <v>8</v>
      </c>
      <c r="J20" s="15">
        <f>(J10-I20)/J10</f>
        <v>0.96694214876033058</v>
      </c>
      <c r="K20" s="1">
        <f>J20/B9</f>
        <v>0.48347107438016529</v>
      </c>
      <c r="L20" s="3">
        <f>K20*100</f>
        <v>48.347107438016529</v>
      </c>
      <c r="M20" s="14">
        <v>100</v>
      </c>
    </row>
    <row r="21" spans="1:13" x14ac:dyDescent="0.25">
      <c r="B21" s="1"/>
      <c r="C21" s="1"/>
      <c r="D21" s="1"/>
      <c r="E21" s="1"/>
      <c r="H21" s="1" t="s">
        <v>32</v>
      </c>
      <c r="I21" s="1">
        <f>D10</f>
        <v>51</v>
      </c>
      <c r="J21" s="15">
        <f>(J10-I21)/J10</f>
        <v>0.78925619834710747</v>
      </c>
      <c r="K21" s="1">
        <f>J21/B10</f>
        <v>0.39462809917355374</v>
      </c>
      <c r="L21" s="3">
        <f>K21*100</f>
        <v>39.462809917355372</v>
      </c>
      <c r="M21" s="14">
        <v>100</v>
      </c>
    </row>
    <row r="22" spans="1:13" x14ac:dyDescent="0.25">
      <c r="B22" s="1"/>
      <c r="C22" s="1"/>
      <c r="D22" s="1"/>
      <c r="E22" s="1"/>
      <c r="H22" s="1" t="s">
        <v>33</v>
      </c>
      <c r="I22" s="1">
        <f>D11</f>
        <v>47</v>
      </c>
      <c r="J22" s="15">
        <f>(J10-I22)/J10</f>
        <v>0.80578512396694213</v>
      </c>
      <c r="K22" s="1">
        <f>J22/B11</f>
        <v>0.40289256198347106</v>
      </c>
      <c r="L22" s="3">
        <f>K22*100</f>
        <v>40.289256198347104</v>
      </c>
      <c r="M22" s="14">
        <v>100</v>
      </c>
    </row>
    <row r="23" spans="1:13" x14ac:dyDescent="0.25">
      <c r="A23" s="18"/>
      <c r="B23" s="19"/>
      <c r="C23" s="19"/>
      <c r="D23" s="19"/>
      <c r="E23" s="19"/>
      <c r="F23" s="18"/>
      <c r="G23" s="18"/>
      <c r="H23" s="1" t="s">
        <v>34</v>
      </c>
      <c r="I23" s="1">
        <f>D12</f>
        <v>23</v>
      </c>
      <c r="J23" s="15">
        <f>(J10-I23)/J10</f>
        <v>0.9049586776859504</v>
      </c>
      <c r="K23" s="1">
        <f>J23/B12</f>
        <v>0.4524793388429752</v>
      </c>
      <c r="L23" s="3">
        <f>K23*100</f>
        <v>45.247933884297517</v>
      </c>
      <c r="M23" s="14">
        <v>100</v>
      </c>
    </row>
    <row r="24" spans="1:13" x14ac:dyDescent="0.25">
      <c r="A24" s="18"/>
      <c r="B24" s="19"/>
      <c r="C24" s="19"/>
      <c r="D24" s="19"/>
      <c r="E24" s="19"/>
      <c r="F24" s="18"/>
      <c r="G24" s="18"/>
      <c r="L24" s="16">
        <f>SUM(L14:L23)</f>
        <v>479.20110192837467</v>
      </c>
      <c r="M24" s="1"/>
    </row>
    <row r="25" spans="1:13" x14ac:dyDescent="0.25">
      <c r="A25" s="18"/>
      <c r="B25" s="19"/>
      <c r="C25" s="19"/>
      <c r="D25" s="19"/>
      <c r="E25" s="19"/>
      <c r="F25" s="18"/>
      <c r="G25" s="18"/>
    </row>
    <row r="26" spans="1:13" x14ac:dyDescent="0.25">
      <c r="A26" s="18"/>
      <c r="B26" s="19"/>
      <c r="C26" s="19"/>
      <c r="D26" s="19"/>
      <c r="E26" s="19"/>
      <c r="F26" s="18"/>
      <c r="G26" s="18"/>
    </row>
    <row r="27" spans="1:13" x14ac:dyDescent="0.25">
      <c r="A27" s="18"/>
      <c r="B27" s="19"/>
      <c r="C27" s="19"/>
      <c r="D27" s="19"/>
      <c r="E27" s="19"/>
      <c r="F27" s="18"/>
      <c r="G27" s="18"/>
    </row>
    <row r="28" spans="1:13" x14ac:dyDescent="0.25">
      <c r="A28" s="18"/>
      <c r="B28" s="19"/>
      <c r="C28" s="19"/>
      <c r="D28" s="19"/>
      <c r="E28" s="19"/>
      <c r="F28" s="18"/>
      <c r="G28" s="18"/>
    </row>
    <row r="29" spans="1:13" x14ac:dyDescent="0.25">
      <c r="A29" s="18"/>
      <c r="B29" s="19"/>
      <c r="C29" s="19"/>
      <c r="D29" s="19"/>
      <c r="E29" s="19"/>
      <c r="F29" s="18"/>
      <c r="G29" s="18"/>
    </row>
    <row r="30" spans="1:13" x14ac:dyDescent="0.25">
      <c r="A30" s="18"/>
      <c r="B30" s="19"/>
      <c r="C30" s="19"/>
      <c r="D30" s="19"/>
      <c r="E30" s="19"/>
      <c r="F30" s="18"/>
      <c r="G30" s="18"/>
    </row>
    <row r="31" spans="1:13" x14ac:dyDescent="0.25">
      <c r="A31" s="18"/>
      <c r="B31" s="19"/>
      <c r="C31" s="19"/>
      <c r="D31" s="19"/>
      <c r="E31" s="19"/>
      <c r="F31" s="18"/>
      <c r="G31" s="18"/>
    </row>
    <row r="32" spans="1:13" x14ac:dyDescent="0.25">
      <c r="A32" s="18"/>
      <c r="B32" s="19"/>
      <c r="C32" s="19"/>
      <c r="D32" s="19"/>
      <c r="E32" s="19"/>
      <c r="F32" s="18"/>
      <c r="G32" s="18"/>
    </row>
    <row r="33" spans="1:7" x14ac:dyDescent="0.25">
      <c r="A33" s="18"/>
      <c r="B33" s="19"/>
      <c r="C33" s="19"/>
      <c r="D33" s="19"/>
      <c r="E33" s="19"/>
      <c r="F33" s="18"/>
      <c r="G33" s="18"/>
    </row>
    <row r="34" spans="1:7" x14ac:dyDescent="0.25">
      <c r="A34" s="18"/>
      <c r="B34" s="19"/>
      <c r="C34" s="19"/>
      <c r="D34" s="19"/>
      <c r="E34" s="19"/>
      <c r="F34" s="18"/>
      <c r="G34" s="18"/>
    </row>
    <row r="35" spans="1:7" x14ac:dyDescent="0.25">
      <c r="A35" s="18"/>
      <c r="B35" s="19"/>
      <c r="C35" s="19"/>
      <c r="D35" s="19"/>
      <c r="E35" s="19"/>
      <c r="F35" s="18"/>
      <c r="G35" s="18"/>
    </row>
    <row r="36" spans="1:7" x14ac:dyDescent="0.25">
      <c r="A36" s="18"/>
      <c r="B36" s="19"/>
      <c r="C36" s="19"/>
      <c r="D36" s="19"/>
      <c r="E36" s="19"/>
      <c r="F36" s="18"/>
      <c r="G36" s="18"/>
    </row>
    <row r="37" spans="1:7" x14ac:dyDescent="0.25">
      <c r="A37" s="18"/>
      <c r="B37" s="19"/>
      <c r="C37" s="19"/>
      <c r="D37" s="19"/>
      <c r="E37" s="19"/>
      <c r="F37" s="18"/>
      <c r="G37" s="18"/>
    </row>
    <row r="38" spans="1:7" x14ac:dyDescent="0.25">
      <c r="A38" s="18"/>
      <c r="B38" s="19"/>
      <c r="C38" s="19"/>
      <c r="D38" s="19"/>
      <c r="E38" s="19"/>
      <c r="F38" s="18"/>
      <c r="G38" s="18"/>
    </row>
    <row r="39" spans="1:7" x14ac:dyDescent="0.25">
      <c r="A39" s="18"/>
      <c r="B39" s="19"/>
      <c r="C39" s="19"/>
      <c r="D39" s="19"/>
      <c r="E39" s="19"/>
      <c r="F39" s="18"/>
      <c r="G39" s="18"/>
    </row>
    <row r="40" spans="1:7" x14ac:dyDescent="0.25">
      <c r="A40" s="18"/>
      <c r="B40" s="19"/>
      <c r="C40" s="19"/>
      <c r="D40" s="19"/>
      <c r="E40" s="19"/>
      <c r="F40" s="18"/>
      <c r="G40" s="18"/>
    </row>
    <row r="41" spans="1:7" x14ac:dyDescent="0.25">
      <c r="A41" s="18"/>
      <c r="B41" s="19"/>
      <c r="C41" s="19"/>
      <c r="D41" s="19"/>
      <c r="E41" s="19"/>
      <c r="F41" s="18"/>
      <c r="G41" s="18"/>
    </row>
    <row r="42" spans="1:7" x14ac:dyDescent="0.25">
      <c r="A42" s="18"/>
      <c r="B42" s="19"/>
      <c r="C42" s="19"/>
      <c r="D42" s="19"/>
      <c r="E42" s="19"/>
      <c r="F42" s="18"/>
      <c r="G42" s="18"/>
    </row>
    <row r="43" spans="1:7" x14ac:dyDescent="0.25">
      <c r="A43" s="18"/>
      <c r="B43" s="19"/>
      <c r="C43" s="19"/>
      <c r="D43" s="19"/>
      <c r="E43" s="19"/>
      <c r="F43" s="18"/>
      <c r="G43" s="18"/>
    </row>
    <row r="44" spans="1:7" x14ac:dyDescent="0.25">
      <c r="A44" s="18"/>
      <c r="B44" s="19"/>
      <c r="C44" s="19"/>
      <c r="D44" s="19"/>
      <c r="E44" s="19"/>
      <c r="F44" s="18"/>
      <c r="G44" s="18"/>
    </row>
    <row r="45" spans="1:7" x14ac:dyDescent="0.25">
      <c r="A45" s="18"/>
      <c r="B45" s="19"/>
      <c r="C45" s="19"/>
      <c r="D45" s="19"/>
      <c r="E45" s="19"/>
      <c r="F45" s="18"/>
      <c r="G45" s="18"/>
    </row>
    <row r="46" spans="1:7" x14ac:dyDescent="0.25">
      <c r="A46" s="18"/>
      <c r="B46" s="19"/>
      <c r="C46" s="19"/>
      <c r="D46" s="19"/>
      <c r="E46" s="19"/>
      <c r="F46" s="18"/>
      <c r="G46" s="18"/>
    </row>
    <row r="47" spans="1:7" x14ac:dyDescent="0.25">
      <c r="A47" s="18"/>
      <c r="B47" s="19"/>
      <c r="C47" s="19"/>
      <c r="D47" s="19"/>
      <c r="E47" s="19"/>
      <c r="F47" s="18"/>
      <c r="G47" s="18"/>
    </row>
    <row r="48" spans="1:7" x14ac:dyDescent="0.25">
      <c r="A48" s="18"/>
      <c r="B48" s="19"/>
      <c r="C48" s="19"/>
      <c r="D48" s="19"/>
      <c r="E48" s="19"/>
      <c r="F48" s="18"/>
      <c r="G48" s="18"/>
    </row>
    <row r="49" spans="1:7" x14ac:dyDescent="0.25">
      <c r="A49" s="18"/>
      <c r="B49" s="19"/>
      <c r="C49" s="19"/>
      <c r="D49" s="19"/>
      <c r="E49" s="19"/>
      <c r="F49" s="18"/>
      <c r="G49" s="18"/>
    </row>
    <row r="50" spans="1:7" x14ac:dyDescent="0.25">
      <c r="A50" s="18"/>
      <c r="B50" s="19"/>
      <c r="C50" s="19"/>
      <c r="D50" s="19"/>
      <c r="E50" s="19"/>
      <c r="F50" s="18"/>
      <c r="G50" s="18"/>
    </row>
    <row r="51" spans="1:7" x14ac:dyDescent="0.25">
      <c r="A51" s="18"/>
      <c r="B51" s="19"/>
      <c r="C51" s="19"/>
      <c r="D51" s="19"/>
      <c r="E51" s="19"/>
      <c r="F51" s="18"/>
      <c r="G51" s="18"/>
    </row>
    <row r="52" spans="1:7" x14ac:dyDescent="0.25">
      <c r="A52" s="18"/>
      <c r="B52" s="19"/>
      <c r="C52" s="19"/>
      <c r="D52" s="19"/>
      <c r="E52" s="19"/>
      <c r="F52" s="18"/>
      <c r="G52" s="18"/>
    </row>
    <row r="53" spans="1:7" x14ac:dyDescent="0.25">
      <c r="B53" s="1"/>
      <c r="C53" s="1"/>
      <c r="D53" s="1"/>
      <c r="E53" s="1"/>
    </row>
    <row r="54" spans="1:7" x14ac:dyDescent="0.25">
      <c r="B54" s="1"/>
      <c r="C54" s="1"/>
      <c r="D54" s="1"/>
      <c r="E54" s="1"/>
    </row>
    <row r="55" spans="1:7" x14ac:dyDescent="0.25">
      <c r="B55" s="1"/>
      <c r="C55" s="1"/>
      <c r="D55" s="1"/>
      <c r="E55" s="1"/>
    </row>
    <row r="56" spans="1:7" x14ac:dyDescent="0.25">
      <c r="B56" s="1"/>
      <c r="C56" s="1"/>
      <c r="D56" s="1"/>
      <c r="E56" s="1"/>
    </row>
    <row r="57" spans="1:7" x14ac:dyDescent="0.25">
      <c r="B57" s="1"/>
      <c r="C57" s="1"/>
      <c r="D57" s="1"/>
      <c r="E57" s="1"/>
    </row>
    <row r="58" spans="1:7" x14ac:dyDescent="0.25">
      <c r="B58" s="1"/>
      <c r="C58" s="1"/>
      <c r="D58" s="1"/>
      <c r="E58" s="1"/>
    </row>
    <row r="59" spans="1:7" x14ac:dyDescent="0.25">
      <c r="B59" s="1"/>
      <c r="C59" s="1"/>
      <c r="D59" s="1"/>
      <c r="E59" s="1"/>
    </row>
    <row r="60" spans="1:7" x14ac:dyDescent="0.25">
      <c r="B60" s="1"/>
      <c r="C60" s="1"/>
      <c r="D60" s="1"/>
      <c r="E60" s="1"/>
    </row>
    <row r="61" spans="1:7" x14ac:dyDescent="0.25">
      <c r="B61" s="1"/>
      <c r="C61" s="1"/>
      <c r="D61" s="1"/>
      <c r="E61" s="1"/>
    </row>
    <row r="62" spans="1:7" x14ac:dyDescent="0.25">
      <c r="B62" s="1"/>
      <c r="C62" s="1"/>
      <c r="D62" s="1"/>
      <c r="E62" s="1"/>
    </row>
    <row r="63" spans="1:7" x14ac:dyDescent="0.25">
      <c r="B63" s="1"/>
      <c r="C63" s="1"/>
      <c r="D63" s="1"/>
      <c r="E63" s="1"/>
    </row>
    <row r="64" spans="1:7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3"/>
  <sheetViews>
    <sheetView zoomScale="85" zoomScaleNormal="85" workbookViewId="0">
      <selection activeCell="A14" sqref="A14:B14"/>
    </sheetView>
  </sheetViews>
  <sheetFormatPr defaultRowHeight="15" x14ac:dyDescent="0.25"/>
  <cols>
    <col min="1" max="1" width="33.7109375" customWidth="1"/>
    <col min="3" max="3" width="13.85546875" customWidth="1"/>
    <col min="4" max="4" width="16.85546875" customWidth="1"/>
    <col min="5" max="5" width="12.28515625" customWidth="1"/>
    <col min="8" max="8" width="18.5703125" customWidth="1"/>
    <col min="9" max="9" width="21" customWidth="1"/>
    <col min="10" max="10" width="15.7109375" customWidth="1"/>
    <col min="11" max="11" width="17.85546875" customWidth="1"/>
  </cols>
  <sheetData>
    <row r="2" spans="1:13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5" t="s">
        <v>21</v>
      </c>
      <c r="J2" s="6"/>
      <c r="K2" s="6" t="s">
        <v>17</v>
      </c>
      <c r="L2" s="13">
        <f>((J3-J5)/J3)*100</f>
        <v>100</v>
      </c>
    </row>
    <row r="3" spans="1:13" x14ac:dyDescent="0.25">
      <c r="A3" t="s">
        <v>0</v>
      </c>
      <c r="B3" s="1">
        <v>2</v>
      </c>
      <c r="C3" s="1">
        <v>242</v>
      </c>
      <c r="D3" s="1">
        <v>22</v>
      </c>
      <c r="E3" s="1">
        <v>1</v>
      </c>
      <c r="I3" s="7" t="s">
        <v>15</v>
      </c>
      <c r="J3" s="8">
        <v>242</v>
      </c>
      <c r="K3" s="8" t="s">
        <v>20</v>
      </c>
      <c r="L3" s="4">
        <f>(J4/J6)*100</f>
        <v>100</v>
      </c>
    </row>
    <row r="4" spans="1:13" x14ac:dyDescent="0.25">
      <c r="A4" t="s">
        <v>6</v>
      </c>
      <c r="B4" s="1">
        <v>3</v>
      </c>
      <c r="C4" s="1">
        <v>242</v>
      </c>
      <c r="D4" s="1">
        <v>22</v>
      </c>
      <c r="E4" s="1">
        <v>1</v>
      </c>
      <c r="I4" s="7" t="s">
        <v>19</v>
      </c>
      <c r="J4" s="8">
        <f>E13</f>
        <v>10</v>
      </c>
      <c r="K4" s="8"/>
      <c r="L4" s="9"/>
    </row>
    <row r="5" spans="1:13" x14ac:dyDescent="0.25">
      <c r="A5" t="s">
        <v>7</v>
      </c>
      <c r="B5" s="1">
        <v>3</v>
      </c>
      <c r="C5" s="1">
        <v>242</v>
      </c>
      <c r="D5" s="1">
        <v>22</v>
      </c>
      <c r="E5" s="1">
        <v>1</v>
      </c>
      <c r="I5" s="7" t="s">
        <v>16</v>
      </c>
      <c r="J5" s="8">
        <v>0</v>
      </c>
      <c r="K5" s="8"/>
      <c r="L5" s="9"/>
    </row>
    <row r="6" spans="1:13" x14ac:dyDescent="0.25">
      <c r="A6" t="s">
        <v>8</v>
      </c>
      <c r="B6" s="1">
        <v>1</v>
      </c>
      <c r="C6" s="1">
        <v>242</v>
      </c>
      <c r="D6" s="1">
        <v>22</v>
      </c>
      <c r="E6" s="1">
        <v>1</v>
      </c>
      <c r="I6" s="10" t="s">
        <v>18</v>
      </c>
      <c r="J6" s="11">
        <v>10</v>
      </c>
      <c r="K6" s="11"/>
      <c r="L6" s="12"/>
    </row>
    <row r="7" spans="1:13" x14ac:dyDescent="0.25">
      <c r="A7" t="s">
        <v>9</v>
      </c>
      <c r="B7" s="1">
        <v>2</v>
      </c>
      <c r="C7" s="1">
        <v>242</v>
      </c>
      <c r="D7" s="1">
        <v>22</v>
      </c>
      <c r="E7" s="1">
        <v>1</v>
      </c>
    </row>
    <row r="8" spans="1:13" x14ac:dyDescent="0.25">
      <c r="A8" t="s">
        <v>10</v>
      </c>
      <c r="B8" s="1">
        <v>2</v>
      </c>
      <c r="C8" s="1">
        <v>242</v>
      </c>
      <c r="D8" s="1">
        <v>22</v>
      </c>
      <c r="E8" s="1">
        <v>1</v>
      </c>
    </row>
    <row r="9" spans="1:13" x14ac:dyDescent="0.25">
      <c r="A9" t="s">
        <v>11</v>
      </c>
      <c r="B9" s="1">
        <v>1</v>
      </c>
      <c r="C9" s="1">
        <v>242</v>
      </c>
      <c r="D9" s="1">
        <v>22</v>
      </c>
      <c r="E9" s="1">
        <v>1</v>
      </c>
      <c r="I9" s="8" t="s">
        <v>22</v>
      </c>
      <c r="K9" t="s">
        <v>23</v>
      </c>
      <c r="L9" s="17">
        <f>L24/10</f>
        <v>51.515151515151516</v>
      </c>
    </row>
    <row r="10" spans="1:13" x14ac:dyDescent="0.25">
      <c r="A10" t="s">
        <v>12</v>
      </c>
      <c r="B10" s="1">
        <v>2</v>
      </c>
      <c r="C10" s="1">
        <v>242</v>
      </c>
      <c r="D10" s="1">
        <v>22</v>
      </c>
      <c r="E10" s="1">
        <v>1</v>
      </c>
      <c r="I10" s="8" t="s">
        <v>24</v>
      </c>
      <c r="J10">
        <v>242</v>
      </c>
    </row>
    <row r="11" spans="1:13" x14ac:dyDescent="0.25">
      <c r="A11" t="s">
        <v>13</v>
      </c>
      <c r="B11" s="1">
        <v>2</v>
      </c>
      <c r="C11" s="1">
        <v>242</v>
      </c>
      <c r="D11" s="1">
        <v>22</v>
      </c>
      <c r="E11" s="1">
        <v>1</v>
      </c>
      <c r="I11" t="s">
        <v>18</v>
      </c>
      <c r="J11" t="s">
        <v>41</v>
      </c>
    </row>
    <row r="12" spans="1:13" x14ac:dyDescent="0.25">
      <c r="A12" t="s">
        <v>14</v>
      </c>
      <c r="B12" s="1">
        <v>2</v>
      </c>
      <c r="C12" s="1">
        <v>242</v>
      </c>
      <c r="D12" s="1">
        <v>22</v>
      </c>
      <c r="E12" s="1">
        <v>1</v>
      </c>
    </row>
    <row r="13" spans="1:13" x14ac:dyDescent="0.25">
      <c r="B13" s="1">
        <f>SUM(B3:B12)</f>
        <v>20</v>
      </c>
      <c r="C13" s="1"/>
      <c r="D13" s="1"/>
      <c r="E13" s="2">
        <f>SUM(E3:E12)</f>
        <v>10</v>
      </c>
      <c r="H13" t="s">
        <v>36</v>
      </c>
      <c r="I13" s="1" t="s">
        <v>35</v>
      </c>
      <c r="J13" s="1" t="s">
        <v>37</v>
      </c>
      <c r="K13" s="1" t="s">
        <v>38</v>
      </c>
      <c r="L13" s="1" t="s">
        <v>39</v>
      </c>
      <c r="M13" s="1" t="s">
        <v>40</v>
      </c>
    </row>
    <row r="14" spans="1:13" x14ac:dyDescent="0.25">
      <c r="A14" s="20" t="s">
        <v>46</v>
      </c>
      <c r="B14" s="21">
        <f>B13/10</f>
        <v>2</v>
      </c>
      <c r="C14" s="1"/>
      <c r="D14" s="1"/>
      <c r="E14" s="1"/>
      <c r="H14" s="1" t="s">
        <v>25</v>
      </c>
      <c r="I14" s="1">
        <f>D3</f>
        <v>22</v>
      </c>
      <c r="J14" s="15">
        <f>($J10-$I14)/$J10</f>
        <v>0.90909090909090906</v>
      </c>
      <c r="K14" s="1">
        <f>J14/B3</f>
        <v>0.45454545454545453</v>
      </c>
      <c r="L14" s="3">
        <f>K14*100</f>
        <v>45.454545454545453</v>
      </c>
      <c r="M14" s="14">
        <v>100</v>
      </c>
    </row>
    <row r="15" spans="1:13" x14ac:dyDescent="0.25">
      <c r="B15" s="1"/>
      <c r="C15" s="1"/>
      <c r="D15" s="1"/>
      <c r="E15" s="1"/>
      <c r="H15" s="1" t="s">
        <v>26</v>
      </c>
      <c r="I15" s="1">
        <f>D4</f>
        <v>22</v>
      </c>
      <c r="J15" s="15">
        <f>(J10-I15)/J10</f>
        <v>0.90909090909090906</v>
      </c>
      <c r="K15" s="1">
        <f>J15/B4</f>
        <v>0.30303030303030304</v>
      </c>
      <c r="L15" s="3">
        <f>K15*100</f>
        <v>30.303030303030305</v>
      </c>
      <c r="M15" s="14">
        <v>100</v>
      </c>
    </row>
    <row r="16" spans="1:13" x14ac:dyDescent="0.25">
      <c r="A16" s="18"/>
      <c r="B16" s="19"/>
      <c r="C16" s="19"/>
      <c r="D16" s="19"/>
      <c r="E16" s="19"/>
      <c r="F16" s="18"/>
      <c r="H16" s="1" t="s">
        <v>27</v>
      </c>
      <c r="I16" s="1">
        <f>D5</f>
        <v>22</v>
      </c>
      <c r="J16" s="15">
        <f>(J10-I16)/J10</f>
        <v>0.90909090909090906</v>
      </c>
      <c r="K16" s="1">
        <f>J16/B5</f>
        <v>0.30303030303030304</v>
      </c>
      <c r="L16" s="3">
        <f>K16*100</f>
        <v>30.303030303030305</v>
      </c>
      <c r="M16" s="14">
        <v>100</v>
      </c>
    </row>
    <row r="17" spans="1:13" x14ac:dyDescent="0.25">
      <c r="A17" s="18"/>
      <c r="B17" s="19"/>
      <c r="C17" s="19"/>
      <c r="D17" s="19"/>
      <c r="E17" s="19"/>
      <c r="F17" s="18"/>
      <c r="H17" s="1" t="s">
        <v>28</v>
      </c>
      <c r="I17" s="1">
        <f>D6</f>
        <v>22</v>
      </c>
      <c r="J17" s="15">
        <f>(J10-I17)/J10</f>
        <v>0.90909090909090906</v>
      </c>
      <c r="K17" s="1">
        <f>J17/B6</f>
        <v>0.90909090909090906</v>
      </c>
      <c r="L17" s="3">
        <f>K17*100</f>
        <v>90.909090909090907</v>
      </c>
      <c r="M17" s="14">
        <v>100</v>
      </c>
    </row>
    <row r="18" spans="1:13" x14ac:dyDescent="0.25">
      <c r="A18" s="18"/>
      <c r="B18" s="19"/>
      <c r="C18" s="19"/>
      <c r="D18" s="19"/>
      <c r="E18" s="19"/>
      <c r="F18" s="18"/>
      <c r="H18" s="1" t="s">
        <v>29</v>
      </c>
      <c r="I18" s="1">
        <f>D7</f>
        <v>22</v>
      </c>
      <c r="J18" s="15">
        <f>(J10-I18)/J10</f>
        <v>0.90909090909090906</v>
      </c>
      <c r="K18" s="1">
        <f>J18/B7</f>
        <v>0.45454545454545453</v>
      </c>
      <c r="L18" s="3">
        <f>K18*100</f>
        <v>45.454545454545453</v>
      </c>
      <c r="M18" s="14">
        <v>100</v>
      </c>
    </row>
    <row r="19" spans="1:13" x14ac:dyDescent="0.25">
      <c r="A19" s="18"/>
      <c r="B19" s="19"/>
      <c r="C19" s="19"/>
      <c r="D19" s="19"/>
      <c r="E19" s="19"/>
      <c r="F19" s="18"/>
      <c r="H19" s="1" t="s">
        <v>30</v>
      </c>
      <c r="I19" s="1">
        <f>D8</f>
        <v>22</v>
      </c>
      <c r="J19" s="15">
        <f>(J10-I19)/J10</f>
        <v>0.90909090909090906</v>
      </c>
      <c r="K19" s="1">
        <f>J19/B8</f>
        <v>0.45454545454545453</v>
      </c>
      <c r="L19" s="3">
        <f>K19*100</f>
        <v>45.454545454545453</v>
      </c>
      <c r="M19" s="14">
        <v>100</v>
      </c>
    </row>
    <row r="20" spans="1:13" x14ac:dyDescent="0.25">
      <c r="A20" s="18"/>
      <c r="B20" s="19"/>
      <c r="C20" s="19"/>
      <c r="D20" s="19"/>
      <c r="E20" s="19"/>
      <c r="F20" s="18"/>
      <c r="H20" s="1" t="s">
        <v>31</v>
      </c>
      <c r="I20" s="1">
        <f>D9</f>
        <v>22</v>
      </c>
      <c r="J20" s="15">
        <f>(J10-I20)/J10</f>
        <v>0.90909090909090906</v>
      </c>
      <c r="K20" s="1">
        <f>J20/B9</f>
        <v>0.90909090909090906</v>
      </c>
      <c r="L20" s="3">
        <f>K20*100</f>
        <v>90.909090909090907</v>
      </c>
      <c r="M20" s="14">
        <v>100</v>
      </c>
    </row>
    <row r="21" spans="1:13" x14ac:dyDescent="0.25">
      <c r="A21" s="18"/>
      <c r="B21" s="19"/>
      <c r="C21" s="19"/>
      <c r="D21" s="19"/>
      <c r="E21" s="19"/>
      <c r="F21" s="18"/>
      <c r="H21" s="1" t="s">
        <v>32</v>
      </c>
      <c r="I21" s="1">
        <f>D10</f>
        <v>22</v>
      </c>
      <c r="J21" s="15">
        <f>(J10-I21)/J10</f>
        <v>0.90909090909090906</v>
      </c>
      <c r="K21" s="1">
        <f>J21/B10</f>
        <v>0.45454545454545453</v>
      </c>
      <c r="L21" s="3">
        <f>K21*100</f>
        <v>45.454545454545453</v>
      </c>
      <c r="M21" s="14">
        <v>100</v>
      </c>
    </row>
    <row r="22" spans="1:13" x14ac:dyDescent="0.25">
      <c r="A22" s="18"/>
      <c r="B22" s="19"/>
      <c r="C22" s="19"/>
      <c r="D22" s="19"/>
      <c r="E22" s="19"/>
      <c r="F22" s="18"/>
      <c r="H22" s="1" t="s">
        <v>33</v>
      </c>
      <c r="I22" s="1">
        <f>D11</f>
        <v>22</v>
      </c>
      <c r="J22" s="15">
        <f>(J10-I22)/J10</f>
        <v>0.90909090909090906</v>
      </c>
      <c r="K22" s="1">
        <f>J22/B11</f>
        <v>0.45454545454545453</v>
      </c>
      <c r="L22" s="3">
        <f>K22*100</f>
        <v>45.454545454545453</v>
      </c>
      <c r="M22" s="14">
        <v>100</v>
      </c>
    </row>
    <row r="23" spans="1:13" x14ac:dyDescent="0.25">
      <c r="A23" s="18"/>
      <c r="B23" s="19"/>
      <c r="C23" s="19"/>
      <c r="D23" s="19"/>
      <c r="E23" s="19"/>
      <c r="F23" s="18"/>
      <c r="H23" s="1" t="s">
        <v>34</v>
      </c>
      <c r="I23" s="1">
        <f>D12</f>
        <v>22</v>
      </c>
      <c r="J23" s="15">
        <f>(J10-I23)/J10</f>
        <v>0.90909090909090906</v>
      </c>
      <c r="K23" s="1">
        <f>J23/B12</f>
        <v>0.45454545454545453</v>
      </c>
      <c r="L23" s="3">
        <f>K23*100</f>
        <v>45.454545454545453</v>
      </c>
      <c r="M23" s="14">
        <v>100</v>
      </c>
    </row>
    <row r="24" spans="1:13" x14ac:dyDescent="0.25">
      <c r="A24" s="18"/>
      <c r="B24" s="19"/>
      <c r="C24" s="19"/>
      <c r="D24" s="19"/>
      <c r="E24" s="19"/>
      <c r="F24" s="18"/>
      <c r="L24" s="16">
        <f>SUM(L14:L23)</f>
        <v>515.15151515151513</v>
      </c>
      <c r="M24" s="1"/>
    </row>
    <row r="25" spans="1:13" x14ac:dyDescent="0.25">
      <c r="A25" s="18"/>
      <c r="B25" s="19"/>
      <c r="C25" s="19"/>
      <c r="D25" s="19"/>
      <c r="E25" s="19"/>
      <c r="F25" s="18"/>
    </row>
    <row r="26" spans="1:13" x14ac:dyDescent="0.25">
      <c r="A26" s="18"/>
      <c r="B26" s="19"/>
      <c r="C26" s="19"/>
      <c r="D26" s="19"/>
      <c r="E26" s="19"/>
      <c r="F26" s="18"/>
    </row>
    <row r="27" spans="1:13" x14ac:dyDescent="0.25">
      <c r="A27" s="18"/>
      <c r="B27" s="19"/>
      <c r="C27" s="19"/>
      <c r="D27" s="19"/>
      <c r="E27" s="19"/>
      <c r="F27" s="18"/>
    </row>
    <row r="28" spans="1:13" x14ac:dyDescent="0.25">
      <c r="A28" s="18"/>
      <c r="B28" s="19"/>
      <c r="C28" s="19"/>
      <c r="D28" s="19"/>
      <c r="E28" s="19"/>
      <c r="F28" s="18"/>
    </row>
    <row r="29" spans="1:13" x14ac:dyDescent="0.25">
      <c r="A29" s="18"/>
      <c r="B29" s="19"/>
      <c r="C29" s="19"/>
      <c r="D29" s="19"/>
      <c r="E29" s="19"/>
      <c r="F29" s="18"/>
    </row>
    <row r="30" spans="1:13" x14ac:dyDescent="0.25">
      <c r="A30" s="18"/>
      <c r="B30" s="19"/>
      <c r="C30" s="19"/>
      <c r="D30" s="19"/>
      <c r="E30" s="19"/>
      <c r="F30" s="18"/>
    </row>
    <row r="31" spans="1:13" x14ac:dyDescent="0.25">
      <c r="A31" s="18"/>
      <c r="B31" s="19"/>
      <c r="C31" s="19"/>
      <c r="D31" s="19"/>
      <c r="E31" s="19"/>
      <c r="F31" s="18"/>
    </row>
    <row r="32" spans="1:13" x14ac:dyDescent="0.25">
      <c r="A32" s="18"/>
      <c r="B32" s="19"/>
      <c r="C32" s="19"/>
      <c r="D32" s="19"/>
      <c r="E32" s="19"/>
      <c r="F32" s="18"/>
    </row>
    <row r="33" spans="1:6" x14ac:dyDescent="0.25">
      <c r="A33" s="18"/>
      <c r="B33" s="19"/>
      <c r="C33" s="19"/>
      <c r="D33" s="19"/>
      <c r="E33" s="19"/>
      <c r="F33" s="18"/>
    </row>
    <row r="34" spans="1:6" x14ac:dyDescent="0.25">
      <c r="A34" s="18"/>
      <c r="B34" s="19"/>
      <c r="C34" s="19"/>
      <c r="D34" s="19"/>
      <c r="E34" s="19"/>
      <c r="F34" s="18"/>
    </row>
    <row r="35" spans="1:6" x14ac:dyDescent="0.25">
      <c r="A35" s="18"/>
      <c r="B35" s="19"/>
      <c r="C35" s="19"/>
      <c r="D35" s="19"/>
      <c r="E35" s="19"/>
      <c r="F35" s="18"/>
    </row>
    <row r="36" spans="1:6" x14ac:dyDescent="0.25">
      <c r="A36" s="18"/>
      <c r="B36" s="19"/>
      <c r="C36" s="19"/>
      <c r="D36" s="19"/>
      <c r="E36" s="19"/>
      <c r="F36" s="18"/>
    </row>
    <row r="37" spans="1:6" x14ac:dyDescent="0.25">
      <c r="A37" s="18"/>
      <c r="B37" s="19"/>
      <c r="C37" s="19"/>
      <c r="D37" s="19"/>
      <c r="E37" s="19"/>
      <c r="F37" s="18"/>
    </row>
    <row r="38" spans="1:6" x14ac:dyDescent="0.25">
      <c r="A38" s="18"/>
      <c r="B38" s="19"/>
      <c r="C38" s="19"/>
      <c r="D38" s="19"/>
      <c r="E38" s="19"/>
      <c r="F38" s="18"/>
    </row>
    <row r="39" spans="1:6" x14ac:dyDescent="0.25">
      <c r="A39" s="18"/>
      <c r="B39" s="19"/>
      <c r="C39" s="19"/>
      <c r="D39" s="19"/>
      <c r="E39" s="19"/>
      <c r="F39" s="18"/>
    </row>
    <row r="40" spans="1:6" x14ac:dyDescent="0.25">
      <c r="A40" s="18"/>
      <c r="B40" s="19"/>
      <c r="C40" s="19"/>
      <c r="D40" s="19"/>
      <c r="E40" s="19"/>
      <c r="F40" s="18"/>
    </row>
    <row r="41" spans="1:6" x14ac:dyDescent="0.25">
      <c r="A41" s="18"/>
      <c r="B41" s="19"/>
      <c r="C41" s="19"/>
      <c r="D41" s="19"/>
      <c r="E41" s="19"/>
      <c r="F41" s="18"/>
    </row>
    <row r="42" spans="1:6" x14ac:dyDescent="0.25">
      <c r="A42" s="18"/>
      <c r="B42" s="19"/>
      <c r="C42" s="19"/>
      <c r="D42" s="19"/>
      <c r="E42" s="19"/>
      <c r="F42" s="18"/>
    </row>
    <row r="43" spans="1:6" x14ac:dyDescent="0.25">
      <c r="A43" s="18"/>
      <c r="B43" s="19"/>
      <c r="C43" s="19"/>
      <c r="D43" s="19"/>
      <c r="E43" s="19"/>
      <c r="F43" s="18"/>
    </row>
    <row r="44" spans="1:6" x14ac:dyDescent="0.25">
      <c r="A44" s="18"/>
      <c r="B44" s="19"/>
      <c r="C44" s="19"/>
      <c r="D44" s="19"/>
      <c r="E44" s="19"/>
      <c r="F44" s="18"/>
    </row>
    <row r="45" spans="1:6" x14ac:dyDescent="0.25">
      <c r="A45" s="18"/>
      <c r="B45" s="19"/>
      <c r="C45" s="19"/>
      <c r="D45" s="19"/>
      <c r="E45" s="19"/>
      <c r="F45" s="18"/>
    </row>
    <row r="46" spans="1:6" x14ac:dyDescent="0.25">
      <c r="A46" s="18"/>
      <c r="B46" s="19"/>
      <c r="C46" s="19"/>
      <c r="D46" s="19"/>
      <c r="E46" s="19"/>
      <c r="F46" s="18"/>
    </row>
    <row r="47" spans="1:6" x14ac:dyDescent="0.25">
      <c r="A47" s="18"/>
      <c r="B47" s="19"/>
      <c r="C47" s="19"/>
      <c r="D47" s="19"/>
      <c r="E47" s="19"/>
      <c r="F47" s="18"/>
    </row>
    <row r="48" spans="1:6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3"/>
  <sheetViews>
    <sheetView zoomScale="85" zoomScaleNormal="85" workbookViewId="0">
      <selection activeCell="A14" sqref="A14:B14"/>
    </sheetView>
  </sheetViews>
  <sheetFormatPr defaultRowHeight="15" x14ac:dyDescent="0.25"/>
  <cols>
    <col min="1" max="1" width="33.7109375" customWidth="1"/>
    <col min="3" max="3" width="13.85546875" customWidth="1"/>
    <col min="4" max="4" width="16.85546875" customWidth="1"/>
    <col min="5" max="5" width="12.28515625" customWidth="1"/>
    <col min="8" max="8" width="18.5703125" customWidth="1"/>
    <col min="9" max="9" width="21" customWidth="1"/>
    <col min="10" max="10" width="15.7109375" customWidth="1"/>
    <col min="11" max="11" width="17.85546875" customWidth="1"/>
  </cols>
  <sheetData>
    <row r="2" spans="1:13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5" t="s">
        <v>21</v>
      </c>
      <c r="J2" s="6"/>
      <c r="K2" s="6" t="s">
        <v>17</v>
      </c>
      <c r="L2" s="13">
        <f>((J3-J5)/J3)*100</f>
        <v>100</v>
      </c>
    </row>
    <row r="3" spans="1:13" x14ac:dyDescent="0.25">
      <c r="A3" t="s">
        <v>0</v>
      </c>
      <c r="B3" s="1">
        <v>2</v>
      </c>
      <c r="C3" s="1">
        <v>242</v>
      </c>
      <c r="D3" s="1">
        <v>22</v>
      </c>
      <c r="E3" s="1">
        <v>1</v>
      </c>
      <c r="I3" s="7" t="s">
        <v>15</v>
      </c>
      <c r="J3" s="8">
        <v>242</v>
      </c>
      <c r="K3" s="8" t="s">
        <v>20</v>
      </c>
      <c r="L3" s="4">
        <f>(J4/J6)*100</f>
        <v>100</v>
      </c>
    </row>
    <row r="4" spans="1:13" x14ac:dyDescent="0.25">
      <c r="A4" t="s">
        <v>6</v>
      </c>
      <c r="B4" s="1">
        <v>2</v>
      </c>
      <c r="C4" s="1">
        <v>242</v>
      </c>
      <c r="D4" s="1">
        <v>22</v>
      </c>
      <c r="E4" s="1">
        <v>1</v>
      </c>
      <c r="I4" s="7" t="s">
        <v>19</v>
      </c>
      <c r="J4" s="8">
        <f>E13</f>
        <v>10</v>
      </c>
      <c r="K4" s="8"/>
      <c r="L4" s="9"/>
    </row>
    <row r="5" spans="1:13" x14ac:dyDescent="0.25">
      <c r="A5" t="s">
        <v>7</v>
      </c>
      <c r="B5" s="1">
        <v>3</v>
      </c>
      <c r="C5" s="1">
        <v>242</v>
      </c>
      <c r="D5" s="1">
        <v>22</v>
      </c>
      <c r="E5" s="1">
        <v>1</v>
      </c>
      <c r="I5" s="7" t="s">
        <v>16</v>
      </c>
      <c r="J5" s="8">
        <v>0</v>
      </c>
      <c r="K5" s="8"/>
      <c r="L5" s="9"/>
    </row>
    <row r="6" spans="1:13" x14ac:dyDescent="0.25">
      <c r="A6" t="s">
        <v>8</v>
      </c>
      <c r="B6" s="1">
        <v>2</v>
      </c>
      <c r="C6" s="1">
        <v>242</v>
      </c>
      <c r="D6" s="1">
        <v>22</v>
      </c>
      <c r="E6" s="1">
        <v>1</v>
      </c>
      <c r="I6" s="10" t="s">
        <v>18</v>
      </c>
      <c r="J6" s="11">
        <v>10</v>
      </c>
      <c r="K6" s="11"/>
      <c r="L6" s="12"/>
    </row>
    <row r="7" spans="1:13" x14ac:dyDescent="0.25">
      <c r="A7" t="s">
        <v>9</v>
      </c>
      <c r="B7" s="1">
        <v>1</v>
      </c>
      <c r="C7" s="1">
        <v>242</v>
      </c>
      <c r="D7" s="1">
        <v>22</v>
      </c>
      <c r="E7" s="1">
        <v>1</v>
      </c>
    </row>
    <row r="8" spans="1:13" x14ac:dyDescent="0.25">
      <c r="A8" t="s">
        <v>10</v>
      </c>
      <c r="B8" s="1">
        <v>2</v>
      </c>
      <c r="C8" s="1">
        <v>242</v>
      </c>
      <c r="D8" s="1">
        <v>22</v>
      </c>
      <c r="E8" s="1">
        <v>1</v>
      </c>
    </row>
    <row r="9" spans="1:13" x14ac:dyDescent="0.25">
      <c r="A9" t="s">
        <v>11</v>
      </c>
      <c r="B9" s="1">
        <v>1</v>
      </c>
      <c r="C9" s="1">
        <v>242</v>
      </c>
      <c r="D9" s="1">
        <v>22</v>
      </c>
      <c r="E9" s="1">
        <v>1</v>
      </c>
      <c r="I9" s="8" t="s">
        <v>22</v>
      </c>
      <c r="K9" t="s">
        <v>23</v>
      </c>
      <c r="L9" s="17">
        <f>L24/10</f>
        <v>53.030303030303038</v>
      </c>
    </row>
    <row r="10" spans="1:13" x14ac:dyDescent="0.25">
      <c r="A10" t="s">
        <v>12</v>
      </c>
      <c r="B10" s="1">
        <v>2</v>
      </c>
      <c r="C10" s="1">
        <v>242</v>
      </c>
      <c r="D10" s="1">
        <v>22</v>
      </c>
      <c r="E10" s="1">
        <v>1</v>
      </c>
      <c r="I10" s="8" t="s">
        <v>24</v>
      </c>
      <c r="J10">
        <v>242</v>
      </c>
    </row>
    <row r="11" spans="1:13" x14ac:dyDescent="0.25">
      <c r="A11" t="s">
        <v>13</v>
      </c>
      <c r="B11" s="1">
        <v>2</v>
      </c>
      <c r="C11" s="1">
        <v>242</v>
      </c>
      <c r="D11" s="1">
        <v>22</v>
      </c>
      <c r="E11" s="1">
        <v>1</v>
      </c>
      <c r="I11" t="s">
        <v>18</v>
      </c>
      <c r="J11" t="s">
        <v>41</v>
      </c>
    </row>
    <row r="12" spans="1:13" x14ac:dyDescent="0.25">
      <c r="A12" t="s">
        <v>14</v>
      </c>
      <c r="B12" s="1">
        <v>2</v>
      </c>
      <c r="C12" s="1">
        <v>242</v>
      </c>
      <c r="D12" s="1">
        <v>22</v>
      </c>
      <c r="E12" s="1">
        <v>1</v>
      </c>
    </row>
    <row r="13" spans="1:13" x14ac:dyDescent="0.25">
      <c r="B13" s="1">
        <f>SUM(B3:B12)</f>
        <v>19</v>
      </c>
      <c r="C13" s="1"/>
      <c r="D13" s="1"/>
      <c r="E13" s="2">
        <f>SUM(E3:E12)</f>
        <v>10</v>
      </c>
      <c r="H13" t="s">
        <v>36</v>
      </c>
      <c r="I13" s="1" t="s">
        <v>35</v>
      </c>
      <c r="J13" s="1" t="s">
        <v>37</v>
      </c>
      <c r="K13" s="1" t="s">
        <v>38</v>
      </c>
      <c r="L13" s="1" t="s">
        <v>39</v>
      </c>
      <c r="M13" s="1" t="s">
        <v>40</v>
      </c>
    </row>
    <row r="14" spans="1:13" x14ac:dyDescent="0.25">
      <c r="A14" s="20" t="s">
        <v>46</v>
      </c>
      <c r="B14" s="21">
        <f>B13/10</f>
        <v>1.9</v>
      </c>
      <c r="C14" s="1"/>
      <c r="D14" s="1"/>
      <c r="E14" s="1"/>
      <c r="H14" s="1" t="s">
        <v>25</v>
      </c>
      <c r="I14" s="1">
        <f>D3</f>
        <v>22</v>
      </c>
      <c r="J14" s="15">
        <f>($J10-$I14)/$J10</f>
        <v>0.90909090909090906</v>
      </c>
      <c r="K14" s="1">
        <f>J14/B3</f>
        <v>0.45454545454545453</v>
      </c>
      <c r="L14" s="3">
        <f>K14*100</f>
        <v>45.454545454545453</v>
      </c>
      <c r="M14" s="14">
        <v>100</v>
      </c>
    </row>
    <row r="15" spans="1:13" x14ac:dyDescent="0.25">
      <c r="A15" s="18"/>
      <c r="B15" s="19"/>
      <c r="C15" s="19"/>
      <c r="D15" s="19"/>
      <c r="E15" s="19"/>
      <c r="F15" s="18"/>
      <c r="H15" s="1" t="s">
        <v>26</v>
      </c>
      <c r="I15" s="1">
        <f>D4</f>
        <v>22</v>
      </c>
      <c r="J15" s="15">
        <f>(J10-I15)/J10</f>
        <v>0.90909090909090906</v>
      </c>
      <c r="K15" s="1">
        <f>J15/B4</f>
        <v>0.45454545454545453</v>
      </c>
      <c r="L15" s="3">
        <f>K15*100</f>
        <v>45.454545454545453</v>
      </c>
      <c r="M15" s="14">
        <v>100</v>
      </c>
    </row>
    <row r="16" spans="1:13" x14ac:dyDescent="0.25">
      <c r="A16" s="18"/>
      <c r="B16" s="19"/>
      <c r="C16" s="19"/>
      <c r="D16" s="19"/>
      <c r="E16" s="19"/>
      <c r="F16" s="18"/>
      <c r="H16" s="1" t="s">
        <v>27</v>
      </c>
      <c r="I16" s="1">
        <f>D5</f>
        <v>22</v>
      </c>
      <c r="J16" s="15">
        <f>(J10-I16)/J10</f>
        <v>0.90909090909090906</v>
      </c>
      <c r="K16" s="1">
        <f>J16/B5</f>
        <v>0.30303030303030304</v>
      </c>
      <c r="L16" s="3">
        <f>K16*100</f>
        <v>30.303030303030305</v>
      </c>
      <c r="M16" s="14">
        <v>100</v>
      </c>
    </row>
    <row r="17" spans="1:13" x14ac:dyDescent="0.25">
      <c r="A17" s="18"/>
      <c r="B17" s="19"/>
      <c r="C17" s="19"/>
      <c r="D17" s="19"/>
      <c r="E17" s="19"/>
      <c r="F17" s="18"/>
      <c r="H17" s="1" t="s">
        <v>28</v>
      </c>
      <c r="I17" s="1">
        <f>D6</f>
        <v>22</v>
      </c>
      <c r="J17" s="15">
        <f>(J10-I17)/J10</f>
        <v>0.90909090909090906</v>
      </c>
      <c r="K17" s="1">
        <f>J17/B6</f>
        <v>0.45454545454545453</v>
      </c>
      <c r="L17" s="3">
        <f>K17*100</f>
        <v>45.454545454545453</v>
      </c>
      <c r="M17" s="14">
        <v>100</v>
      </c>
    </row>
    <row r="18" spans="1:13" x14ac:dyDescent="0.25">
      <c r="A18" s="18"/>
      <c r="B18" s="19"/>
      <c r="C18" s="19"/>
      <c r="D18" s="19"/>
      <c r="E18" s="19"/>
      <c r="F18" s="18"/>
      <c r="H18" s="1" t="s">
        <v>29</v>
      </c>
      <c r="I18" s="1">
        <f>D7</f>
        <v>22</v>
      </c>
      <c r="J18" s="15">
        <f>(J10-I18)/J10</f>
        <v>0.90909090909090906</v>
      </c>
      <c r="K18" s="1">
        <f>J18/B7</f>
        <v>0.90909090909090906</v>
      </c>
      <c r="L18" s="3">
        <f>K18*100</f>
        <v>90.909090909090907</v>
      </c>
      <c r="M18" s="14">
        <v>100</v>
      </c>
    </row>
    <row r="19" spans="1:13" x14ac:dyDescent="0.25">
      <c r="A19" s="18"/>
      <c r="B19" s="19"/>
      <c r="C19" s="19"/>
      <c r="D19" s="19"/>
      <c r="E19" s="19"/>
      <c r="F19" s="18"/>
      <c r="H19" s="1" t="s">
        <v>30</v>
      </c>
      <c r="I19" s="1">
        <f>D8</f>
        <v>22</v>
      </c>
      <c r="J19" s="15">
        <f>(J10-I19)/J10</f>
        <v>0.90909090909090906</v>
      </c>
      <c r="K19" s="1">
        <f>J19/B8</f>
        <v>0.45454545454545453</v>
      </c>
      <c r="L19" s="3">
        <f>K19*100</f>
        <v>45.454545454545453</v>
      </c>
      <c r="M19" s="14">
        <v>100</v>
      </c>
    </row>
    <row r="20" spans="1:13" x14ac:dyDescent="0.25">
      <c r="A20" s="18"/>
      <c r="B20" s="19"/>
      <c r="C20" s="19"/>
      <c r="D20" s="19"/>
      <c r="E20" s="19"/>
      <c r="F20" s="18"/>
      <c r="H20" s="1" t="s">
        <v>31</v>
      </c>
      <c r="I20" s="1">
        <f>D9</f>
        <v>22</v>
      </c>
      <c r="J20" s="15">
        <f>(J10-I20)/J10</f>
        <v>0.90909090909090906</v>
      </c>
      <c r="K20" s="1">
        <f>J20/B9</f>
        <v>0.90909090909090906</v>
      </c>
      <c r="L20" s="3">
        <f>K20*100</f>
        <v>90.909090909090907</v>
      </c>
      <c r="M20" s="14">
        <v>100</v>
      </c>
    </row>
    <row r="21" spans="1:13" x14ac:dyDescent="0.25">
      <c r="A21" s="18"/>
      <c r="B21" s="19"/>
      <c r="C21" s="19"/>
      <c r="D21" s="19"/>
      <c r="E21" s="19"/>
      <c r="F21" s="18"/>
      <c r="H21" s="1" t="s">
        <v>32</v>
      </c>
      <c r="I21" s="1">
        <f>D10</f>
        <v>22</v>
      </c>
      <c r="J21" s="15">
        <f>(J10-I21)/J10</f>
        <v>0.90909090909090906</v>
      </c>
      <c r="K21" s="1">
        <f>J21/B10</f>
        <v>0.45454545454545453</v>
      </c>
      <c r="L21" s="3">
        <f>K21*100</f>
        <v>45.454545454545453</v>
      </c>
      <c r="M21" s="14">
        <v>100</v>
      </c>
    </row>
    <row r="22" spans="1:13" x14ac:dyDescent="0.25">
      <c r="A22" s="18"/>
      <c r="B22" s="19"/>
      <c r="C22" s="19"/>
      <c r="D22" s="19"/>
      <c r="E22" s="19"/>
      <c r="F22" s="18"/>
      <c r="H22" s="1" t="s">
        <v>33</v>
      </c>
      <c r="I22" s="1">
        <f>D11</f>
        <v>22</v>
      </c>
      <c r="J22" s="15">
        <f>(J10-I22)/J10</f>
        <v>0.90909090909090906</v>
      </c>
      <c r="K22" s="1">
        <f>J22/B11</f>
        <v>0.45454545454545453</v>
      </c>
      <c r="L22" s="3">
        <f>K22*100</f>
        <v>45.454545454545453</v>
      </c>
      <c r="M22" s="14">
        <v>100</v>
      </c>
    </row>
    <row r="23" spans="1:13" x14ac:dyDescent="0.25">
      <c r="A23" s="18"/>
      <c r="B23" s="19"/>
      <c r="C23" s="19"/>
      <c r="D23" s="19"/>
      <c r="E23" s="19"/>
      <c r="F23" s="18"/>
      <c r="H23" s="1" t="s">
        <v>34</v>
      </c>
      <c r="I23" s="1">
        <f>D12</f>
        <v>22</v>
      </c>
      <c r="J23" s="15">
        <f>(J10-I23)/J10</f>
        <v>0.90909090909090906</v>
      </c>
      <c r="K23" s="1">
        <f>J23/B12</f>
        <v>0.45454545454545453</v>
      </c>
      <c r="L23" s="3">
        <f>K23*100</f>
        <v>45.454545454545453</v>
      </c>
      <c r="M23" s="14">
        <v>100</v>
      </c>
    </row>
    <row r="24" spans="1:13" x14ac:dyDescent="0.25">
      <c r="A24" s="18"/>
      <c r="B24" s="19"/>
      <c r="C24" s="19"/>
      <c r="D24" s="19"/>
      <c r="E24" s="19"/>
      <c r="F24" s="18"/>
      <c r="L24" s="16">
        <f>SUM(L14:L23)</f>
        <v>530.30303030303037</v>
      </c>
      <c r="M24" s="1"/>
    </row>
    <row r="25" spans="1:13" x14ac:dyDescent="0.25">
      <c r="A25" s="18"/>
      <c r="B25" s="19"/>
      <c r="C25" s="19"/>
      <c r="D25" s="19"/>
      <c r="E25" s="19"/>
      <c r="F25" s="18"/>
    </row>
    <row r="26" spans="1:13" x14ac:dyDescent="0.25">
      <c r="A26" s="18"/>
      <c r="B26" s="19"/>
      <c r="C26" s="19"/>
      <c r="D26" s="19"/>
      <c r="E26" s="19"/>
      <c r="F26" s="18"/>
    </row>
    <row r="27" spans="1:13" x14ac:dyDescent="0.25">
      <c r="A27" s="18"/>
      <c r="B27" s="19"/>
      <c r="C27" s="19"/>
      <c r="D27" s="19"/>
      <c r="E27" s="19"/>
      <c r="F27" s="18"/>
    </row>
    <row r="28" spans="1:13" x14ac:dyDescent="0.25">
      <c r="A28" s="18"/>
      <c r="B28" s="19"/>
      <c r="C28" s="19"/>
      <c r="D28" s="19"/>
      <c r="E28" s="19"/>
      <c r="F28" s="18"/>
    </row>
    <row r="29" spans="1:13" x14ac:dyDescent="0.25">
      <c r="A29" s="18"/>
      <c r="B29" s="19"/>
      <c r="C29" s="19"/>
      <c r="D29" s="19"/>
      <c r="E29" s="19"/>
      <c r="F29" s="18"/>
    </row>
    <row r="30" spans="1:13" x14ac:dyDescent="0.25">
      <c r="A30" s="18"/>
      <c r="B30" s="19"/>
      <c r="C30" s="19"/>
      <c r="D30" s="19"/>
      <c r="E30" s="19"/>
      <c r="F30" s="18"/>
    </row>
    <row r="31" spans="1:13" x14ac:dyDescent="0.25">
      <c r="A31" s="18"/>
      <c r="B31" s="19"/>
      <c r="C31" s="19"/>
      <c r="D31" s="19"/>
      <c r="E31" s="19"/>
      <c r="F31" s="18"/>
    </row>
    <row r="32" spans="1:13" x14ac:dyDescent="0.25">
      <c r="A32" s="18"/>
      <c r="B32" s="19"/>
      <c r="C32" s="19"/>
      <c r="D32" s="19"/>
      <c r="E32" s="19"/>
      <c r="F32" s="18"/>
    </row>
    <row r="33" spans="1:6" x14ac:dyDescent="0.25">
      <c r="A33" s="18"/>
      <c r="B33" s="19"/>
      <c r="C33" s="19"/>
      <c r="D33" s="19"/>
      <c r="E33" s="19"/>
      <c r="F33" s="18"/>
    </row>
    <row r="34" spans="1:6" x14ac:dyDescent="0.25">
      <c r="A34" s="18"/>
      <c r="B34" s="19"/>
      <c r="C34" s="19"/>
      <c r="D34" s="19"/>
      <c r="E34" s="19"/>
      <c r="F34" s="18"/>
    </row>
    <row r="35" spans="1:6" x14ac:dyDescent="0.25">
      <c r="A35" s="18"/>
      <c r="B35" s="19"/>
      <c r="C35" s="19"/>
      <c r="D35" s="19"/>
      <c r="E35" s="19"/>
      <c r="F35" s="18"/>
    </row>
    <row r="36" spans="1:6" x14ac:dyDescent="0.25">
      <c r="A36" s="18"/>
      <c r="B36" s="19"/>
      <c r="C36" s="19"/>
      <c r="D36" s="19"/>
      <c r="E36" s="19"/>
      <c r="F36" s="18"/>
    </row>
    <row r="37" spans="1:6" x14ac:dyDescent="0.25">
      <c r="A37" s="18"/>
      <c r="B37" s="19"/>
      <c r="C37" s="19"/>
      <c r="D37" s="19"/>
      <c r="E37" s="19"/>
      <c r="F37" s="18"/>
    </row>
    <row r="38" spans="1:6" x14ac:dyDescent="0.25">
      <c r="A38" s="18"/>
      <c r="B38" s="19"/>
      <c r="C38" s="19"/>
      <c r="D38" s="19"/>
      <c r="E38" s="19"/>
      <c r="F38" s="18"/>
    </row>
    <row r="39" spans="1:6" x14ac:dyDescent="0.25">
      <c r="A39" s="18"/>
      <c r="B39" s="19"/>
      <c r="C39" s="19"/>
      <c r="D39" s="19"/>
      <c r="E39" s="19"/>
      <c r="F39" s="18"/>
    </row>
    <row r="40" spans="1:6" x14ac:dyDescent="0.25">
      <c r="A40" s="18"/>
      <c r="B40" s="19"/>
      <c r="C40" s="19"/>
      <c r="D40" s="19"/>
      <c r="E40" s="19"/>
      <c r="F40" s="18"/>
    </row>
    <row r="41" spans="1:6" x14ac:dyDescent="0.25">
      <c r="B41" s="1"/>
      <c r="C41" s="1"/>
      <c r="D41" s="1"/>
      <c r="E41" s="1"/>
    </row>
    <row r="42" spans="1:6" x14ac:dyDescent="0.25">
      <c r="B42" s="1"/>
      <c r="C42" s="1"/>
      <c r="D42" s="1"/>
      <c r="E42" s="1"/>
    </row>
    <row r="43" spans="1:6" x14ac:dyDescent="0.25">
      <c r="B43" s="1"/>
      <c r="C43" s="1"/>
      <c r="D43" s="1"/>
      <c r="E43" s="1"/>
    </row>
    <row r="44" spans="1:6" x14ac:dyDescent="0.25">
      <c r="B44" s="1"/>
      <c r="C44" s="1"/>
      <c r="D44" s="1"/>
      <c r="E44" s="1"/>
    </row>
    <row r="45" spans="1:6" x14ac:dyDescent="0.25">
      <c r="B45" s="1"/>
      <c r="C45" s="1"/>
      <c r="D45" s="1"/>
      <c r="E45" s="1"/>
    </row>
    <row r="46" spans="1:6" x14ac:dyDescent="0.25">
      <c r="B46" s="1"/>
      <c r="C46" s="1"/>
      <c r="D46" s="1"/>
      <c r="E46" s="1"/>
    </row>
    <row r="47" spans="1:6" x14ac:dyDescent="0.25">
      <c r="B47" s="1"/>
      <c r="C47" s="1"/>
      <c r="D47" s="1"/>
      <c r="E47" s="1"/>
    </row>
    <row r="48" spans="1:6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3"/>
  <sheetViews>
    <sheetView topLeftCell="A13" zoomScale="85" zoomScaleNormal="85" workbookViewId="0">
      <selection activeCell="B16" sqref="B16"/>
    </sheetView>
  </sheetViews>
  <sheetFormatPr defaultRowHeight="15" x14ac:dyDescent="0.25"/>
  <cols>
    <col min="1" max="1" width="33.7109375" customWidth="1"/>
    <col min="3" max="3" width="13.85546875" customWidth="1"/>
    <col min="4" max="4" width="16.85546875" customWidth="1"/>
    <col min="5" max="5" width="12.28515625" customWidth="1"/>
    <col min="8" max="8" width="18.5703125" customWidth="1"/>
    <col min="9" max="9" width="21" customWidth="1"/>
    <col min="10" max="10" width="15.7109375" customWidth="1"/>
    <col min="11" max="11" width="17.85546875" customWidth="1"/>
  </cols>
  <sheetData>
    <row r="2" spans="1:13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5" t="s">
        <v>21</v>
      </c>
      <c r="J2" s="6"/>
      <c r="K2" s="6" t="s">
        <v>17</v>
      </c>
      <c r="L2" s="13">
        <f>((J3-J5)/J3)*100</f>
        <v>100</v>
      </c>
    </row>
    <row r="3" spans="1:13" x14ac:dyDescent="0.25">
      <c r="A3" t="s">
        <v>0</v>
      </c>
      <c r="B3" s="1">
        <v>2</v>
      </c>
      <c r="C3" s="1">
        <v>242</v>
      </c>
      <c r="D3" s="1">
        <v>5</v>
      </c>
      <c r="E3" s="1">
        <v>1</v>
      </c>
      <c r="I3" s="7" t="s">
        <v>15</v>
      </c>
      <c r="J3" s="8">
        <v>242</v>
      </c>
      <c r="K3" s="8" t="s">
        <v>20</v>
      </c>
      <c r="L3" s="4">
        <f>(J4/J6)*100</f>
        <v>100</v>
      </c>
    </row>
    <row r="4" spans="1:13" x14ac:dyDescent="0.25">
      <c r="A4" t="s">
        <v>6</v>
      </c>
      <c r="B4" s="1">
        <v>1</v>
      </c>
      <c r="C4" s="1">
        <v>242</v>
      </c>
      <c r="D4" s="1">
        <v>8</v>
      </c>
      <c r="E4" s="1">
        <v>1</v>
      </c>
      <c r="I4" s="7" t="s">
        <v>19</v>
      </c>
      <c r="J4" s="8">
        <f>E13</f>
        <v>10</v>
      </c>
      <c r="K4" s="8"/>
      <c r="L4" s="9"/>
    </row>
    <row r="5" spans="1:13" x14ac:dyDescent="0.25">
      <c r="A5" t="s">
        <v>7</v>
      </c>
      <c r="B5" s="1">
        <v>1</v>
      </c>
      <c r="C5" s="1">
        <v>242</v>
      </c>
      <c r="D5" s="1">
        <v>1</v>
      </c>
      <c r="E5" s="1">
        <v>1</v>
      </c>
      <c r="I5" s="7" t="s">
        <v>16</v>
      </c>
      <c r="J5" s="8">
        <v>0</v>
      </c>
      <c r="K5" s="8"/>
      <c r="L5" s="9"/>
    </row>
    <row r="6" spans="1:13" x14ac:dyDescent="0.25">
      <c r="A6" t="s">
        <v>8</v>
      </c>
      <c r="B6" s="1">
        <v>1</v>
      </c>
      <c r="C6" s="1">
        <v>242</v>
      </c>
      <c r="D6" s="1">
        <v>13</v>
      </c>
      <c r="E6" s="1">
        <v>1</v>
      </c>
      <c r="I6" s="10" t="s">
        <v>18</v>
      </c>
      <c r="J6" s="11">
        <v>10</v>
      </c>
      <c r="K6" s="11"/>
      <c r="L6" s="12"/>
    </row>
    <row r="7" spans="1:13" x14ac:dyDescent="0.25">
      <c r="A7" t="s">
        <v>9</v>
      </c>
      <c r="B7" s="1">
        <v>2</v>
      </c>
      <c r="C7" s="1">
        <v>242</v>
      </c>
      <c r="D7" s="1">
        <v>4</v>
      </c>
      <c r="E7" s="1">
        <v>1</v>
      </c>
    </row>
    <row r="8" spans="1:13" x14ac:dyDescent="0.25">
      <c r="A8" t="s">
        <v>10</v>
      </c>
      <c r="B8" s="1">
        <v>2</v>
      </c>
      <c r="C8" s="1">
        <v>242</v>
      </c>
      <c r="D8" s="1">
        <v>9</v>
      </c>
      <c r="E8" s="1">
        <v>1</v>
      </c>
    </row>
    <row r="9" spans="1:13" x14ac:dyDescent="0.25">
      <c r="A9" t="s">
        <v>11</v>
      </c>
      <c r="B9" s="1">
        <v>1</v>
      </c>
      <c r="C9" s="1">
        <v>242</v>
      </c>
      <c r="D9" s="1">
        <v>6</v>
      </c>
      <c r="E9" s="1">
        <v>1</v>
      </c>
      <c r="I9" s="8" t="s">
        <v>22</v>
      </c>
      <c r="K9" t="s">
        <v>23</v>
      </c>
      <c r="L9" s="17">
        <f>L24/10</f>
        <v>78.181818181818187</v>
      </c>
    </row>
    <row r="10" spans="1:13" x14ac:dyDescent="0.25">
      <c r="A10" t="s">
        <v>12</v>
      </c>
      <c r="B10" s="1">
        <v>2</v>
      </c>
      <c r="C10" s="1">
        <v>242</v>
      </c>
      <c r="D10" s="1">
        <v>4</v>
      </c>
      <c r="E10" s="1">
        <v>1</v>
      </c>
      <c r="I10" s="8" t="s">
        <v>24</v>
      </c>
      <c r="J10">
        <v>242</v>
      </c>
    </row>
    <row r="11" spans="1:13" x14ac:dyDescent="0.25">
      <c r="A11" t="s">
        <v>13</v>
      </c>
      <c r="B11" s="1">
        <v>1</v>
      </c>
      <c r="C11" s="1">
        <v>242</v>
      </c>
      <c r="D11" s="1">
        <v>4</v>
      </c>
      <c r="E11" s="1">
        <v>1</v>
      </c>
      <c r="I11" t="s">
        <v>18</v>
      </c>
      <c r="J11" t="s">
        <v>41</v>
      </c>
    </row>
    <row r="12" spans="1:13" x14ac:dyDescent="0.25">
      <c r="A12" t="s">
        <v>14</v>
      </c>
      <c r="B12" s="1">
        <v>1</v>
      </c>
      <c r="C12" s="1">
        <v>242</v>
      </c>
      <c r="D12" s="1">
        <v>1</v>
      </c>
      <c r="E12" s="1">
        <v>1</v>
      </c>
    </row>
    <row r="13" spans="1:13" x14ac:dyDescent="0.25">
      <c r="B13" s="1">
        <f>SUM(B3:B12)</f>
        <v>14</v>
      </c>
      <c r="C13" s="1"/>
      <c r="D13" s="1"/>
      <c r="E13" s="2">
        <f>SUM(E3:E12)</f>
        <v>10</v>
      </c>
      <c r="H13" t="s">
        <v>36</v>
      </c>
      <c r="I13" s="1" t="s">
        <v>35</v>
      </c>
      <c r="J13" s="1" t="s">
        <v>37</v>
      </c>
      <c r="K13" s="1" t="s">
        <v>38</v>
      </c>
      <c r="L13" s="1" t="s">
        <v>39</v>
      </c>
      <c r="M13" s="1" t="s">
        <v>40</v>
      </c>
    </row>
    <row r="14" spans="1:13" x14ac:dyDescent="0.25">
      <c r="A14" s="20" t="s">
        <v>46</v>
      </c>
      <c r="B14" s="21">
        <f>B13/10</f>
        <v>1.4</v>
      </c>
      <c r="C14" s="1"/>
      <c r="D14" s="1"/>
      <c r="E14" s="1"/>
      <c r="H14" s="1" t="s">
        <v>25</v>
      </c>
      <c r="I14" s="1">
        <f>D3</f>
        <v>5</v>
      </c>
      <c r="J14" s="15">
        <f>($J10-$I14)/$J10</f>
        <v>0.97933884297520657</v>
      </c>
      <c r="K14" s="1">
        <f>J14/B3</f>
        <v>0.48966942148760328</v>
      </c>
      <c r="L14" s="3">
        <f>K14*100</f>
        <v>48.966942148760332</v>
      </c>
      <c r="M14" s="14">
        <v>100</v>
      </c>
    </row>
    <row r="15" spans="1:13" x14ac:dyDescent="0.25">
      <c r="B15" s="1"/>
      <c r="C15" s="1"/>
      <c r="D15" s="1"/>
      <c r="E15" s="1"/>
      <c r="H15" s="1" t="s">
        <v>26</v>
      </c>
      <c r="I15" s="1">
        <f>D4</f>
        <v>8</v>
      </c>
      <c r="J15" s="15">
        <f>(J10-I15)/J10</f>
        <v>0.96694214876033058</v>
      </c>
      <c r="K15" s="1">
        <f>J15/B4</f>
        <v>0.96694214876033058</v>
      </c>
      <c r="L15" s="3">
        <f>K15*100</f>
        <v>96.694214876033058</v>
      </c>
      <c r="M15" s="14">
        <v>100</v>
      </c>
    </row>
    <row r="16" spans="1:13" x14ac:dyDescent="0.25">
      <c r="B16" s="1"/>
      <c r="C16" s="1"/>
      <c r="D16" s="1"/>
      <c r="E16" s="1"/>
      <c r="H16" s="1" t="s">
        <v>27</v>
      </c>
      <c r="I16" s="1">
        <f>D5</f>
        <v>1</v>
      </c>
      <c r="J16" s="15">
        <f>(J10-I16)/J10</f>
        <v>0.99586776859504134</v>
      </c>
      <c r="K16" s="1">
        <f>J16/B5</f>
        <v>0.99586776859504134</v>
      </c>
      <c r="L16" s="3">
        <f>K16*100</f>
        <v>99.586776859504127</v>
      </c>
      <c r="M16" s="14">
        <v>100</v>
      </c>
    </row>
    <row r="17" spans="1:13" x14ac:dyDescent="0.25">
      <c r="A17" s="18"/>
      <c r="B17" s="19"/>
      <c r="C17" s="19"/>
      <c r="D17" s="19"/>
      <c r="E17" s="19"/>
      <c r="H17" s="1" t="s">
        <v>28</v>
      </c>
      <c r="I17" s="1">
        <f>D6</f>
        <v>13</v>
      </c>
      <c r="J17" s="15">
        <f>(J10-I17)/J10</f>
        <v>0.94628099173553715</v>
      </c>
      <c r="K17" s="1">
        <f>J17/B6</f>
        <v>0.94628099173553715</v>
      </c>
      <c r="L17" s="3">
        <f>K17*100</f>
        <v>94.628099173553721</v>
      </c>
      <c r="M17" s="14">
        <v>100</v>
      </c>
    </row>
    <row r="18" spans="1:13" x14ac:dyDescent="0.25">
      <c r="A18" s="18"/>
      <c r="B18" s="19"/>
      <c r="C18" s="19"/>
      <c r="D18" s="19"/>
      <c r="E18" s="19"/>
      <c r="H18" s="1" t="s">
        <v>29</v>
      </c>
      <c r="I18" s="1">
        <f>D7</f>
        <v>4</v>
      </c>
      <c r="J18" s="15">
        <f>(J10-I18)/J10</f>
        <v>0.98347107438016534</v>
      </c>
      <c r="K18" s="1">
        <f>J18/B7</f>
        <v>0.49173553719008267</v>
      </c>
      <c r="L18" s="3">
        <f>K18*100</f>
        <v>49.173553719008268</v>
      </c>
      <c r="M18" s="14">
        <v>100</v>
      </c>
    </row>
    <row r="19" spans="1:13" x14ac:dyDescent="0.25">
      <c r="A19" s="18"/>
      <c r="B19" s="19"/>
      <c r="C19" s="19"/>
      <c r="D19" s="19"/>
      <c r="E19" s="19"/>
      <c r="H19" s="1" t="s">
        <v>30</v>
      </c>
      <c r="I19" s="1">
        <f>D8</f>
        <v>9</v>
      </c>
      <c r="J19" s="15">
        <f>(J10-I19)/J10</f>
        <v>0.96280991735537191</v>
      </c>
      <c r="K19" s="1">
        <f>J19/B8</f>
        <v>0.48140495867768596</v>
      </c>
      <c r="L19" s="3">
        <f>K19*100</f>
        <v>48.140495867768593</v>
      </c>
      <c r="M19" s="14">
        <v>100</v>
      </c>
    </row>
    <row r="20" spans="1:13" x14ac:dyDescent="0.25">
      <c r="A20" s="18"/>
      <c r="B20" s="19"/>
      <c r="C20" s="19"/>
      <c r="D20" s="19"/>
      <c r="E20" s="19"/>
      <c r="H20" s="1" t="s">
        <v>31</v>
      </c>
      <c r="I20" s="1">
        <f>D9</f>
        <v>6</v>
      </c>
      <c r="J20" s="15">
        <f>(J10-I20)/J10</f>
        <v>0.97520661157024791</v>
      </c>
      <c r="K20" s="1">
        <f>J20/B9</f>
        <v>0.97520661157024791</v>
      </c>
      <c r="L20" s="3">
        <f>K20*100</f>
        <v>97.52066115702479</v>
      </c>
      <c r="M20" s="14">
        <v>100</v>
      </c>
    </row>
    <row r="21" spans="1:13" x14ac:dyDescent="0.25">
      <c r="A21" s="18"/>
      <c r="B21" s="19"/>
      <c r="C21" s="19"/>
      <c r="D21" s="19"/>
      <c r="E21" s="19"/>
      <c r="H21" s="1" t="s">
        <v>32</v>
      </c>
      <c r="I21" s="1">
        <f>D10</f>
        <v>4</v>
      </c>
      <c r="J21" s="15">
        <f>(J10-I21)/J10</f>
        <v>0.98347107438016534</v>
      </c>
      <c r="K21" s="1">
        <f>J21/B10</f>
        <v>0.49173553719008267</v>
      </c>
      <c r="L21" s="3">
        <f>K21*100</f>
        <v>49.173553719008268</v>
      </c>
      <c r="M21" s="14">
        <v>100</v>
      </c>
    </row>
    <row r="22" spans="1:13" x14ac:dyDescent="0.25">
      <c r="A22" s="18"/>
      <c r="B22" s="19"/>
      <c r="C22" s="19"/>
      <c r="D22" s="19"/>
      <c r="E22" s="19"/>
      <c r="H22" s="1" t="s">
        <v>33</v>
      </c>
      <c r="I22" s="1">
        <f>D11</f>
        <v>4</v>
      </c>
      <c r="J22" s="15">
        <f>(J10-I22)/J10</f>
        <v>0.98347107438016534</v>
      </c>
      <c r="K22" s="1">
        <f>J22/B11</f>
        <v>0.98347107438016534</v>
      </c>
      <c r="L22" s="3">
        <f>K22*100</f>
        <v>98.347107438016536</v>
      </c>
      <c r="M22" s="14">
        <v>100</v>
      </c>
    </row>
    <row r="23" spans="1:13" x14ac:dyDescent="0.25">
      <c r="A23" s="18"/>
      <c r="B23" s="19"/>
      <c r="C23" s="19"/>
      <c r="D23" s="19"/>
      <c r="E23" s="19"/>
      <c r="H23" s="1" t="s">
        <v>34</v>
      </c>
      <c r="I23" s="1">
        <f>D12</f>
        <v>1</v>
      </c>
      <c r="J23" s="15">
        <f>(J10-I23)/J10</f>
        <v>0.99586776859504134</v>
      </c>
      <c r="K23" s="1">
        <f>J23/B12</f>
        <v>0.99586776859504134</v>
      </c>
      <c r="L23" s="3">
        <f>K23*100</f>
        <v>99.586776859504127</v>
      </c>
      <c r="M23" s="14">
        <v>100</v>
      </c>
    </row>
    <row r="24" spans="1:13" x14ac:dyDescent="0.25">
      <c r="A24" s="18"/>
      <c r="B24" s="19"/>
      <c r="C24" s="19"/>
      <c r="D24" s="19"/>
      <c r="E24" s="19"/>
      <c r="L24" s="16">
        <f>SUM(L14:L23)</f>
        <v>781.81818181818187</v>
      </c>
      <c r="M24" s="1"/>
    </row>
    <row r="25" spans="1:13" x14ac:dyDescent="0.25">
      <c r="A25" s="18"/>
      <c r="B25" s="19"/>
      <c r="C25" s="19"/>
      <c r="D25" s="19"/>
      <c r="E25" s="19"/>
    </row>
    <row r="26" spans="1:13" x14ac:dyDescent="0.25">
      <c r="A26" s="18"/>
      <c r="B26" s="19"/>
      <c r="C26" s="19"/>
      <c r="D26" s="19"/>
      <c r="E26" s="19"/>
    </row>
    <row r="27" spans="1:13" x14ac:dyDescent="0.25">
      <c r="A27" s="18"/>
      <c r="B27" s="19"/>
      <c r="C27" s="19"/>
      <c r="D27" s="19"/>
      <c r="E27" s="19"/>
    </row>
    <row r="28" spans="1:13" x14ac:dyDescent="0.25">
      <c r="A28" s="18"/>
      <c r="B28" s="19"/>
      <c r="C28" s="19"/>
      <c r="D28" s="19"/>
      <c r="E28" s="19"/>
    </row>
    <row r="29" spans="1:13" x14ac:dyDescent="0.25">
      <c r="A29" s="18"/>
      <c r="B29" s="19"/>
      <c r="C29" s="19"/>
      <c r="D29" s="19"/>
      <c r="E29" s="19"/>
    </row>
    <row r="30" spans="1:13" x14ac:dyDescent="0.25">
      <c r="A30" s="18"/>
      <c r="B30" s="19"/>
      <c r="C30" s="19"/>
      <c r="D30" s="19"/>
      <c r="E30" s="19"/>
    </row>
    <row r="31" spans="1:13" x14ac:dyDescent="0.25">
      <c r="A31" s="18"/>
      <c r="B31" s="19"/>
      <c r="C31" s="19"/>
      <c r="D31" s="19"/>
      <c r="E31" s="19"/>
    </row>
    <row r="32" spans="1:13" x14ac:dyDescent="0.25">
      <c r="A32" s="18"/>
      <c r="B32" s="19"/>
      <c r="C32" s="19"/>
      <c r="D32" s="19"/>
      <c r="E32" s="19"/>
    </row>
    <row r="33" spans="1:5" x14ac:dyDescent="0.25">
      <c r="A33" s="18"/>
      <c r="B33" s="19"/>
      <c r="C33" s="19"/>
      <c r="D33" s="19"/>
      <c r="E33" s="19"/>
    </row>
    <row r="34" spans="1:5" x14ac:dyDescent="0.25">
      <c r="A34" s="18"/>
      <c r="B34" s="19"/>
      <c r="C34" s="19"/>
      <c r="D34" s="19"/>
      <c r="E34" s="19"/>
    </row>
    <row r="35" spans="1:5" x14ac:dyDescent="0.25">
      <c r="A35" s="18"/>
      <c r="B35" s="19"/>
      <c r="C35" s="19"/>
      <c r="D35" s="19"/>
      <c r="E35" s="19"/>
    </row>
    <row r="36" spans="1:5" x14ac:dyDescent="0.25">
      <c r="A36" s="18"/>
      <c r="B36" s="19"/>
      <c r="C36" s="19"/>
      <c r="D36" s="19"/>
      <c r="E36" s="19"/>
    </row>
    <row r="37" spans="1:5" x14ac:dyDescent="0.25">
      <c r="A37" s="18"/>
      <c r="B37" s="19"/>
      <c r="C37" s="19"/>
      <c r="D37" s="19"/>
      <c r="E37" s="19"/>
    </row>
    <row r="38" spans="1:5" x14ac:dyDescent="0.25">
      <c r="A38" s="18"/>
      <c r="B38" s="19"/>
      <c r="C38" s="19"/>
      <c r="D38" s="19"/>
      <c r="E38" s="19"/>
    </row>
    <row r="39" spans="1:5" x14ac:dyDescent="0.25">
      <c r="A39" s="18"/>
      <c r="B39" s="19"/>
      <c r="C39" s="19"/>
      <c r="D39" s="19"/>
      <c r="E39" s="19"/>
    </row>
    <row r="40" spans="1:5" x14ac:dyDescent="0.25">
      <c r="A40" s="18"/>
      <c r="B40" s="19"/>
      <c r="C40" s="19"/>
      <c r="D40" s="19"/>
      <c r="E40" s="19"/>
    </row>
    <row r="41" spans="1:5" x14ac:dyDescent="0.25">
      <c r="B41" s="1"/>
      <c r="C41" s="1"/>
      <c r="D41" s="1"/>
      <c r="E41" s="1"/>
    </row>
    <row r="42" spans="1:5" x14ac:dyDescent="0.25">
      <c r="B42" s="1"/>
      <c r="C42" s="1"/>
      <c r="D42" s="1"/>
      <c r="E42" s="1"/>
    </row>
    <row r="43" spans="1:5" x14ac:dyDescent="0.25"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B45" s="1"/>
      <c r="C45" s="1"/>
      <c r="D45" s="1"/>
      <c r="E45" s="1"/>
    </row>
    <row r="46" spans="1:5" x14ac:dyDescent="0.25"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2"/>
  <sheetViews>
    <sheetView tabSelected="1" topLeftCell="F2" zoomScale="115" zoomScaleNormal="115" workbookViewId="0">
      <selection activeCell="E14" sqref="E14"/>
    </sheetView>
  </sheetViews>
  <sheetFormatPr defaultRowHeight="15" x14ac:dyDescent="0.25"/>
  <cols>
    <col min="4" max="4" width="14.140625" customWidth="1"/>
    <col min="5" max="5" width="7.28515625" customWidth="1"/>
    <col min="6" max="6" width="12" customWidth="1"/>
    <col min="7" max="7" width="11.7109375" customWidth="1"/>
    <col min="8" max="8" width="14" bestFit="1" customWidth="1"/>
  </cols>
  <sheetData>
    <row r="3" spans="4:18" x14ac:dyDescent="0.25"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4:18" x14ac:dyDescent="0.25"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4:18" x14ac:dyDescent="0.25"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4:18" x14ac:dyDescent="0.25">
      <c r="E6" s="24" t="s">
        <v>42</v>
      </c>
      <c r="F6" s="24" t="s">
        <v>43</v>
      </c>
      <c r="G6" s="24" t="s">
        <v>44</v>
      </c>
      <c r="H6" s="24" t="s">
        <v>45</v>
      </c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4:18" x14ac:dyDescent="0.25">
      <c r="D7" s="24" t="s">
        <v>21</v>
      </c>
      <c r="E7" s="22">
        <f>'Buscas SW'!L3</f>
        <v>100</v>
      </c>
      <c r="F7" s="22">
        <f>'Buscas MUSSUM'!L3</f>
        <v>100</v>
      </c>
      <c r="G7" s="22">
        <f>'Buscas Mussix'!L3</f>
        <v>100</v>
      </c>
      <c r="H7" s="22">
        <f>'Buscas Attitude-Gram'!L3</f>
        <v>100</v>
      </c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4:18" x14ac:dyDescent="0.25">
      <c r="D8" s="24" t="s">
        <v>22</v>
      </c>
      <c r="E8" s="23">
        <f>'Buscas SW'!L9</f>
        <v>47.92011019283747</v>
      </c>
      <c r="F8" s="23">
        <f>'Buscas MUSSUM'!L9</f>
        <v>51.515151515151516</v>
      </c>
      <c r="G8" s="23">
        <f>'Buscas Mussix'!L9</f>
        <v>53.030303030303038</v>
      </c>
      <c r="H8" s="23">
        <f>'Buscas Attitude-Gram'!L9</f>
        <v>78.181818181818187</v>
      </c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4:18" x14ac:dyDescent="0.25">
      <c r="D9" s="24" t="s">
        <v>2</v>
      </c>
      <c r="E9" s="22">
        <f>'Buscas SW'!B14</f>
        <v>2</v>
      </c>
      <c r="F9" s="22">
        <f>'Buscas MUSSUM'!B14</f>
        <v>2</v>
      </c>
      <c r="G9" s="22">
        <f>'Buscas Mussix'!B14</f>
        <v>1.9</v>
      </c>
      <c r="H9" s="22">
        <f>'Buscas Attitude-Gram'!B14</f>
        <v>1.4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4:18" x14ac:dyDescent="0.25"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4:18" x14ac:dyDescent="0.25"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4:18" x14ac:dyDescent="0.25"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4:18" x14ac:dyDescent="0.25"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4:18" x14ac:dyDescent="0.25"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4:18" x14ac:dyDescent="0.25"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4:18" x14ac:dyDescent="0.25"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9:18" x14ac:dyDescent="0.25"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9:18" x14ac:dyDescent="0.25"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9:18" x14ac:dyDescent="0.25"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9:18" x14ac:dyDescent="0.25"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9:18" x14ac:dyDescent="0.25"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9:18" x14ac:dyDescent="0.25">
      <c r="I22" s="18"/>
      <c r="J22" s="18"/>
      <c r="K22" s="18"/>
      <c r="L22" s="18"/>
      <c r="M22" s="18"/>
      <c r="N22" s="18"/>
      <c r="O22" s="18"/>
      <c r="P22" s="18"/>
      <c r="Q22" s="18"/>
      <c r="R22" s="1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Buscas SW</vt:lpstr>
      <vt:lpstr>Buscas MUSSUM</vt:lpstr>
      <vt:lpstr>Buscas Mussix</vt:lpstr>
      <vt:lpstr>Buscas Attitude-Gram</vt:lpstr>
      <vt:lpstr>Comparativos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Dutra Wolff</dc:creator>
  <cp:lastModifiedBy>Willian Dutra Wolff</cp:lastModifiedBy>
  <dcterms:created xsi:type="dcterms:W3CDTF">2018-10-29T11:21:46Z</dcterms:created>
  <dcterms:modified xsi:type="dcterms:W3CDTF">2018-10-29T19:49:56Z</dcterms:modified>
</cp:coreProperties>
</file>