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Kenndaten" sheetId="1" state="visible" r:id="rId2"/>
    <sheet name="5mm LEDs" sheetId="2" state="visible" r:id="rId3"/>
    <sheet name="SMD LEDs" sheetId="3" state="visible" r:id="rId4"/>
    <sheet name="Berechnungshilfen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<sst xmlns="http://schemas.openxmlformats.org/spreadsheetml/2006/main" count="254" uniqueCount="126">
  <si>
    <t>Liter</t>
  </si>
  <si>
    <t>Lumen/l</t>
  </si>
  <si>
    <t>Gesamt lumen</t>
  </si>
  <si>
    <t>Fluval 35W LED Lampe (2580lm)</t>
  </si>
  <si>
    <t>EinzelLEDs Everstar 5730 0.5W</t>
  </si>
  <si>
    <t>Farbe</t>
  </si>
  <si>
    <t>Temp/Wellen</t>
  </si>
  <si>
    <t>Anzahl</t>
  </si>
  <si>
    <t>Gesamtanteil</t>
  </si>
  <si>
    <t>Weissanteile</t>
  </si>
  <si>
    <t>lumen</t>
  </si>
  <si>
    <t>lumen gesamt</t>
  </si>
  <si>
    <t>Weissanteil</t>
  </si>
  <si>
    <t>Durchl.Spg.</t>
  </si>
  <si>
    <t>Strom</t>
  </si>
  <si>
    <t>Vwiderst.</t>
  </si>
  <si>
    <t>warmweiss</t>
  </si>
  <si>
    <t>3000K</t>
  </si>
  <si>
    <t>neutralweiss</t>
  </si>
  <si>
    <t>6500K</t>
  </si>
  <si>
    <t>kaltweiss</t>
  </si>
  <si>
    <t>15000K</t>
  </si>
  <si>
    <t>blau</t>
  </si>
  <si>
    <t>460nm</t>
  </si>
  <si>
    <t>-</t>
  </si>
  <si>
    <t>rot</t>
  </si>
  <si>
    <t>660nm</t>
  </si>
  <si>
    <t>Summe</t>
  </si>
  <si>
    <t>Gesamt</t>
  </si>
  <si>
    <t>Leistung (W)</t>
  </si>
  <si>
    <t>Lichtstrom (lm)</t>
  </si>
  <si>
    <t>IKEA VÄXER 10W</t>
  </si>
  <si>
    <t>IKEA VÄXER 16W</t>
  </si>
  <si>
    <t>Quelle</t>
  </si>
  <si>
    <t>Hersteller</t>
  </si>
  <si>
    <t>Best.Nr</t>
  </si>
  <si>
    <t>Datenblatt</t>
  </si>
  <si>
    <t>Bezeichnung</t>
  </si>
  <si>
    <t>mcd</t>
  </si>
  <si>
    <t>Winkel</t>
  </si>
  <si>
    <t>Lumen</t>
  </si>
  <si>
    <t>Vf (V)</t>
  </si>
  <si>
    <t>If (mA)</t>
  </si>
  <si>
    <t>Preis/Stück</t>
  </si>
  <si>
    <t>Ab 10 Stk.</t>
  </si>
  <si>
    <t>led1.de</t>
  </si>
  <si>
    <t>Winger</t>
  </si>
  <si>
    <t>WWENW18-CS</t>
  </si>
  <si>
    <t>4000K</t>
  </si>
  <si>
    <t>WWECW18-CS</t>
  </si>
  <si>
    <t>10000K</t>
  </si>
  <si>
    <t>WEEWW40-CS</t>
  </si>
  <si>
    <t>3200K</t>
  </si>
  <si>
    <t>Nichia</t>
  </si>
  <si>
    <t>NSPL500DS</t>
  </si>
  <si>
    <t>3500K</t>
  </si>
  <si>
    <t>NSPB500AS</t>
  </si>
  <si>
    <t>470nm</t>
  </si>
  <si>
    <t>WEERD14</t>
  </si>
  <si>
    <t>642nm</t>
  </si>
  <si>
    <t>WNSPR510GS</t>
  </si>
  <si>
    <t>620nm</t>
  </si>
  <si>
    <t>Led-2005.de</t>
  </si>
  <si>
    <t>NoName</t>
  </si>
  <si>
    <t>weiss</t>
  </si>
  <si>
    <t>7000k</t>
  </si>
  <si>
    <t>465nm</t>
  </si>
  <si>
    <t>625nm</t>
  </si>
  <si>
    <t>reichelt.de</t>
  </si>
  <si>
    <t>LuckyLight</t>
  </si>
  <si>
    <t>LED 5-8000 WW</t>
  </si>
  <si>
    <t>584WC2C-W6-1PD</t>
  </si>
  <si>
    <t>3100k</t>
  </si>
  <si>
    <t>Everlight</t>
  </si>
  <si>
    <t>LED EL 5-14250</t>
  </si>
  <si>
    <t>334-15/X1C3-1QTA</t>
  </si>
  <si>
    <t>3625K</t>
  </si>
  <si>
    <t>pollin.de</t>
  </si>
  <si>
    <t>NSPB510BS</t>
  </si>
  <si>
    <t>20lm/Liter</t>
  </si>
  <si>
    <t>Benötigt</t>
  </si>
  <si>
    <t>gesamt</t>
  </si>
  <si>
    <t>nach anteil</t>
  </si>
  <si>
    <t>Everstar</t>
  </si>
  <si>
    <t>Datenblätter\D121338D.PDF</t>
  </si>
  <si>
    <t>ESS-2835WWDT-R80-WR</t>
  </si>
  <si>
    <t>2800..3500K</t>
  </si>
  <si>
    <t>Datenblätter\D121336D.PDF</t>
  </si>
  <si>
    <t>ESS-2835NWDT-R80-WR</t>
  </si>
  <si>
    <t>3500..4700K</t>
  </si>
  <si>
    <t>ESS-2835UWDT-R80-WR</t>
  </si>
  <si>
    <t>4700..7000K</t>
  </si>
  <si>
    <t>Datenblätter\D121341D.PDF</t>
  </si>
  <si>
    <t>ESS-5730WWDT-R80-WR</t>
  </si>
  <si>
    <t>2600..3500K</t>
  </si>
  <si>
    <t>ESS-5730NWDT-R80-WR</t>
  </si>
  <si>
    <t>ESS-5730UWDT-R80-WR</t>
  </si>
  <si>
    <t>led-2005.de</t>
  </si>
  <si>
    <t>noname</t>
  </si>
  <si>
    <t>PLCC-6 (5050)</t>
  </si>
  <si>
    <t>630nm</t>
  </si>
  <si>
    <t>3x20</t>
  </si>
  <si>
    <t>PLCC-2(5730)</t>
  </si>
  <si>
    <t>KingBright</t>
  </si>
  <si>
    <t>LED SMD 0,5 11RT</t>
  </si>
  <si>
    <t>LED SMD 3528</t>
  </si>
  <si>
    <t>618nm</t>
  </si>
  <si>
    <t>LED SMD 0,5 11BL</t>
  </si>
  <si>
    <t>450nm</t>
  </si>
  <si>
    <t>LED SMD 1W 60RT</t>
  </si>
  <si>
    <t>LED SMD 3535</t>
  </si>
  <si>
    <t>LED SMD 1W 60BL</t>
  </si>
  <si>
    <t>ebay.de</t>
  </si>
  <si>
    <t>Link</t>
  </si>
  <si>
    <t>x-y in Kelvin</t>
  </si>
  <si>
    <t>x</t>
  </si>
  <si>
    <t>y</t>
  </si>
  <si>
    <t>n-Wert</t>
  </si>
  <si>
    <t>CCT [k]</t>
  </si>
  <si>
    <t>History</t>
  </si>
  <si>
    <t>enthält Berechnungen</t>
  </si>
  <si>
    <t>Winkel bei Brechung an der Wasseroberfläche</t>
  </si>
  <si>
    <t>alpha</t>
  </si>
  <si>
    <t>n1</t>
  </si>
  <si>
    <t>n2</t>
  </si>
  <si>
    <t>beta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</si>
</sst>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€-407];[RED]\-#,##0.00\ [$€-407]"/>
    <numFmt numFmtId="166" formatCode="0%"/>
    <numFmt numFmtId="167" formatCode="#,##0"/>
    <numFmt numFmtId="168" formatCode="#,##0.00"/>
    <numFmt numFmtId="169" formatCode="0"/>
    <numFmt numFmtId="170" formatCode="0.00"/>
    <numFmt numFmtId="171" formatCode="0.0000"/>
  </numFmts>
  <fonts count="1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4F81BD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FCC99"/>
        <bgColor rgb="FFFDEAD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3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1" builtinId="53" customBuiltin="true"/>
    <cellStyle name="Heading1 1" xfId="22" builtinId="53" customBuiltin="true"/>
    <cellStyle name="Result 1" xfId="23" builtinId="53" customBuiltin="true"/>
    <cellStyle name="Result2 1" xfId="24" builtinId="53" customBuiltin="true"/>
    <cellStyle name="Standard 2" xfId="25" builtinId="53" customBuiltin="true"/>
    <cellStyle name="Excel Built-in 20% - Accent5" xfId="26" builtinId="53" customBuiltin="true"/>
    <cellStyle name="Excel Built-in 20% - Accent6" xfId="27" builtinId="53" customBuiltin="true"/>
    <cellStyle name="Excel Built-in Accent1" xfId="28" builtinId="53" customBuiltin="true"/>
    <cellStyle name="Excel Built-in Accent2" xfId="29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DEADA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446040</xdr:colOff>
      <xdr:row>23</xdr:row>
      <xdr:rowOff>124560</xdr:rowOff>
    </xdr:from>
    <xdr:to>
      <xdr:col>4</xdr:col>
      <xdr:colOff>159840</xdr:colOff>
      <xdr:row>34</xdr:row>
      <xdr:rowOff>133200</xdr:rowOff>
    </xdr:to>
    <xdr:pic>
      <xdr:nvPicPr>
        <xdr:cNvPr id="0" name="Grafik 1" descr=""/>
        <xdr:cNvPicPr/>
      </xdr:nvPicPr>
      <xdr:blipFill>
        <a:blip r:embed="rId1"/>
        <a:srcRect l="0" t="16349" r="0" b="26835"/>
        <a:stretch/>
      </xdr:blipFill>
      <xdr:spPr>
        <a:xfrm>
          <a:off x="446040" y="4296240"/>
          <a:ext cx="3389760" cy="1999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file:///Datenbl&#228;tter/D121338D.PDF" TargetMode="External"/><Relationship Id="rId2" Type="http://schemas.openxmlformats.org/officeDocument/2006/relationships/hyperlink" Target="file:///Datenbl&#228;tter/D121336D.PDF" TargetMode="External"/><Relationship Id="rId3" Type="http://schemas.openxmlformats.org/officeDocument/2006/relationships/hyperlink" Target="file:///Datenbl&#228;tter/D121341D.PDF" TargetMode="External"/><Relationship Id="rId4" Type="http://schemas.openxmlformats.org/officeDocument/2006/relationships/hyperlink" Target="http://www.ebay.de/itm/10-25-50-100-SMD-LED-PLCC2-PLCC6-0603-0805-1206-Warmweis-Blau-Weis-Rot-Grun-Gelb-/171008984329?var=470239933520&amp;hash=item27d0ee0509:m:mMgCrQ73LjZFMOcDLGEbtkA" TargetMode="External"/><Relationship Id="rId5" Type="http://schemas.openxmlformats.org/officeDocument/2006/relationships/hyperlink" Target="http://www.ebay.de/itm/10-25-50-100-SMD-LED-PLCC2-PLCC6-0603-0805-1206-Warmweis-Blau-Weis-Rot-Grun-Gelb-/171008984329?var=470239933520&amp;hash=item27d0ee0509:m:mMgCrQ73LjZFMOcDLGEbtkA" TargetMode="External"/><Relationship Id="rId6" Type="http://schemas.openxmlformats.org/officeDocument/2006/relationships/hyperlink" Target="http://www.ebay.de/itm/10-25-50-100-SMD-LED-PLCC2-PLCC6-0603-0805-1206-Warmweis-Blau-Weis-Rot-Grun-Gelb-/171008984329?var=470239933520&amp;hash=item27d0ee0509:m:mMgCrQ73LjZFMOcDLGEbtkA" TargetMode="External"/><Relationship Id="rId7" Type="http://schemas.openxmlformats.org/officeDocument/2006/relationships/hyperlink" Target="http://www.ebay.de/itm/10-25-50-100-SMD-LED-PLCC2-PLCC6-0603-0805-1206-Warmweis-Blau-Weis-Rot-Grun-Gelb-/171008984329?var=470239933520&amp;hash=item27d0ee0509:m:mMgCrQ73LjZFMOcDLGEbtk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RowHeight="14.25"/>
  <cols>
    <col collapsed="false" hidden="false" max="1" min="1" style="0" width="12.8744186046512"/>
    <col collapsed="false" hidden="false" max="2" min="2" style="0" width="14.6186046511628"/>
    <col collapsed="false" hidden="false" max="3" min="3" style="0" width="7.75348837209302"/>
    <col collapsed="false" hidden="false" max="4" min="4" style="0" width="12.246511627907"/>
    <col collapsed="false" hidden="false" max="5" min="5" style="0" width="11.8697674418605"/>
    <col collapsed="false" hidden="false" max="6" min="6" style="0" width="7.75348837209302"/>
    <col collapsed="false" hidden="false" max="7" min="7" style="0" width="6.37674418604651"/>
    <col collapsed="false" hidden="false" max="8" min="8" style="0" width="8.12093023255814"/>
    <col collapsed="false" hidden="false" max="1025" min="9" style="0" width="10.6651162790698"/>
  </cols>
  <sheetData>
    <row r="2" customFormat="false" ht="14.25" hidden="false" customHeight="false" outlineLevel="0" collapsed="false">
      <c r="A2" s="0" t="s">
        <v>0</v>
      </c>
      <c r="B2" s="0" t="n">
        <v>100</v>
      </c>
    </row>
    <row r="3" customFormat="false" ht="14.25" hidden="false" customHeight="false" outlineLevel="0" collapsed="false">
      <c r="A3" s="0" t="s">
        <v>1</v>
      </c>
      <c r="B3" s="0" t="n">
        <v>20</v>
      </c>
    </row>
    <row r="4" customFormat="false" ht="14.25" hidden="false" customHeight="false" outlineLevel="0" collapsed="false">
      <c r="A4" s="0" t="s">
        <v>2</v>
      </c>
      <c r="B4" s="0" t="n">
        <f aca="false">B3*B2</f>
        <v>2000</v>
      </c>
    </row>
    <row r="10" customFormat="false" ht="15" hidden="false" customHeight="false" outlineLevel="0" collapsed="false">
      <c r="A10" s="1" t="s">
        <v>3</v>
      </c>
      <c r="F10" s="2" t="s">
        <v>4</v>
      </c>
      <c r="G10" s="3"/>
      <c r="H10" s="3"/>
    </row>
    <row r="11" customFormat="false" ht="13.8" hidden="false" customHeight="false" outlineLevel="0" collapsed="false">
      <c r="A11" s="4" t="s">
        <v>5</v>
      </c>
      <c r="B11" s="4" t="s">
        <v>6</v>
      </c>
      <c r="C11" s="4" t="s">
        <v>7</v>
      </c>
      <c r="D11" s="4" t="s">
        <v>8</v>
      </c>
      <c r="E11" s="4" t="s">
        <v>9</v>
      </c>
      <c r="F11" s="5" t="s">
        <v>7</v>
      </c>
      <c r="G11" s="6" t="s">
        <v>10</v>
      </c>
      <c r="H11" s="6" t="s">
        <v>11</v>
      </c>
      <c r="I11" s="7" t="s">
        <v>8</v>
      </c>
      <c r="J11" s="7" t="s">
        <v>12</v>
      </c>
      <c r="K11" s="0" t="s">
        <v>13</v>
      </c>
      <c r="L11" s="0" t="s">
        <v>14</v>
      </c>
      <c r="M11" s="0" t="s">
        <v>15</v>
      </c>
    </row>
    <row r="12" customFormat="false" ht="13.8" hidden="false" customHeight="false" outlineLevel="0" collapsed="false">
      <c r="A12" s="0" t="s">
        <v>16</v>
      </c>
      <c r="B12" s="0" t="s">
        <v>17</v>
      </c>
      <c r="C12" s="0" t="n">
        <v>140</v>
      </c>
      <c r="D12" s="8" t="n">
        <f aca="false">C12/$C$19</f>
        <v>0.277777777777778</v>
      </c>
      <c r="E12" s="8" t="n">
        <f aca="false">C12/SUM($C$12:$C$14)</f>
        <v>0.357142857142857</v>
      </c>
      <c r="F12" s="2" t="n">
        <v>12</v>
      </c>
      <c r="G12" s="3" t="n">
        <v>55</v>
      </c>
      <c r="H12" s="3" t="n">
        <f aca="false">F12*G12</f>
        <v>660</v>
      </c>
      <c r="I12" s="8" t="n">
        <f aca="false">F12/$F$20</f>
        <v>0.260869565217391</v>
      </c>
      <c r="J12" s="8" t="n">
        <f aca="false">F12/SUM(F$12:F$14)</f>
        <v>0.333333333333333</v>
      </c>
      <c r="K12" s="0" t="n">
        <v>3.5</v>
      </c>
      <c r="L12" s="0" t="n">
        <v>0.15</v>
      </c>
      <c r="M12" s="0" t="n">
        <f aca="false">(12-3*K12)/L12</f>
        <v>10</v>
      </c>
    </row>
    <row r="13" customFormat="false" ht="13.8" hidden="false" customHeight="false" outlineLevel="0" collapsed="false">
      <c r="A13" s="0" t="s">
        <v>18</v>
      </c>
      <c r="B13" s="0" t="s">
        <v>19</v>
      </c>
      <c r="C13" s="0" t="n">
        <v>204</v>
      </c>
      <c r="D13" s="8" t="n">
        <f aca="false">C13/$C$19</f>
        <v>0.404761904761905</v>
      </c>
      <c r="E13" s="8" t="n">
        <f aca="false">C13/SUM($C$12:$C$14)</f>
        <v>0.520408163265306</v>
      </c>
      <c r="F13" s="2" t="n">
        <v>18</v>
      </c>
      <c r="G13" s="3" t="n">
        <v>55</v>
      </c>
      <c r="H13" s="3" t="n">
        <f aca="false">F13*G13</f>
        <v>990</v>
      </c>
      <c r="I13" s="8" t="n">
        <f aca="false">F13/$F$20</f>
        <v>0.391304347826087</v>
      </c>
      <c r="J13" s="8" t="n">
        <f aca="false">F13/SUM(F$12:F$14)</f>
        <v>0.5</v>
      </c>
      <c r="K13" s="0" t="n">
        <v>3.5</v>
      </c>
      <c r="L13" s="0" t="n">
        <v>0.15</v>
      </c>
      <c r="M13" s="0" t="n">
        <f aca="false">(12-3*K13)/L13</f>
        <v>10</v>
      </c>
    </row>
    <row r="14" customFormat="false" ht="13.8" hidden="false" customHeight="false" outlineLevel="0" collapsed="false">
      <c r="A14" s="0" t="s">
        <v>20</v>
      </c>
      <c r="B14" s="0" t="s">
        <v>21</v>
      </c>
      <c r="C14" s="0" t="n">
        <v>48</v>
      </c>
      <c r="D14" s="8" t="n">
        <f aca="false">C14/$C$19</f>
        <v>0.0952380952380952</v>
      </c>
      <c r="E14" s="8" t="n">
        <f aca="false">C14/SUM($C$12:$C$14)</f>
        <v>0.122448979591837</v>
      </c>
      <c r="F14" s="2" t="n">
        <v>6</v>
      </c>
      <c r="G14" s="3" t="n">
        <v>55</v>
      </c>
      <c r="H14" s="3" t="n">
        <f aca="false">F14*G14</f>
        <v>330</v>
      </c>
      <c r="I14" s="8" t="n">
        <f aca="false">F14/$F$20</f>
        <v>0.130434782608696</v>
      </c>
      <c r="J14" s="8" t="n">
        <f aca="false">F14/SUM(F$12:F$14)</f>
        <v>0.166666666666667</v>
      </c>
      <c r="K14" s="0" t="n">
        <v>3.5</v>
      </c>
      <c r="L14" s="0" t="n">
        <v>0.15</v>
      </c>
      <c r="M14" s="0" t="n">
        <f aca="false">(12-3*K14)/L14</f>
        <v>10</v>
      </c>
    </row>
    <row r="15" customFormat="false" ht="14.25" hidden="false" customHeight="false" outlineLevel="0" collapsed="false">
      <c r="D15" s="8"/>
      <c r="E15" s="8"/>
      <c r="F15" s="2" t="n">
        <f aca="false">SUM(F12:F14)</f>
        <v>36</v>
      </c>
      <c r="G15" s="3"/>
      <c r="H15" s="3"/>
      <c r="I15" s="8"/>
      <c r="J15" s="8"/>
    </row>
    <row r="16" customFormat="false" ht="14.25" hidden="false" customHeight="false" outlineLevel="0" collapsed="false">
      <c r="D16" s="8"/>
      <c r="E16" s="8"/>
      <c r="F16" s="2"/>
      <c r="G16" s="3"/>
      <c r="H16" s="3"/>
      <c r="I16" s="8"/>
      <c r="J16" s="8"/>
    </row>
    <row r="17" customFormat="false" ht="14.25" hidden="false" customHeight="false" outlineLevel="0" collapsed="false">
      <c r="A17" s="0" t="s">
        <v>22</v>
      </c>
      <c r="B17" s="0" t="s">
        <v>23</v>
      </c>
      <c r="C17" s="0" t="n">
        <v>48</v>
      </c>
      <c r="D17" s="8" t="n">
        <f aca="false">C17/$C$19</f>
        <v>0.0952380952380952</v>
      </c>
      <c r="E17" s="0" t="s">
        <v>24</v>
      </c>
      <c r="F17" s="2" t="n">
        <v>4</v>
      </c>
      <c r="G17" s="9" t="n">
        <v>4</v>
      </c>
      <c r="H17" s="3" t="n">
        <f aca="false">F17*G17</f>
        <v>16</v>
      </c>
      <c r="I17" s="8" t="n">
        <f aca="false">F17/$F$20</f>
        <v>0.0869565217391304</v>
      </c>
    </row>
    <row r="18" customFormat="false" ht="14.25" hidden="false" customHeight="false" outlineLevel="0" collapsed="false">
      <c r="A18" s="0" t="s">
        <v>25</v>
      </c>
      <c r="B18" s="0" t="s">
        <v>26</v>
      </c>
      <c r="C18" s="0" t="n">
        <v>64</v>
      </c>
      <c r="D18" s="8" t="n">
        <f aca="false">C18/$C$19</f>
        <v>0.126984126984127</v>
      </c>
      <c r="E18" s="0" t="s">
        <v>24</v>
      </c>
      <c r="F18" s="2" t="n">
        <v>6</v>
      </c>
      <c r="G18" s="9" t="n">
        <v>11</v>
      </c>
      <c r="H18" s="3" t="n">
        <f aca="false">F18*G18</f>
        <v>66</v>
      </c>
      <c r="I18" s="8" t="n">
        <f aca="false">F18/$F$20</f>
        <v>0.130434782608696</v>
      </c>
    </row>
    <row r="19" customFormat="false" ht="15" hidden="false" customHeight="false" outlineLevel="0" collapsed="false">
      <c r="B19" s="10" t="s">
        <v>27</v>
      </c>
      <c r="C19" s="10" t="n">
        <f aca="false">SUM(C12:C18)</f>
        <v>504</v>
      </c>
      <c r="D19" s="11"/>
      <c r="F19" s="12" t="n">
        <f aca="false">SUM(F17:F18)</f>
        <v>10</v>
      </c>
      <c r="G19" s="3"/>
      <c r="H19" s="3"/>
    </row>
    <row r="20" customFormat="false" ht="15" hidden="false" customHeight="false" outlineLevel="0" collapsed="false">
      <c r="B20" s="10" t="s">
        <v>28</v>
      </c>
      <c r="C20" s="10"/>
      <c r="D20" s="11"/>
      <c r="F20" s="13" t="n">
        <f aca="false">F19+F15</f>
        <v>46</v>
      </c>
      <c r="G20" s="3"/>
      <c r="H20" s="3"/>
    </row>
    <row r="21" customFormat="false" ht="13.8" hidden="false" customHeight="false" outlineLevel="0" collapsed="false">
      <c r="B21" s="0" t="s">
        <v>29</v>
      </c>
      <c r="C21" s="0" t="n">
        <v>35</v>
      </c>
      <c r="F21" s="10" t="n">
        <f aca="false">0.5*F19</f>
        <v>5</v>
      </c>
    </row>
    <row r="22" customFormat="false" ht="15" hidden="false" customHeight="false" outlineLevel="0" collapsed="false">
      <c r="B22" s="0" t="s">
        <v>30</v>
      </c>
      <c r="C22" s="0" t="n">
        <v>2580</v>
      </c>
      <c r="H22" s="10" t="n">
        <f aca="false">SUM(H12:H18)</f>
        <v>2062</v>
      </c>
    </row>
    <row r="38" customFormat="false" ht="14.25" hidden="false" customHeight="false" outlineLevel="0" collapsed="false">
      <c r="A38" s="0" t="s">
        <v>31</v>
      </c>
    </row>
    <row r="39" customFormat="false" ht="14.25" hidden="false" customHeight="false" outlineLevel="0" collapsed="false">
      <c r="A39" s="0" t="s">
        <v>32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RowHeight="14.25"/>
  <cols>
    <col collapsed="false" hidden="false" max="1" min="1" style="0" width="10.6232558139535"/>
    <col collapsed="false" hidden="false" max="2" min="2" style="0" width="12.5023255813953"/>
    <col collapsed="false" hidden="false" max="3" min="3" style="0" width="15.753488372093"/>
    <col collapsed="false" hidden="false" max="4" min="4" style="0" width="24.506976744186"/>
    <col collapsed="false" hidden="false" max="5" min="5" style="0" width="23.6186046511628"/>
    <col collapsed="false" hidden="false" max="7" min="7" style="14" width="8.37674418604651"/>
    <col collapsed="false" hidden="false" max="8" min="8" style="14" width="7.25116279069767"/>
    <col collapsed="false" hidden="false" max="9" min="9" style="0" width="6.61860465116279"/>
    <col collapsed="false" hidden="false" max="12" min="10" style="0" width="6.75348837209302"/>
    <col collapsed="false" hidden="false" max="13" min="13" style="15" width="10.2558139534884"/>
    <col collapsed="false" hidden="false" max="14" min="14" style="15" width="10.6232558139535"/>
    <col collapsed="false" hidden="false" max="1025" min="15" style="0" width="10.6651162790698"/>
  </cols>
  <sheetData>
    <row r="1" customFormat="false" ht="14.25" hidden="false" customHeight="false" outlineLevel="0" collapsed="false">
      <c r="G1" s="0"/>
      <c r="H1" s="0"/>
      <c r="M1" s="0"/>
      <c r="N1" s="0"/>
    </row>
    <row r="2" customFormat="false" ht="14.25" hidden="false" customHeight="false" outlineLevel="0" collapsed="false">
      <c r="A2" s="0" t="s">
        <v>33</v>
      </c>
      <c r="B2" s="0" t="s">
        <v>34</v>
      </c>
      <c r="C2" s="0" t="s">
        <v>35</v>
      </c>
      <c r="D2" s="0" t="s">
        <v>36</v>
      </c>
      <c r="E2" s="0" t="s">
        <v>37</v>
      </c>
      <c r="F2" s="0" t="s">
        <v>5</v>
      </c>
      <c r="G2" s="14" t="s">
        <v>5</v>
      </c>
      <c r="H2" s="14" t="s">
        <v>38</v>
      </c>
      <c r="I2" s="0" t="s">
        <v>39</v>
      </c>
      <c r="J2" s="0" t="s">
        <v>40</v>
      </c>
      <c r="K2" s="0" t="s">
        <v>41</v>
      </c>
      <c r="L2" s="0" t="s">
        <v>42</v>
      </c>
      <c r="M2" s="15" t="s">
        <v>43</v>
      </c>
      <c r="N2" s="15" t="s">
        <v>44</v>
      </c>
    </row>
    <row r="3" customFormat="false" ht="14.25" hidden="false" customHeight="false" outlineLevel="0" collapsed="false">
      <c r="A3" s="0" t="s">
        <v>45</v>
      </c>
      <c r="B3" s="0" t="s">
        <v>46</v>
      </c>
      <c r="E3" s="0" t="s">
        <v>47</v>
      </c>
      <c r="F3" s="0" t="s">
        <v>18</v>
      </c>
      <c r="G3" s="14" t="s">
        <v>48</v>
      </c>
      <c r="H3" s="14" t="n">
        <v>18000</v>
      </c>
      <c r="I3" s="0" t="n">
        <v>20</v>
      </c>
      <c r="J3" s="16" t="n">
        <v>1.71820265502128</v>
      </c>
      <c r="K3" s="16"/>
      <c r="L3" s="16"/>
      <c r="M3" s="15" t="n">
        <v>0.16</v>
      </c>
      <c r="N3" s="0"/>
    </row>
    <row r="4" customFormat="false" ht="15" hidden="false" customHeight="false" outlineLevel="0" collapsed="false">
      <c r="A4" s="0" t="s">
        <v>45</v>
      </c>
      <c r="B4" s="0" t="s">
        <v>46</v>
      </c>
      <c r="E4" s="0" t="s">
        <v>49</v>
      </c>
      <c r="F4" s="17" t="s">
        <v>20</v>
      </c>
      <c r="G4" s="14" t="s">
        <v>50</v>
      </c>
      <c r="H4" s="14" t="n">
        <v>18000</v>
      </c>
      <c r="I4" s="0" t="n">
        <v>20</v>
      </c>
      <c r="J4" s="16" t="n">
        <v>1.71820265502128</v>
      </c>
      <c r="K4" s="16"/>
      <c r="L4" s="16"/>
      <c r="M4" s="15" t="n">
        <v>0.16</v>
      </c>
      <c r="N4" s="0"/>
    </row>
    <row r="5" customFormat="false" ht="15" hidden="false" customHeight="false" outlineLevel="0" collapsed="false">
      <c r="A5" s="0" t="s">
        <v>45</v>
      </c>
      <c r="B5" s="0" t="s">
        <v>46</v>
      </c>
      <c r="E5" s="0" t="s">
        <v>51</v>
      </c>
      <c r="F5" s="18" t="s">
        <v>16</v>
      </c>
      <c r="G5" s="14" t="s">
        <v>52</v>
      </c>
      <c r="H5" s="14" t="n">
        <v>38000</v>
      </c>
      <c r="I5" s="0" t="n">
        <v>20</v>
      </c>
      <c r="J5" s="16" t="n">
        <v>3.62731671615604</v>
      </c>
      <c r="K5" s="16"/>
      <c r="L5" s="16"/>
      <c r="M5" s="15" t="n">
        <v>0.52</v>
      </c>
      <c r="N5" s="0"/>
    </row>
    <row r="6" customFormat="false" ht="15" hidden="false" customHeight="false" outlineLevel="0" collapsed="false">
      <c r="A6" s="0" t="s">
        <v>45</v>
      </c>
      <c r="B6" s="0" t="s">
        <v>53</v>
      </c>
      <c r="E6" s="0" t="s">
        <v>54</v>
      </c>
      <c r="F6" s="18" t="s">
        <v>16</v>
      </c>
      <c r="G6" s="14" t="s">
        <v>55</v>
      </c>
      <c r="H6" s="14" t="n">
        <v>38000</v>
      </c>
      <c r="I6" s="0" t="n">
        <v>20</v>
      </c>
      <c r="J6" s="16" t="n">
        <v>3.62731671615604</v>
      </c>
      <c r="K6" s="16"/>
      <c r="L6" s="16"/>
      <c r="M6" s="15" t="n">
        <v>0.59</v>
      </c>
      <c r="N6" s="15" t="n">
        <v>0.49</v>
      </c>
    </row>
    <row r="7" customFormat="false" ht="15" hidden="false" customHeight="false" outlineLevel="0" collapsed="false">
      <c r="A7" s="0" t="s">
        <v>45</v>
      </c>
      <c r="B7" s="0" t="s">
        <v>53</v>
      </c>
      <c r="E7" s="0" t="s">
        <v>56</v>
      </c>
      <c r="F7" s="19" t="s">
        <v>22</v>
      </c>
      <c r="G7" s="20" t="s">
        <v>57</v>
      </c>
      <c r="H7" s="14" t="n">
        <v>13950</v>
      </c>
      <c r="I7" s="0" t="n">
        <v>20</v>
      </c>
      <c r="J7" s="16" t="n">
        <v>1.33160705764149</v>
      </c>
      <c r="K7" s="16"/>
      <c r="L7" s="16"/>
      <c r="M7" s="15" t="n">
        <v>0.59</v>
      </c>
      <c r="N7" s="15" t="n">
        <v>0.49</v>
      </c>
    </row>
    <row r="8" customFormat="false" ht="15" hidden="false" customHeight="false" outlineLevel="0" collapsed="false">
      <c r="A8" s="0" t="s">
        <v>45</v>
      </c>
      <c r="B8" s="0" t="s">
        <v>46</v>
      </c>
      <c r="E8" s="0" t="s">
        <v>58</v>
      </c>
      <c r="F8" s="21" t="s">
        <v>25</v>
      </c>
      <c r="G8" s="14" t="s">
        <v>59</v>
      </c>
      <c r="H8" s="14" t="n">
        <v>14000</v>
      </c>
      <c r="I8" s="0" t="n">
        <v>20</v>
      </c>
      <c r="J8" s="16" t="n">
        <v>1.33637984279433</v>
      </c>
      <c r="K8" s="16"/>
      <c r="L8" s="16"/>
      <c r="M8" s="15" t="n">
        <v>0.52</v>
      </c>
      <c r="N8" s="0"/>
    </row>
    <row r="9" customFormat="false" ht="15" hidden="false" customHeight="false" outlineLevel="0" collapsed="false">
      <c r="A9" s="0" t="s">
        <v>45</v>
      </c>
      <c r="B9" s="0" t="s">
        <v>53</v>
      </c>
      <c r="E9" s="0" t="s">
        <v>60</v>
      </c>
      <c r="F9" s="21" t="s">
        <v>25</v>
      </c>
      <c r="G9" s="14" t="s">
        <v>61</v>
      </c>
      <c r="H9" s="14" t="n">
        <v>9600</v>
      </c>
      <c r="I9" s="0" t="n">
        <v>30</v>
      </c>
      <c r="J9" s="16" t="n">
        <v>2.05530573710218</v>
      </c>
      <c r="K9" s="16"/>
      <c r="L9" s="16"/>
      <c r="M9" s="15" t="n">
        <v>0.59</v>
      </c>
      <c r="N9" s="15" t="n">
        <v>0.49</v>
      </c>
    </row>
    <row r="10" customFormat="false" ht="15" hidden="false" customHeight="false" outlineLevel="0" collapsed="false">
      <c r="A10" s="0" t="s">
        <v>62</v>
      </c>
      <c r="B10" s="0" t="s">
        <v>63</v>
      </c>
      <c r="E10" s="0" t="s">
        <v>63</v>
      </c>
      <c r="F10" s="18" t="s">
        <v>16</v>
      </c>
      <c r="G10" s="14" t="s">
        <v>55</v>
      </c>
      <c r="H10" s="14" t="n">
        <v>18000</v>
      </c>
      <c r="I10" s="0" t="n">
        <v>20</v>
      </c>
      <c r="J10" s="16" t="n">
        <v>1.71820265502128</v>
      </c>
      <c r="K10" s="16"/>
      <c r="L10" s="16"/>
      <c r="M10" s="15" t="n">
        <v>0.12</v>
      </c>
    </row>
    <row r="11" customFormat="false" ht="14.25" hidden="false" customHeight="false" outlineLevel="0" collapsed="false">
      <c r="A11" s="0" t="s">
        <v>62</v>
      </c>
      <c r="B11" s="0" t="s">
        <v>63</v>
      </c>
      <c r="E11" s="0" t="s">
        <v>63</v>
      </c>
      <c r="F11" s="0" t="s">
        <v>64</v>
      </c>
      <c r="G11" s="14" t="s">
        <v>65</v>
      </c>
      <c r="H11" s="14" t="n">
        <v>24000</v>
      </c>
      <c r="I11" s="0" t="n">
        <v>20</v>
      </c>
      <c r="J11" s="16" t="n">
        <v>2.29093687336171</v>
      </c>
      <c r="K11" s="16"/>
      <c r="L11" s="16"/>
      <c r="M11" s="15" t="n">
        <v>0.12</v>
      </c>
    </row>
    <row r="12" customFormat="false" ht="15" hidden="false" customHeight="false" outlineLevel="0" collapsed="false">
      <c r="A12" s="0" t="s">
        <v>62</v>
      </c>
      <c r="B12" s="0" t="s">
        <v>63</v>
      </c>
      <c r="E12" s="0" t="s">
        <v>63</v>
      </c>
      <c r="F12" s="22" t="s">
        <v>22</v>
      </c>
      <c r="G12" s="14" t="s">
        <v>66</v>
      </c>
      <c r="H12" s="14" t="n">
        <v>16500</v>
      </c>
      <c r="I12" s="0" t="n">
        <v>24</v>
      </c>
      <c r="J12" s="16" t="n">
        <v>2.26549412093357</v>
      </c>
      <c r="K12" s="16"/>
      <c r="L12" s="16"/>
      <c r="M12" s="15" t="n">
        <v>0.12</v>
      </c>
    </row>
    <row r="13" customFormat="false" ht="15" hidden="false" customHeight="false" outlineLevel="0" collapsed="false">
      <c r="A13" s="0" t="s">
        <v>62</v>
      </c>
      <c r="B13" s="0" t="s">
        <v>63</v>
      </c>
      <c r="E13" s="0" t="s">
        <v>63</v>
      </c>
      <c r="F13" s="21" t="s">
        <v>25</v>
      </c>
      <c r="G13" s="14" t="s">
        <v>67</v>
      </c>
      <c r="H13" s="14" t="n">
        <v>18000</v>
      </c>
      <c r="I13" s="0" t="n">
        <v>20</v>
      </c>
      <c r="J13" s="16" t="n">
        <v>1.71820265502128</v>
      </c>
      <c r="K13" s="16"/>
      <c r="L13" s="16"/>
      <c r="M13" s="15" t="n">
        <v>0.12</v>
      </c>
    </row>
    <row r="14" customFormat="false" ht="15" hidden="false" customHeight="false" outlineLevel="0" collapsed="false">
      <c r="A14" s="0" t="s">
        <v>68</v>
      </c>
      <c r="B14" s="0" t="s">
        <v>69</v>
      </c>
      <c r="C14" s="0" t="s">
        <v>70</v>
      </c>
      <c r="E14" s="0" t="s">
        <v>71</v>
      </c>
      <c r="F14" s="18" t="s">
        <v>16</v>
      </c>
      <c r="G14" s="14" t="s">
        <v>72</v>
      </c>
      <c r="H14" s="14" t="n">
        <v>11000</v>
      </c>
      <c r="I14" s="0" t="n">
        <v>30</v>
      </c>
      <c r="J14" s="16" t="n">
        <v>2.35503782376292</v>
      </c>
      <c r="K14" s="16"/>
      <c r="L14" s="16"/>
      <c r="M14" s="15" t="n">
        <v>0.3</v>
      </c>
    </row>
    <row r="15" customFormat="false" ht="15" hidden="false" customHeight="false" outlineLevel="0" collapsed="false">
      <c r="A15" s="0" t="s">
        <v>68</v>
      </c>
      <c r="B15" s="0" t="s">
        <v>73</v>
      </c>
      <c r="C15" s="0" t="s">
        <v>74</v>
      </c>
      <c r="E15" s="0" t="s">
        <v>75</v>
      </c>
      <c r="F15" s="18" t="s">
        <v>16</v>
      </c>
      <c r="G15" s="14" t="s">
        <v>76</v>
      </c>
      <c r="H15" s="14" t="n">
        <v>14250</v>
      </c>
      <c r="I15" s="0" t="n">
        <v>30</v>
      </c>
      <c r="J15" s="16" t="n">
        <v>3.05084445351105</v>
      </c>
      <c r="K15" s="16"/>
      <c r="L15" s="16"/>
      <c r="M15" s="15" t="n">
        <v>0.38</v>
      </c>
    </row>
    <row r="16" customFormat="false" ht="15" hidden="false" customHeight="false" outlineLevel="0" collapsed="false">
      <c r="A16" s="0" t="s">
        <v>77</v>
      </c>
      <c r="B16" s="0" t="s">
        <v>53</v>
      </c>
      <c r="D16" s="23"/>
      <c r="E16" s="0" t="s">
        <v>78</v>
      </c>
      <c r="F16" s="18"/>
      <c r="G16" s="14" t="s">
        <v>57</v>
      </c>
      <c r="H16" s="14" t="n">
        <v>4700</v>
      </c>
      <c r="I16" s="0" t="n">
        <v>30</v>
      </c>
      <c r="J16" s="16" t="n">
        <v>1</v>
      </c>
    </row>
    <row r="22" customFormat="false" ht="14.25" hidden="false" customHeight="false" outlineLevel="0" collapsed="false">
      <c r="J22" s="0" t="s">
        <v>79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4.25"/>
  <cols>
    <col collapsed="false" hidden="false" max="1" min="1" style="0" width="10.6232558139535"/>
    <col collapsed="false" hidden="false" max="2" min="2" style="0" width="12.5023255813953"/>
    <col collapsed="false" hidden="false" max="3" min="3" style="0" width="17.1209302325581"/>
    <col collapsed="false" hidden="false" max="4" min="4" style="0" width="24.506976744186"/>
    <col collapsed="false" hidden="false" max="5" min="5" style="0" width="23.6186046511628"/>
    <col collapsed="false" hidden="false" max="7" min="7" style="14" width="11.1255813953488"/>
    <col collapsed="false" hidden="false" max="8" min="8" style="14" width="7.25116279069767"/>
    <col collapsed="false" hidden="false" max="9" min="9" style="0" width="6.61860465116279"/>
    <col collapsed="false" hidden="false" max="10" min="10" style="24" width="6.75348837209302"/>
    <col collapsed="false" hidden="false" max="12" min="11" style="0" width="6.75348837209302"/>
    <col collapsed="false" hidden="false" max="13" min="13" style="15" width="10.2558139534884"/>
    <col collapsed="false" hidden="false" max="14" min="14" style="15" width="10.6232558139535"/>
    <col collapsed="false" hidden="false" max="15" min="15" style="0" width="12.3813953488372"/>
    <col collapsed="false" hidden="false" max="16" min="16" style="0" width="9.62325581395349"/>
    <col collapsed="false" hidden="false" max="1025" min="17" style="0" width="10.6651162790698"/>
  </cols>
  <sheetData>
    <row r="1" customFormat="false" ht="14.25" hidden="false" customHeight="false" outlineLevel="0" collapsed="false">
      <c r="G1" s="0"/>
      <c r="H1" s="0"/>
      <c r="J1" s="0"/>
      <c r="M1" s="0"/>
      <c r="N1" s="0"/>
      <c r="O1" s="0" t="s">
        <v>80</v>
      </c>
    </row>
    <row r="2" customFormat="false" ht="14.25" hidden="false" customHeight="false" outlineLevel="0" collapsed="false">
      <c r="A2" s="0" t="s">
        <v>33</v>
      </c>
      <c r="B2" s="0" t="s">
        <v>34</v>
      </c>
      <c r="C2" s="0" t="s">
        <v>35</v>
      </c>
      <c r="D2" s="0" t="s">
        <v>36</v>
      </c>
      <c r="E2" s="0" t="s">
        <v>37</v>
      </c>
      <c r="F2" s="0" t="s">
        <v>5</v>
      </c>
      <c r="G2" s="14" t="s">
        <v>5</v>
      </c>
      <c r="H2" s="14" t="s">
        <v>38</v>
      </c>
      <c r="I2" s="0" t="s">
        <v>39</v>
      </c>
      <c r="J2" s="24" t="s">
        <v>40</v>
      </c>
      <c r="K2" s="0" t="s">
        <v>41</v>
      </c>
      <c r="L2" s="0" t="s">
        <v>42</v>
      </c>
      <c r="M2" s="15" t="s">
        <v>43</v>
      </c>
      <c r="N2" s="15" t="s">
        <v>44</v>
      </c>
      <c r="O2" s="0" t="s">
        <v>81</v>
      </c>
      <c r="P2" s="0" t="s">
        <v>82</v>
      </c>
    </row>
    <row r="3" customFormat="false" ht="15" hidden="false" customHeight="false" outlineLevel="0" collapsed="false">
      <c r="A3" s="0" t="s">
        <v>77</v>
      </c>
      <c r="B3" s="0" t="s">
        <v>83</v>
      </c>
      <c r="C3" s="0" t="n">
        <v>121338</v>
      </c>
      <c r="D3" s="23" t="s">
        <v>84</v>
      </c>
      <c r="E3" s="0" t="s">
        <v>85</v>
      </c>
      <c r="F3" s="18" t="s">
        <v>16</v>
      </c>
      <c r="G3" s="14" t="s">
        <v>86</v>
      </c>
      <c r="H3" s="14" t="n">
        <v>7000</v>
      </c>
      <c r="I3" s="0" t="n">
        <v>120</v>
      </c>
      <c r="J3" s="24" t="n">
        <v>22</v>
      </c>
      <c r="K3" s="0" t="n">
        <v>3.4</v>
      </c>
      <c r="L3" s="0" t="n">
        <v>60</v>
      </c>
      <c r="M3" s="0"/>
      <c r="N3" s="15" t="n">
        <v>0.1</v>
      </c>
      <c r="O3" s="25" t="n">
        <f aca="false">Kenndaten!$B$4/'SMD LEDs'!J3</f>
        <v>90.9090909090909</v>
      </c>
      <c r="P3" s="26" t="n">
        <f aca="false">ROUNDUP(Kenndaten!E12*'SMD LEDs'!$O$3,0)</f>
        <v>33</v>
      </c>
    </row>
    <row r="4" customFormat="false" ht="14.25" hidden="false" customHeight="false" outlineLevel="0" collapsed="false">
      <c r="A4" s="0" t="s">
        <v>77</v>
      </c>
      <c r="B4" s="0" t="s">
        <v>83</v>
      </c>
      <c r="C4" s="0" t="n">
        <v>121336</v>
      </c>
      <c r="D4" s="23" t="s">
        <v>87</v>
      </c>
      <c r="E4" s="0" t="s">
        <v>88</v>
      </c>
      <c r="F4" s="0" t="s">
        <v>18</v>
      </c>
      <c r="G4" s="14" t="s">
        <v>89</v>
      </c>
      <c r="H4" s="14" t="n">
        <v>7000</v>
      </c>
      <c r="I4" s="0" t="n">
        <v>120</v>
      </c>
      <c r="J4" s="24" t="n">
        <v>22</v>
      </c>
      <c r="K4" s="0" t="n">
        <v>3</v>
      </c>
      <c r="L4" s="0" t="n">
        <v>60</v>
      </c>
      <c r="M4" s="0"/>
      <c r="N4" s="15" t="n">
        <v>0.1</v>
      </c>
      <c r="O4" s="25"/>
      <c r="P4" s="26" t="n">
        <f aca="false">ROUNDUP(Kenndaten!E13*'SMD LEDs'!$O$3,0)</f>
        <v>48</v>
      </c>
    </row>
    <row r="5" customFormat="false" ht="15" hidden="false" customHeight="false" outlineLevel="0" collapsed="false">
      <c r="A5" s="27" t="s">
        <v>77</v>
      </c>
      <c r="B5" s="27" t="s">
        <v>83</v>
      </c>
      <c r="C5" s="27" t="n">
        <v>121337</v>
      </c>
      <c r="D5" s="28"/>
      <c r="E5" s="27" t="s">
        <v>90</v>
      </c>
      <c r="F5" s="29" t="s">
        <v>20</v>
      </c>
      <c r="G5" s="30" t="s">
        <v>91</v>
      </c>
      <c r="H5" s="14" t="n">
        <v>7000</v>
      </c>
      <c r="I5" s="27" t="n">
        <v>120</v>
      </c>
      <c r="J5" s="31" t="n">
        <v>22</v>
      </c>
      <c r="K5" s="27" t="n">
        <v>3</v>
      </c>
      <c r="L5" s="27" t="n">
        <v>60</v>
      </c>
      <c r="M5" s="32"/>
      <c r="N5" s="32" t="n">
        <v>0.1</v>
      </c>
      <c r="O5" s="25"/>
      <c r="P5" s="26" t="n">
        <f aca="false">ROUNDUP(Kenndaten!E14*'SMD LEDs'!$O$3,0)</f>
        <v>12</v>
      </c>
    </row>
    <row r="6" customFormat="false" ht="15" hidden="false" customHeight="false" outlineLevel="0" collapsed="false">
      <c r="A6" s="0" t="s">
        <v>77</v>
      </c>
      <c r="B6" s="0" t="s">
        <v>83</v>
      </c>
      <c r="C6" s="0" t="n">
        <v>121341</v>
      </c>
      <c r="D6" s="23" t="s">
        <v>92</v>
      </c>
      <c r="E6" s="3" t="s">
        <v>93</v>
      </c>
      <c r="F6" s="18" t="s">
        <v>16</v>
      </c>
      <c r="G6" s="33" t="s">
        <v>94</v>
      </c>
      <c r="H6" s="33" t="n">
        <v>17500</v>
      </c>
      <c r="I6" s="3" t="n">
        <v>120</v>
      </c>
      <c r="J6" s="34" t="n">
        <v>55</v>
      </c>
      <c r="K6" s="3" t="n">
        <v>3</v>
      </c>
      <c r="L6" s="3" t="n">
        <v>150</v>
      </c>
      <c r="M6" s="35"/>
      <c r="N6" s="35" t="n">
        <v>0.18</v>
      </c>
      <c r="O6" s="36" t="n">
        <f aca="false">Kenndaten!$B$4/'SMD LEDs'!J6</f>
        <v>36.3636363636364</v>
      </c>
      <c r="P6" s="37" t="n">
        <f aca="false">ROUNDUP(Kenndaten!E12*'SMD LEDs'!$O$6,0)</f>
        <v>13</v>
      </c>
    </row>
    <row r="7" customFormat="false" ht="14.25" hidden="false" customHeight="false" outlineLevel="0" collapsed="false">
      <c r="A7" s="0" t="s">
        <v>77</v>
      </c>
      <c r="B7" s="0" t="s">
        <v>83</v>
      </c>
      <c r="C7" s="0" t="n">
        <v>121340</v>
      </c>
      <c r="D7" s="3"/>
      <c r="E7" s="3" t="s">
        <v>95</v>
      </c>
      <c r="F7" s="3" t="s">
        <v>18</v>
      </c>
      <c r="G7" s="33" t="s">
        <v>89</v>
      </c>
      <c r="H7" s="33" t="n">
        <v>17500</v>
      </c>
      <c r="I7" s="3" t="n">
        <v>120</v>
      </c>
      <c r="J7" s="34" t="n">
        <v>55</v>
      </c>
      <c r="K7" s="9" t="n">
        <v>3</v>
      </c>
      <c r="L7" s="3" t="n">
        <v>150</v>
      </c>
      <c r="M7" s="35"/>
      <c r="N7" s="35" t="n">
        <v>0.18</v>
      </c>
      <c r="O7" s="36"/>
      <c r="P7" s="37" t="n">
        <f aca="false">ROUNDUP(Kenndaten!E13*'SMD LEDs'!$O$6,0)</f>
        <v>19</v>
      </c>
    </row>
    <row r="8" s="27" customFormat="true" ht="15" hidden="false" customHeight="false" outlineLevel="0" collapsed="false">
      <c r="A8" s="27" t="s">
        <v>77</v>
      </c>
      <c r="B8" s="27" t="s">
        <v>83</v>
      </c>
      <c r="C8" s="27" t="n">
        <v>121341</v>
      </c>
      <c r="E8" s="27" t="s">
        <v>96</v>
      </c>
      <c r="F8" s="29" t="s">
        <v>20</v>
      </c>
      <c r="G8" s="30" t="s">
        <v>91</v>
      </c>
      <c r="H8" s="33" t="n">
        <v>17500</v>
      </c>
      <c r="I8" s="27" t="n">
        <v>120</v>
      </c>
      <c r="J8" s="31" t="n">
        <v>55</v>
      </c>
      <c r="K8" s="27" t="n">
        <v>3</v>
      </c>
      <c r="L8" s="27" t="n">
        <v>150</v>
      </c>
      <c r="M8" s="32"/>
      <c r="N8" s="32" t="n">
        <v>0.18</v>
      </c>
      <c r="O8" s="36"/>
      <c r="P8" s="38" t="n">
        <f aca="false">ROUNDUP(Kenndaten!E14*'SMD LEDs'!$O$6,0)</f>
        <v>5</v>
      </c>
    </row>
    <row r="9" customFormat="false" ht="15" hidden="false" customHeight="false" outlineLevel="0" collapsed="false">
      <c r="A9" s="0" t="s">
        <v>97</v>
      </c>
      <c r="B9" s="0" t="s">
        <v>98</v>
      </c>
      <c r="E9" s="9" t="s">
        <v>99</v>
      </c>
      <c r="F9" s="21" t="s">
        <v>25</v>
      </c>
      <c r="G9" s="14" t="s">
        <v>100</v>
      </c>
      <c r="H9" s="14" t="n">
        <v>3500</v>
      </c>
      <c r="I9" s="0" t="n">
        <v>120</v>
      </c>
      <c r="J9" s="24" t="n">
        <v>11</v>
      </c>
      <c r="K9" s="0" t="n">
        <v>2</v>
      </c>
      <c r="L9" s="0" t="s">
        <v>101</v>
      </c>
      <c r="M9" s="15" t="n">
        <v>0.2</v>
      </c>
      <c r="N9" s="0"/>
    </row>
    <row r="10" customFormat="false" ht="15" hidden="false" customHeight="false" outlineLevel="0" collapsed="false">
      <c r="A10" s="0" t="s">
        <v>97</v>
      </c>
      <c r="B10" s="0" t="s">
        <v>98</v>
      </c>
      <c r="E10" s="9" t="s">
        <v>99</v>
      </c>
      <c r="F10" s="19" t="s">
        <v>22</v>
      </c>
      <c r="G10" s="14" t="s">
        <v>66</v>
      </c>
      <c r="H10" s="14" t="n">
        <v>7000</v>
      </c>
      <c r="I10" s="0" t="n">
        <v>120</v>
      </c>
      <c r="J10" s="24" t="n">
        <v>22</v>
      </c>
      <c r="K10" s="0" t="n">
        <v>3.3</v>
      </c>
      <c r="L10" s="0" t="s">
        <v>101</v>
      </c>
      <c r="M10" s="15" t="n">
        <v>0.2</v>
      </c>
      <c r="N10" s="0"/>
    </row>
    <row r="11" customFormat="false" ht="15" hidden="false" customHeight="false" outlineLevel="0" collapsed="false">
      <c r="A11" s="0" t="s">
        <v>97</v>
      </c>
      <c r="B11" s="0" t="s">
        <v>98</v>
      </c>
      <c r="E11" s="9" t="s">
        <v>102</v>
      </c>
      <c r="F11" s="21" t="s">
        <v>25</v>
      </c>
      <c r="G11" s="14" t="s">
        <v>100</v>
      </c>
      <c r="H11" s="14" t="n">
        <v>600</v>
      </c>
      <c r="I11" s="0" t="n">
        <v>120</v>
      </c>
      <c r="J11" s="24" t="n">
        <v>2</v>
      </c>
      <c r="M11" s="0"/>
      <c r="N11" s="0"/>
    </row>
    <row r="12" customFormat="false" ht="15" hidden="false" customHeight="false" outlineLevel="0" collapsed="false">
      <c r="A12" s="27" t="s">
        <v>97</v>
      </c>
      <c r="B12" s="27" t="s">
        <v>98</v>
      </c>
      <c r="C12" s="27"/>
      <c r="D12" s="27"/>
      <c r="E12" s="9" t="s">
        <v>102</v>
      </c>
      <c r="F12" s="39" t="s">
        <v>22</v>
      </c>
      <c r="G12" s="30" t="s">
        <v>66</v>
      </c>
      <c r="H12" s="30" t="n">
        <v>900</v>
      </c>
      <c r="I12" s="27" t="n">
        <v>120</v>
      </c>
      <c r="J12" s="31" t="n">
        <v>3</v>
      </c>
      <c r="K12" s="27"/>
      <c r="L12" s="27"/>
      <c r="M12" s="32"/>
      <c r="N12" s="32"/>
      <c r="O12" s="27"/>
      <c r="P12" s="27"/>
    </row>
    <row r="13" customFormat="false" ht="15" hidden="false" customHeight="false" outlineLevel="0" collapsed="false">
      <c r="A13" s="0" t="s">
        <v>68</v>
      </c>
      <c r="B13" s="0" t="s">
        <v>103</v>
      </c>
      <c r="C13" s="0" t="s">
        <v>104</v>
      </c>
      <c r="E13" s="9" t="s">
        <v>105</v>
      </c>
      <c r="F13" s="21" t="s">
        <v>25</v>
      </c>
      <c r="G13" s="14" t="s">
        <v>106</v>
      </c>
      <c r="H13" s="14" t="n">
        <v>3500</v>
      </c>
      <c r="I13" s="0" t="n">
        <v>120</v>
      </c>
      <c r="J13" s="24" t="n">
        <v>11</v>
      </c>
      <c r="K13" s="0" t="n">
        <v>3.4</v>
      </c>
      <c r="L13" s="0" t="n">
        <v>150</v>
      </c>
      <c r="M13" s="15" t="n">
        <v>0.41</v>
      </c>
      <c r="N13" s="0"/>
    </row>
    <row r="14" customFormat="false" ht="15" hidden="false" customHeight="false" outlineLevel="0" collapsed="false">
      <c r="A14" s="0" t="s">
        <v>68</v>
      </c>
      <c r="B14" s="0" t="s">
        <v>103</v>
      </c>
      <c r="C14" s="0" t="s">
        <v>107</v>
      </c>
      <c r="E14" s="9" t="s">
        <v>105</v>
      </c>
      <c r="F14" s="19" t="s">
        <v>22</v>
      </c>
      <c r="G14" s="14" t="s">
        <v>108</v>
      </c>
      <c r="H14" s="14" t="n">
        <v>1400</v>
      </c>
      <c r="I14" s="0" t="n">
        <v>120</v>
      </c>
      <c r="J14" s="24" t="n">
        <v>4.4</v>
      </c>
      <c r="K14" s="0" t="n">
        <v>3.5</v>
      </c>
      <c r="L14" s="0" t="n">
        <v>150</v>
      </c>
      <c r="M14" s="15" t="n">
        <v>0.58</v>
      </c>
      <c r="N14" s="0"/>
    </row>
    <row r="15" customFormat="false" ht="15" hidden="false" customHeight="false" outlineLevel="0" collapsed="false">
      <c r="A15" s="0" t="s">
        <v>68</v>
      </c>
      <c r="B15" s="0" t="s">
        <v>73</v>
      </c>
      <c r="C15" s="0" t="s">
        <v>109</v>
      </c>
      <c r="E15" s="9" t="s">
        <v>110</v>
      </c>
      <c r="F15" s="21" t="s">
        <v>25</v>
      </c>
      <c r="G15" s="14" t="s">
        <v>61</v>
      </c>
      <c r="H15" s="14" t="n">
        <v>19100</v>
      </c>
      <c r="I15" s="0" t="n">
        <v>120</v>
      </c>
      <c r="J15" s="24" t="n">
        <v>60</v>
      </c>
      <c r="K15" s="0" t="n">
        <v>2.95</v>
      </c>
      <c r="L15" s="0" t="n">
        <v>350</v>
      </c>
      <c r="M15" s="15" t="n">
        <v>1.1</v>
      </c>
      <c r="N15" s="0"/>
    </row>
    <row r="16" customFormat="false" ht="15" hidden="false" customHeight="false" outlineLevel="0" collapsed="false">
      <c r="A16" s="27" t="s">
        <v>68</v>
      </c>
      <c r="B16" s="27" t="s">
        <v>73</v>
      </c>
      <c r="C16" s="27" t="s">
        <v>111</v>
      </c>
      <c r="D16" s="27"/>
      <c r="E16" s="40" t="s">
        <v>110</v>
      </c>
      <c r="F16" s="39" t="s">
        <v>22</v>
      </c>
      <c r="G16" s="30" t="s">
        <v>23</v>
      </c>
      <c r="H16" s="30" t="n">
        <v>6300</v>
      </c>
      <c r="I16" s="27" t="n">
        <v>120</v>
      </c>
      <c r="J16" s="31" t="n">
        <v>20</v>
      </c>
      <c r="K16" s="27" t="n">
        <v>3.5</v>
      </c>
      <c r="L16" s="27" t="n">
        <v>350</v>
      </c>
      <c r="M16" s="32" t="n">
        <v>1.1</v>
      </c>
      <c r="N16" s="32"/>
      <c r="O16" s="27"/>
      <c r="P16" s="27"/>
    </row>
    <row r="17" customFormat="false" ht="15" hidden="false" customHeight="false" outlineLevel="0" collapsed="false">
      <c r="A17" s="9" t="s">
        <v>112</v>
      </c>
      <c r="C17" s="23" t="s">
        <v>113</v>
      </c>
      <c r="E17" s="9" t="s">
        <v>99</v>
      </c>
      <c r="F17" s="21" t="s">
        <v>25</v>
      </c>
      <c r="G17" s="14" t="s">
        <v>61</v>
      </c>
      <c r="H17" s="14" t="n">
        <v>6000</v>
      </c>
      <c r="I17" s="9" t="n">
        <v>120</v>
      </c>
      <c r="J17" s="24" t="n">
        <v>19</v>
      </c>
      <c r="K17" s="9" t="n">
        <v>2.2</v>
      </c>
      <c r="L17" s="0" t="s">
        <v>101</v>
      </c>
      <c r="N17" s="15" t="n">
        <v>0.27</v>
      </c>
    </row>
    <row r="18" customFormat="false" ht="15" hidden="false" customHeight="false" outlineLevel="0" collapsed="false">
      <c r="A18" s="9" t="s">
        <v>112</v>
      </c>
      <c r="C18" s="23" t="s">
        <v>113</v>
      </c>
      <c r="E18" s="9" t="s">
        <v>99</v>
      </c>
      <c r="F18" s="19" t="s">
        <v>22</v>
      </c>
      <c r="G18" s="14" t="s">
        <v>23</v>
      </c>
      <c r="H18" s="14" t="n">
        <v>7000</v>
      </c>
      <c r="I18" s="9" t="n">
        <v>120</v>
      </c>
      <c r="J18" s="24" t="n">
        <v>22</v>
      </c>
      <c r="K18" s="0" t="n">
        <v>3.2</v>
      </c>
      <c r="L18" s="0" t="s">
        <v>101</v>
      </c>
      <c r="N18" s="15" t="n">
        <v>0.33</v>
      </c>
    </row>
    <row r="19" customFormat="false" ht="15" hidden="false" customHeight="false" outlineLevel="0" collapsed="false">
      <c r="A19" s="9" t="s">
        <v>112</v>
      </c>
      <c r="C19" s="23" t="s">
        <v>113</v>
      </c>
      <c r="E19" s="9" t="s">
        <v>102</v>
      </c>
      <c r="F19" s="21" t="s">
        <v>25</v>
      </c>
      <c r="G19" s="14" t="s">
        <v>61</v>
      </c>
      <c r="H19" s="14" t="n">
        <v>1500</v>
      </c>
      <c r="I19" s="9" t="n">
        <v>120</v>
      </c>
      <c r="J19" s="24" t="n">
        <v>4.7</v>
      </c>
      <c r="K19" s="9" t="n">
        <v>2.2</v>
      </c>
      <c r="L19" s="0" t="s">
        <v>101</v>
      </c>
      <c r="N19" s="15" t="n">
        <v>0.29</v>
      </c>
    </row>
    <row r="20" customFormat="false" ht="15" hidden="false" customHeight="false" outlineLevel="0" collapsed="false">
      <c r="A20" s="9" t="s">
        <v>112</v>
      </c>
      <c r="C20" s="23" t="s">
        <v>113</v>
      </c>
      <c r="E20" s="9" t="s">
        <v>102</v>
      </c>
      <c r="F20" s="19" t="s">
        <v>22</v>
      </c>
      <c r="G20" s="14" t="s">
        <v>23</v>
      </c>
      <c r="H20" s="14" t="n">
        <v>1000</v>
      </c>
      <c r="I20" s="9" t="n">
        <v>120</v>
      </c>
      <c r="J20" s="24" t="n">
        <v>3</v>
      </c>
      <c r="K20" s="0" t="n">
        <v>3.2</v>
      </c>
      <c r="L20" s="0" t="s">
        <v>101</v>
      </c>
      <c r="N20" s="15" t="n">
        <v>0.33</v>
      </c>
    </row>
  </sheetData>
  <mergeCells count="2">
    <mergeCell ref="O3:O5"/>
    <mergeCell ref="O6:O8"/>
  </mergeCells>
  <hyperlinks>
    <hyperlink ref="D3" r:id="rId1" display="Datenblätter\D121338D.PDF"/>
    <hyperlink ref="D4" r:id="rId2" display="Datenblätter\D121336D.PDF"/>
    <hyperlink ref="D6" r:id="rId3" display="Datenblätter\D121341D.PDF"/>
    <hyperlink ref="C17" r:id="rId4" display="Link"/>
    <hyperlink ref="C18" r:id="rId5" display="Link"/>
    <hyperlink ref="C19" r:id="rId6" display="Link"/>
    <hyperlink ref="C20" r:id="rId7" display="Link"/>
  </hyperlink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4.25"/>
  <cols>
    <col collapsed="false" hidden="false" max="4" min="1" style="0" width="10.6232558139535"/>
    <col collapsed="false" hidden="false" max="1025" min="5" style="0" width="10.6651162790698"/>
  </cols>
  <sheetData>
    <row r="2" customFormat="false" ht="14.25" hidden="false" customHeight="false" outlineLevel="0" collapsed="false">
      <c r="A2" s="0" t="s">
        <v>114</v>
      </c>
    </row>
    <row r="4" customFormat="false" ht="15" hidden="false" customHeight="false" outlineLevel="0" collapsed="false">
      <c r="A4" s="41" t="s">
        <v>115</v>
      </c>
      <c r="B4" s="41" t="s">
        <v>116</v>
      </c>
      <c r="C4" s="41" t="s">
        <v>117</v>
      </c>
      <c r="D4" s="41" t="s">
        <v>118</v>
      </c>
      <c r="E4" s="42"/>
      <c r="F4" s="43" t="s">
        <v>119</v>
      </c>
      <c r="G4" s="42"/>
    </row>
    <row r="5" customFormat="false" ht="14.25" hidden="false" customHeight="false" outlineLevel="0" collapsed="false">
      <c r="A5" s="44" t="n">
        <v>0.31</v>
      </c>
      <c r="B5" s="44" t="n">
        <v>0.32</v>
      </c>
      <c r="C5" s="45" t="n">
        <f aca="false">(A5-0.332)/(0.1858-B5)</f>
        <v>0.163934426229508</v>
      </c>
      <c r="D5" s="46" t="n">
        <f aca="false">(437*C5^3)+(3601*C5^2)+(6831*C5)+5517</f>
        <v>6735.5363973196</v>
      </c>
      <c r="E5" s="42"/>
      <c r="F5" s="47"/>
      <c r="G5" s="48" t="s">
        <v>120</v>
      </c>
    </row>
    <row r="7" customFormat="false" ht="14.25" hidden="false" customHeight="false" outlineLevel="0" collapsed="false">
      <c r="A7" s="0" t="s">
        <v>121</v>
      </c>
    </row>
    <row r="8" customFormat="false" ht="14.25" hidden="false" customHeight="false" outlineLevel="0" collapsed="false">
      <c r="A8" s="0" t="s">
        <v>122</v>
      </c>
      <c r="B8" s="0" t="s">
        <v>123</v>
      </c>
      <c r="C8" s="0" t="s">
        <v>124</v>
      </c>
      <c r="D8" s="0" t="s">
        <v>125</v>
      </c>
    </row>
    <row r="9" customFormat="false" ht="14.25" hidden="false" customHeight="false" outlineLevel="0" collapsed="false">
      <c r="A9" s="0" t="n">
        <v>10</v>
      </c>
      <c r="B9" s="0" t="n">
        <v>1</v>
      </c>
      <c r="C9" s="0" t="n">
        <v>1.33</v>
      </c>
      <c r="D9" s="0" t="n">
        <v>7.50210052674504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LibreOffice/4.4.6.3$Windows_x86 LibreOffice_project/e8938fd3328e95dcf59dd64e7facd2c7d67c704d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2016-06-22T20:01:26Z</dcterms:created>
  <dc:creator>Nottebohm-Knochenhauer, David (VWIF G-TH/E)</dc:creator>
  <dc:language>de-DE</dc:language>
  <dcterms:modified xsi:type="dcterms:W3CDTF">2017-02-18T22:27:55Z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