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20" windowWidth="20370" windowHeight="12750" activeTab="4"/>
  </bookViews>
  <sheets>
    <sheet name="BOM-Instr" sheetId="1" r:id="rId1"/>
    <sheet name="Spulen" sheetId="2" r:id="rId2"/>
    <sheet name="Hallsensoren" sheetId="3" r:id="rId3"/>
    <sheet name="Magnete" sheetId="4" r:id="rId4"/>
    <sheet name="Konstruktion" sheetId="5" r:id="rId5"/>
  </sheets>
  <definedNames>
    <definedName name="a">Konstruktion!$C$20</definedName>
    <definedName name="b">Konstruktion!$C$21</definedName>
    <definedName name="d">Konstruktion!$C$22</definedName>
    <definedName name="E">Konstruktion!$C$25</definedName>
    <definedName name="F">Konstruktion!$C$26</definedName>
    <definedName name="l">Konstruktion!$C$23</definedName>
    <definedName name="t">Konstruktion!$C$24</definedName>
  </definedNames>
  <calcPr calcId="145621"/>
</workbook>
</file>

<file path=xl/calcChain.xml><?xml version="1.0" encoding="utf-8"?>
<calcChain xmlns="http://schemas.openxmlformats.org/spreadsheetml/2006/main">
  <c r="C26" i="5" l="1"/>
  <c r="C28" i="5" s="1"/>
  <c r="C27" i="5" l="1"/>
  <c r="E2" i="3"/>
  <c r="E3" i="3"/>
  <c r="E4" i="3"/>
  <c r="E5" i="3"/>
  <c r="E6" i="3"/>
  <c r="E7" i="3"/>
  <c r="E8" i="3"/>
  <c r="L9" i="4" l="1"/>
  <c r="I9" i="4"/>
  <c r="I8" i="4"/>
  <c r="I7" i="4"/>
  <c r="I5" i="4"/>
  <c r="I6" i="4"/>
  <c r="I4" i="4"/>
  <c r="D2" i="3" l="1"/>
  <c r="D3" i="3"/>
  <c r="D4" i="3"/>
  <c r="D5" i="3"/>
  <c r="D6" i="3"/>
  <c r="D7" i="3"/>
  <c r="C8" i="3"/>
  <c r="I3" i="4" l="1"/>
  <c r="J3" i="4" s="1"/>
  <c r="J4" i="4"/>
  <c r="M7" i="3" l="1"/>
</calcChain>
</file>

<file path=xl/comments1.xml><?xml version="1.0" encoding="utf-8"?>
<comments xmlns="http://schemas.openxmlformats.org/spreadsheetml/2006/main">
  <authors>
    <author>Nottebohm-Knochenhauer, David (VW Infotainment GmbH)</author>
  </authors>
  <commentList>
    <comment ref="H5" authorId="0">
      <text>
        <r>
          <rPr>
            <b/>
            <sz val="9"/>
            <color indexed="81"/>
            <rFont val="Tahoma"/>
            <charset val="1"/>
          </rPr>
          <t>in VPE á 2 Stck.</t>
        </r>
      </text>
    </comment>
  </commentList>
</comments>
</file>

<file path=xl/comments2.xml><?xml version="1.0" encoding="utf-8"?>
<comments xmlns="http://schemas.openxmlformats.org/spreadsheetml/2006/main">
  <authors>
    <author>Nottebohm-Knochenhauer, David (VW Infotainment GmbH)</author>
  </authors>
  <commentList>
    <comment ref="B8" authorId="0">
      <text>
        <r>
          <rPr>
            <b/>
            <sz val="9"/>
            <color indexed="81"/>
            <rFont val="Tahoma"/>
            <charset val="1"/>
          </rPr>
          <t>Sentron</t>
        </r>
      </text>
    </comment>
  </commentList>
</comments>
</file>

<file path=xl/comments3.xml><?xml version="1.0" encoding="utf-8"?>
<comments xmlns="http://schemas.openxmlformats.org/spreadsheetml/2006/main">
  <authors>
    <author>DNK (VWIF)</author>
  </authors>
  <commentList>
    <comment ref="L9" authorId="0">
      <text>
        <r>
          <rPr>
            <b/>
            <sz val="9"/>
            <color indexed="81"/>
            <rFont val="Tahoma"/>
            <charset val="1"/>
          </rPr>
          <t>DNK (VWIF):</t>
        </r>
        <r>
          <rPr>
            <sz val="9"/>
            <color indexed="81"/>
            <rFont val="Tahoma"/>
            <charset val="1"/>
          </rPr>
          <t xml:space="preserve">
VPE 5</t>
        </r>
      </text>
    </comment>
  </commentList>
</comments>
</file>

<file path=xl/sharedStrings.xml><?xml version="1.0" encoding="utf-8"?>
<sst xmlns="http://schemas.openxmlformats.org/spreadsheetml/2006/main" count="158" uniqueCount="131">
  <si>
    <t>Orig. Item</t>
  </si>
  <si>
    <t>Alternativ</t>
  </si>
  <si>
    <t>Wert</t>
  </si>
  <si>
    <t>Stück</t>
  </si>
  <si>
    <t>Beschreibung</t>
  </si>
  <si>
    <t>Mega168</t>
  </si>
  <si>
    <t>Arduino Controller</t>
  </si>
  <si>
    <t>L298N</t>
  </si>
  <si>
    <t>UGN3503</t>
  </si>
  <si>
    <t>Hall Sensor Linear</t>
  </si>
  <si>
    <t>LM358N</t>
  </si>
  <si>
    <t>LM7809</t>
  </si>
  <si>
    <t>9V Festpannungsregler</t>
  </si>
  <si>
    <t>Ringmagnet</t>
  </si>
  <si>
    <t>alt. Wert</t>
  </si>
  <si>
    <t>145x80x20</t>
  </si>
  <si>
    <t>Spulen</t>
  </si>
  <si>
    <t>800Wdg/</t>
  </si>
  <si>
    <t>Motortreiber</t>
  </si>
  <si>
    <t>46V, 4A</t>
  </si>
  <si>
    <t>2x OP</t>
  </si>
  <si>
    <t>n</t>
  </si>
  <si>
    <t>h</t>
  </si>
  <si>
    <t>d</t>
  </si>
  <si>
    <t>l</t>
  </si>
  <si>
    <t>Windungen</t>
  </si>
  <si>
    <t>Höhe</t>
  </si>
  <si>
    <t>Innen</t>
  </si>
  <si>
    <t>Länge</t>
  </si>
  <si>
    <t>L</t>
  </si>
  <si>
    <t>Drahtdurchm.</t>
  </si>
  <si>
    <t>5V, 1.30mV/G (190mT)</t>
  </si>
  <si>
    <t>A1326</t>
  </si>
  <si>
    <t>2.5mVG</t>
  </si>
  <si>
    <t>Quelle</t>
  </si>
  <si>
    <t>RS-Online</t>
  </si>
  <si>
    <t>Preis/Stück</t>
  </si>
  <si>
    <t>ebay (modul)</t>
  </si>
  <si>
    <t>?</t>
  </si>
  <si>
    <t>Hersteller</t>
  </si>
  <si>
    <t>Bezeichnung</t>
  </si>
  <si>
    <t>mv/G</t>
  </si>
  <si>
    <t>Vccmin</t>
  </si>
  <si>
    <t>Vccmax</t>
  </si>
  <si>
    <t>Honeywell</t>
  </si>
  <si>
    <t>Distri</t>
  </si>
  <si>
    <t>SS 495 A</t>
  </si>
  <si>
    <t>Reichelt</t>
  </si>
  <si>
    <t>Linearität</t>
  </si>
  <si>
    <t>Temp.Fehler</t>
  </si>
  <si>
    <t>Bmax (mT)</t>
  </si>
  <si>
    <t>Gehäuse</t>
  </si>
  <si>
    <t>TO-92</t>
  </si>
  <si>
    <t>SS 496 A1</t>
  </si>
  <si>
    <t>SS 495 A1</t>
  </si>
  <si>
    <t>SOT-89</t>
  </si>
  <si>
    <t>SS 59 ET</t>
  </si>
  <si>
    <t>Allegro</t>
  </si>
  <si>
    <t>Nullpunkt(V)</t>
  </si>
  <si>
    <t>unlimited</t>
  </si>
  <si>
    <t>Noise (µV)</t>
  </si>
  <si>
    <t>-1%..-2%</t>
  </si>
  <si>
    <t>Multi</t>
  </si>
  <si>
    <t>Original!</t>
  </si>
  <si>
    <t>AT1326</t>
  </si>
  <si>
    <t>SIP-3</t>
  </si>
  <si>
    <t>Material</t>
  </si>
  <si>
    <t>Y35</t>
  </si>
  <si>
    <t>Gewicht(g)</t>
  </si>
  <si>
    <t>Höhe(mm)</t>
  </si>
  <si>
    <t>Durchmesser(mm)</t>
  </si>
  <si>
    <t>NdFeB</t>
  </si>
  <si>
    <t>notw. Kraft(N)</t>
  </si>
  <si>
    <t>Aussen</t>
  </si>
  <si>
    <t>AliExpress</t>
  </si>
  <si>
    <t>C8</t>
  </si>
  <si>
    <t>Melexis</t>
  </si>
  <si>
    <t>2SA-10</t>
  </si>
  <si>
    <t>V/T</t>
  </si>
  <si>
    <t>VDD/2</t>
  </si>
  <si>
    <t>SOIC8</t>
  </si>
  <si>
    <t>Bemerkungen</t>
  </si>
  <si>
    <t>discont' --&gt; MLX91204</t>
  </si>
  <si>
    <t>eBay</t>
  </si>
  <si>
    <t>2-5€</t>
  </si>
  <si>
    <t>as-electronic</t>
  </si>
  <si>
    <t>QFN16</t>
  </si>
  <si>
    <t>Abmessungen</t>
  </si>
  <si>
    <t>3x3x1</t>
  </si>
  <si>
    <t>MLX90393</t>
  </si>
  <si>
    <t>16bit 311..6211LSB/mT</t>
  </si>
  <si>
    <t>-</t>
  </si>
  <si>
    <t>Pollin</t>
  </si>
  <si>
    <t>Y30</t>
  </si>
  <si>
    <t>Y30BH</t>
  </si>
  <si>
    <t>Br (mT)</t>
  </si>
  <si>
    <t>Hcb(kA/m)</t>
  </si>
  <si>
    <t>Dichte (g/cm³)</t>
  </si>
  <si>
    <t>370-400</t>
  </si>
  <si>
    <t>380-390</t>
  </si>
  <si>
    <t>430-450</t>
  </si>
  <si>
    <t>215-239</t>
  </si>
  <si>
    <t>223-235</t>
  </si>
  <si>
    <t>175-210</t>
  </si>
  <si>
    <t>370-401</t>
  </si>
  <si>
    <t>175-211</t>
  </si>
  <si>
    <t>N52</t>
  </si>
  <si>
    <t>Gain (1V/mT)</t>
  </si>
  <si>
    <t>a</t>
  </si>
  <si>
    <t>b</t>
  </si>
  <si>
    <t>mm</t>
  </si>
  <si>
    <t>F</t>
  </si>
  <si>
    <t>t</t>
  </si>
  <si>
    <t>E</t>
  </si>
  <si>
    <t>Slot width</t>
  </si>
  <si>
    <t>length</t>
  </si>
  <si>
    <t>sheet thickness</t>
  </si>
  <si>
    <t>young's module</t>
  </si>
  <si>
    <t>lever width</t>
  </si>
  <si>
    <t>travel</t>
  </si>
  <si>
    <t>Mpa</t>
  </si>
  <si>
    <t>operating Force</t>
  </si>
  <si>
    <t>N</t>
  </si>
  <si>
    <t>max. Stress</t>
  </si>
  <si>
    <r>
      <rPr>
        <sz val="9.5"/>
        <rFont val="Calibri"/>
        <family val="2"/>
      </rPr>
      <t>σ</t>
    </r>
    <r>
      <rPr>
        <vertAlign val="subscript"/>
        <sz val="9.5"/>
        <rFont val="Arial"/>
        <family val="2"/>
      </rPr>
      <t>max</t>
    </r>
  </si>
  <si>
    <t>PullThrough Force</t>
  </si>
  <si>
    <t>P</t>
  </si>
  <si>
    <t>MPa</t>
  </si>
  <si>
    <t>https://www.deferredprocrastination.co.uk/blog/2013/so-whats-a-practical-laser-cut-clip-size/</t>
  </si>
  <si>
    <t>(From Plexiglas Datasheet)</t>
  </si>
  <si>
    <t>a-b is the travel distance?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</si>
</sst>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0.000"/>
    <numFmt numFmtId="165" formatCode="0.0"/>
    <numFmt numFmtId="166" formatCode="0.0000"/>
    <numFmt numFmtId="167" formatCode="_-[$$-409]* #,##0.00_ ;_-[$$-409]* \-#,##0.00\ ;_-[$$-409]* &quot;-&quot;??_ ;_-@_ "/>
    <numFmt numFmtId="168" formatCode="_-* #,##0.00\ [$€-407]_-;\-* #,##0.00\ [$€-407]_-;_-* &quot;-&quot;??\ [$€-407]_-;_-@_-"/>
  </numFmts>
  <fonts count="15" x14ac:knownFonts="1">
    <font>
      <sz val="9.5"/>
      <name val="Arial"/>
      <family val="2"/>
      <scheme val="minor"/>
    </font>
    <font>
      <sz val="8"/>
      <name val="Arial"/>
      <family val="2"/>
    </font>
    <font>
      <sz val="10"/>
      <name val="Arial"/>
      <family val="2"/>
      <scheme val="major"/>
    </font>
    <font>
      <sz val="10"/>
      <color theme="9"/>
      <name val="Arial"/>
      <family val="2"/>
      <scheme val="major"/>
    </font>
    <font>
      <sz val="10"/>
      <color rgb="FFFF0000"/>
      <name val="Arial"/>
      <family val="2"/>
      <scheme val="minor"/>
    </font>
    <font>
      <sz val="10"/>
      <color theme="2"/>
      <name val="Arial"/>
      <family val="2"/>
      <scheme val="minor"/>
    </font>
    <font>
      <sz val="10"/>
      <color theme="7"/>
      <name val="Arial"/>
      <family val="2"/>
      <scheme val="minor"/>
    </font>
    <font>
      <sz val="9.5"/>
      <name val="Arial"/>
      <family val="2"/>
      <scheme val="minor"/>
    </font>
    <font>
      <u/>
      <sz val="9.5"/>
      <color theme="10"/>
      <name val="Arial"/>
      <family val="2"/>
      <scheme val="minor"/>
    </font>
    <font>
      <b/>
      <sz val="9"/>
      <color indexed="81"/>
      <name val="Tahoma"/>
      <charset val="1"/>
    </font>
    <font>
      <sz val="9.5"/>
      <name val="Arial"/>
      <family val="2"/>
    </font>
    <font>
      <u/>
      <sz val="9.5"/>
      <color theme="11"/>
      <name val="Arial"/>
      <family val="2"/>
      <scheme val="minor"/>
    </font>
    <font>
      <sz val="9"/>
      <color indexed="81"/>
      <name val="Tahoma"/>
      <charset val="1"/>
    </font>
    <font>
      <sz val="9.5"/>
      <name val="Calibri"/>
      <family val="2"/>
    </font>
    <font>
      <vertAlign val="subscript"/>
      <sz val="9.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6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2" fillId="5" borderId="2" applyNumberFormat="0" applyAlignment="0" applyProtection="0"/>
    <xf numFmtId="0" fontId="3" fillId="5" borderId="1" applyNumberFormat="0" applyAlignment="0" applyProtection="0"/>
    <xf numFmtId="4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7"/>
    <xf numFmtId="8" fontId="0" fillId="0" borderId="0" xfId="0" applyNumberFormat="1" applyFont="1"/>
    <xf numFmtId="9" fontId="0" fillId="0" borderId="0" xfId="0" applyNumberFormat="1"/>
    <xf numFmtId="10" fontId="0" fillId="0" borderId="0" xfId="0" applyNumberFormat="1"/>
    <xf numFmtId="0" fontId="10" fillId="0" borderId="0" xfId="0" applyFont="1"/>
    <xf numFmtId="44" fontId="0" fillId="0" borderId="0" xfId="6" applyFont="1"/>
    <xf numFmtId="0" fontId="11" fillId="0" borderId="0" xfId="8"/>
    <xf numFmtId="0" fontId="0" fillId="0" borderId="0" xfId="0" applyAlignment="1">
      <alignment horizontal="center"/>
    </xf>
    <xf numFmtId="10" fontId="0" fillId="0" borderId="0" xfId="0" quotePrefix="1" applyNumberFormat="1" applyAlignment="1">
      <alignment horizontal="right"/>
    </xf>
    <xf numFmtId="166" fontId="0" fillId="0" borderId="0" xfId="0" applyNumberFormat="1"/>
    <xf numFmtId="167" fontId="0" fillId="0" borderId="0" xfId="6" applyNumberFormat="1" applyFont="1"/>
    <xf numFmtId="8" fontId="0" fillId="0" borderId="0" xfId="6" applyNumberFormat="1" applyFont="1"/>
    <xf numFmtId="0" fontId="0" fillId="0" borderId="0" xfId="0" applyAlignment="1">
      <alignment horizontal="center"/>
    </xf>
    <xf numFmtId="168" fontId="0" fillId="0" borderId="0" xfId="6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9">
    <cellStyle name="Ausgabe" xfId="4" builtinId="21" customBuiltin="1"/>
    <cellStyle name="Berechnung" xfId="5" builtinId="22" customBuiltin="1"/>
    <cellStyle name="Besuchter Hyperlink" xfId="8" builtinId="9"/>
    <cellStyle name="Gut" xfId="1" builtinId="26" customBuiltin="1"/>
    <cellStyle name="Hyperlink" xfId="7" builtinId="8"/>
    <cellStyle name="Neutral" xfId="3" builtinId="28" customBuiltin="1"/>
    <cellStyle name="Schlecht" xfId="2" builtinId="27" customBuiltin="1"/>
    <cellStyle name="Standard" xfId="0" builtinId="0" customBuiltin="1"/>
    <cellStyle name="Währung" xfId="6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3B1DD"/>
      <rgbColor rgb="00FFFFFF"/>
      <rgbColor rgb="002274AC"/>
      <rgbColor rgb="008C5A28"/>
      <rgbColor rgb="00FFFFFF"/>
      <rgbColor rgb="00730019"/>
      <rgbColor rgb="00003C65"/>
      <rgbColor rgb="0033434C"/>
      <rgbColor rgb="0000B1EB"/>
      <rgbColor rgb="00FAAA00"/>
      <rgbColor rgb="00FFFFFF"/>
      <rgbColor rgb="00E4002C"/>
      <rgbColor rgb="00FFFFFF"/>
      <rgbColor rgb="00CFD7D9"/>
      <rgbColor rgb="00FFFFFF"/>
      <rgbColor rgb="00FFFFFF"/>
      <rgbColor rgb="00003C64"/>
      <rgbColor rgb="0073B1DD"/>
      <rgbColor rgb="008994A0"/>
      <rgbColor rgb="00CFD7D9"/>
      <rgbColor rgb="00336384"/>
      <rgbColor rgb="0099B1C1"/>
      <rgbColor rgb="005C6970"/>
      <rgbColor rgb="0033434C"/>
      <rgbColor rgb="00B9C900"/>
      <rgbColor rgb="0051AE30"/>
      <rgbColor rgb="00005D4D"/>
      <rgbColor rgb="0000413C"/>
      <rgbColor rgb="00FFD100"/>
      <rgbColor rgb="00FAAA00"/>
      <rgbColor rgb="00FF871F"/>
      <rgbColor rgb="008C5A28"/>
      <rgbColor rgb="00FFFFFF"/>
      <rgbColor rgb="00FFFFFF"/>
      <rgbColor rgb="00FFFFFF"/>
      <rgbColor rgb="00FFFFFF"/>
      <rgbColor rgb="00FFFFFF"/>
      <rgbColor rgb="00FFFFFF"/>
      <rgbColor rgb="00FFFFFF"/>
      <rgbColor rgb="00FFFFFF"/>
      <rgbColor rgb="00FFFFFF"/>
      <rgbColor rgb="008994A0"/>
      <rgbColor rgb="00C82D20"/>
      <rgbColor rgb="0000413C"/>
      <rgbColor rgb="00005D4D"/>
      <rgbColor rgb="0051AE30"/>
      <rgbColor rgb="00FFFFFF"/>
      <rgbColor rgb="00FFFFFF"/>
      <rgbColor rgb="00EAEEED"/>
      <rgbColor rgb="00FF871F"/>
      <rgbColor rgb="00FFD100"/>
      <rgbColor rgb="00EA4F44"/>
      <rgbColor rgb="00B9C900"/>
      <rgbColor rgb="00FFFFFF"/>
      <rgbColor rgb="00FFFFFF"/>
      <rgbColor rgb="00FFFFFF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1</xdr:row>
      <xdr:rowOff>19050</xdr:rowOff>
    </xdr:from>
    <xdr:to>
      <xdr:col>5</xdr:col>
      <xdr:colOff>600075</xdr:colOff>
      <xdr:row>19</xdr:row>
      <xdr:rowOff>95250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80975"/>
          <a:ext cx="4057650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38099</xdr:colOff>
      <xdr:row>1</xdr:row>
      <xdr:rowOff>0</xdr:rowOff>
    </xdr:from>
    <xdr:to>
      <xdr:col>14</xdr:col>
      <xdr:colOff>514350</xdr:colOff>
      <xdr:row>24</xdr:row>
      <xdr:rowOff>142875</xdr:rowOff>
    </xdr:to>
    <xdr:sp macro="" textlink="">
      <xdr:nvSpPr>
        <xdr:cNvPr id="3" name="Textfeld 2"/>
        <xdr:cNvSpPr txBox="1"/>
      </xdr:nvSpPr>
      <xdr:spPr>
        <a:xfrm>
          <a:off x="5372099" y="161925"/>
          <a:ext cx="5810251" cy="3867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function spulm (nmx,hmx,imx,lmx) {</a:t>
          </a:r>
        </a:p>
        <a:p>
          <a:r>
            <a:rPr lang="en-US" sz="1100"/>
            <a:t>            var nn = parseInt(nmx,10); </a:t>
          </a:r>
        </a:p>
        <a:p>
          <a:r>
            <a:rPr lang="en-US" sz="1100"/>
            <a:t>            var hh = parseInt(hmx,10)/10;</a:t>
          </a:r>
        </a:p>
        <a:p>
          <a:r>
            <a:rPr lang="en-US" sz="1100"/>
            <a:t>            var ii = parseInt(imx,10)/10;</a:t>
          </a:r>
        </a:p>
        <a:p>
          <a:r>
            <a:rPr lang="en-US" sz="1100"/>
            <a:t>            var ll = parseInt(lmx,10)/10;</a:t>
          </a:r>
        </a:p>
        <a:p>
          <a:r>
            <a:rPr lang="en-US" sz="1100"/>
            <a:t>            var dm = (ii+2*hh)*0.5;</a:t>
          </a:r>
        </a:p>
        <a:p>
          <a:r>
            <a:rPr lang="en-US" sz="1100"/>
            <a:t>            var kk = (hh+ll)*2;</a:t>
          </a:r>
        </a:p>
        <a:p>
          <a:r>
            <a:rPr lang="en-US" sz="1100"/>
            <a:t>            var sk = 1.035*10e-5;</a:t>
          </a:r>
        </a:p>
        <a:p>
          <a:r>
            <a:rPr lang="en-US" sz="1100"/>
            <a:t>            var foo = 1e3;</a:t>
          </a:r>
        </a:p>
        <a:p>
          <a:r>
            <a:rPr lang="en-US" sz="1100"/>
            <a:t>            var pfug = 1;</a:t>
          </a:r>
        </a:p>
        <a:p>
          <a:r>
            <a:rPr lang="en-US" sz="1100"/>
            <a:t>            if  ((nn &lt;= 0) || (hh &lt;= 0) || (ii &lt;= 0) || (ll &lt;= 0) ){</a:t>
          </a:r>
        </a:p>
        <a:p>
          <a:r>
            <a:rPr lang="en-US" sz="1100"/>
            <a:t>                document.getElementById("kew_a").firstChild.nodeValue = "--";</a:t>
          </a:r>
        </a:p>
        <a:p>
          <a:r>
            <a:rPr lang="en-US" sz="1100"/>
            <a:t>                return "Fehler";</a:t>
          </a:r>
        </a:p>
        <a:p>
          <a:r>
            <a:rPr lang="en-US" sz="1100"/>
            <a:t>            } else {</a:t>
          </a:r>
        </a:p>
        <a:p>
          <a:r>
            <a:rPr lang="en-US" sz="1100"/>
            <a:t>                if (dm/kk &lt;= ll) {</a:t>
          </a:r>
        </a:p>
        <a:p>
          <a:r>
            <a:rPr lang="en-US" sz="1100"/>
            <a:t>                     pfug = parseInt(foo*Math.pow(nn,2)*dm*Math.sqrt(Math.pow(dm/kk,3),4)*sk);</a:t>
          </a:r>
        </a:p>
        <a:p>
          <a:r>
            <a:rPr lang="en-US" sz="1100"/>
            <a:t>                } else {</a:t>
          </a:r>
        </a:p>
        <a:p>
          <a:r>
            <a:rPr lang="en-US" sz="1100"/>
            <a:t>                     pfug = parseInt(foo*Math.pow(nn,2)*dm*Math.sqrt(dm/kk,2)*sk);</a:t>
          </a:r>
        </a:p>
        <a:p>
          <a:r>
            <a:rPr lang="en-US" sz="1100"/>
            <a:t>                }</a:t>
          </a:r>
        </a:p>
        <a:p>
          <a:r>
            <a:rPr lang="en-US" sz="1100"/>
            <a:t>                var qq = Math.sqrt((hh*ll)/nn,2)*10;</a:t>
          </a:r>
        </a:p>
        <a:p>
          <a:r>
            <a:rPr lang="en-US" sz="1100"/>
            <a:t>                document.getElementById("kew_a").firstChild.nodeValue = qq.toFixed(2);</a:t>
          </a:r>
        </a:p>
        <a:p>
          <a:r>
            <a:rPr lang="en-US" sz="1100"/>
            <a:t>                return parseFloat(pfug/foo);</a:t>
          </a:r>
        </a:p>
        <a:p>
          <a:r>
            <a:rPr lang="en-US" sz="1100"/>
            <a:t>            }}  //--&gt;</a:t>
          </a:r>
        </a:p>
      </xdr:txBody>
    </xdr:sp>
    <xdr:clientData/>
  </xdr:twoCellAnchor>
  <xdr:twoCellAnchor>
    <xdr:from>
      <xdr:col>7</xdr:col>
      <xdr:colOff>38099</xdr:colOff>
      <xdr:row>26</xdr:row>
      <xdr:rowOff>57150</xdr:rowOff>
    </xdr:from>
    <xdr:to>
      <xdr:col>15</xdr:col>
      <xdr:colOff>638174</xdr:colOff>
      <xdr:row>38</xdr:row>
      <xdr:rowOff>85725</xdr:rowOff>
    </xdr:to>
    <xdr:sp macro="" textlink="">
      <xdr:nvSpPr>
        <xdr:cNvPr id="4" name="Textfeld 3"/>
        <xdr:cNvSpPr txBox="1"/>
      </xdr:nvSpPr>
      <xdr:spPr>
        <a:xfrm>
          <a:off x="5372099" y="4267200"/>
          <a:ext cx="6696075" cy="1971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function spul (nx,dx,lx) {</a:t>
          </a:r>
        </a:p>
        <a:p>
          <a:r>
            <a:rPr lang="en-US" sz="1100"/>
            <a:t>           var wid = parseInt(nx,10); </a:t>
          </a:r>
        </a:p>
        <a:p>
          <a:r>
            <a:rPr lang="en-US" sz="1100"/>
            <a:t>           var drm = parseInt(dx,10); </a:t>
          </a:r>
        </a:p>
        <a:p>
          <a:r>
            <a:rPr lang="en-US" sz="1100"/>
            <a:t>           var lng = parseInt(lx,10); </a:t>
          </a:r>
        </a:p>
        <a:p>
          <a:r>
            <a:rPr lang="en-US" sz="1100"/>
            <a:t>           if  ((wid &lt;= 0) || (drm &lt;= 0) || (lng &lt;= 0)){ </a:t>
          </a:r>
        </a:p>
        <a:p>
          <a:r>
            <a:rPr lang="en-US" sz="1100"/>
            <a:t>               return "Fehler";</a:t>
          </a:r>
        </a:p>
        <a:p>
          <a:r>
            <a:rPr lang="en-US" sz="1100"/>
            <a:t>           } else {</a:t>
          </a:r>
        </a:p>
        <a:p>
          <a:r>
            <a:rPr lang="en-US" sz="1100"/>
            <a:t>               var xxx = parseInt((Math.pow(wid,2)*0.00395*Math.pow(drm/2,2))/(lng+0.45*drm)*100);</a:t>
          </a:r>
        </a:p>
        <a:p>
          <a:r>
            <a:rPr lang="en-US" sz="1100"/>
            <a:t>               var yyy = parseFloat(xxx/100);</a:t>
          </a:r>
        </a:p>
        <a:p>
          <a:r>
            <a:rPr lang="en-US" sz="1100"/>
            <a:t>               return yyy;</a:t>
          </a:r>
        </a:p>
        <a:p>
          <a:r>
            <a:rPr lang="en-US" sz="1100"/>
            <a:t>           }}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12</xdr:row>
      <xdr:rowOff>9525</xdr:rowOff>
    </xdr:from>
    <xdr:to>
      <xdr:col>8</xdr:col>
      <xdr:colOff>143673</xdr:colOff>
      <xdr:row>42</xdr:row>
      <xdr:rowOff>57835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2047875"/>
          <a:ext cx="5715798" cy="49060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95250</xdr:rowOff>
    </xdr:from>
    <xdr:to>
      <xdr:col>3</xdr:col>
      <xdr:colOff>742950</xdr:colOff>
      <xdr:row>16</xdr:row>
      <xdr:rowOff>123825</xdr:rowOff>
    </xdr:to>
    <xdr:pic>
      <xdr:nvPicPr>
        <xdr:cNvPr id="2" name="Grafik 1" descr="Tapered Clip Dimens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95250"/>
          <a:ext cx="2857500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695325</xdr:colOff>
      <xdr:row>24</xdr:row>
      <xdr:rowOff>28575</xdr:rowOff>
    </xdr:from>
    <xdr:to>
      <xdr:col>9</xdr:col>
      <xdr:colOff>495591</xdr:colOff>
      <xdr:row>28</xdr:row>
      <xdr:rowOff>152513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1650" y="3895725"/>
          <a:ext cx="2086266" cy="809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olkswagen Folienmaster">
  <a:themeElements>
    <a:clrScheme name="Volkswagen">
      <a:dk1>
        <a:srgbClr val="33434C"/>
      </a:dk1>
      <a:lt1>
        <a:srgbClr val="FFFFFF"/>
      </a:lt1>
      <a:dk2>
        <a:srgbClr val="8994A0"/>
      </a:dk2>
      <a:lt2>
        <a:srgbClr val="73B1DD"/>
      </a:lt2>
      <a:accent1>
        <a:srgbClr val="CFD7D9"/>
      </a:accent1>
      <a:accent2>
        <a:srgbClr val="003C65"/>
      </a:accent2>
      <a:accent3>
        <a:srgbClr val="2274AC"/>
      </a:accent3>
      <a:accent4>
        <a:srgbClr val="005D4D"/>
      </a:accent4>
      <a:accent5>
        <a:srgbClr val="730019"/>
      </a:accent5>
      <a:accent6>
        <a:srgbClr val="FF871F"/>
      </a:accent6>
      <a:hlink>
        <a:srgbClr val="33434C"/>
      </a:hlink>
      <a:folHlink>
        <a:srgbClr val="8994A0"/>
      </a:folHlink>
    </a:clrScheme>
    <a:fontScheme name="Volkswage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e.rs-online.com/web/p/hall-effekt-sensor-ics/7532012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://www.reichelt.de/Hallsensoren-Neigungssensoren/SS-495-A1/3/index.html?&amp;ACTION=3&amp;LA=2&amp;ARTICLE=151340&amp;GROUPID=6678&amp;artnr=SS+495+A1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://www.reichelt.de/Hallsensoren-Neigungssensoren/SS-59-ET/3/index.html?&amp;ACTION=3&amp;LA=2&amp;ARTICLE=151342&amp;GROUPID=6678&amp;artnr=SS+59+ET" TargetMode="External"/><Relationship Id="rId1" Type="http://schemas.openxmlformats.org/officeDocument/2006/relationships/hyperlink" Target="http://www.reichelt.de/Hallsensoren-Neigungssensoren/SS-495-A/3/index.html?&amp;ACTION=3&amp;LA=2&amp;ARTICLE=151339&amp;GROUPID=6678&amp;artnr=SS+495+A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as-electronic.net/epages/f5f396c6-206d-4fb6-8b4c-7e9832c1a74f.sf/de_DE/?ObjectPath=/Shops/f5f396c6-206d-4fb6-8b4c-7e9832c1a74f/Products/MLX90393" TargetMode="External"/><Relationship Id="rId4" Type="http://schemas.openxmlformats.org/officeDocument/2006/relationships/hyperlink" Target="http://www.reichelt.de/Hallsensoren-Neigungssensoren/SS-496-A1/3/index.html?&amp;ACTION=3&amp;LA=2&amp;ARTICLE=151341&amp;GROUPID=6678&amp;artnr=SS+496+A1" TargetMode="External"/><Relationship Id="rId9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1-FERRIT-RINGMAGNET-110x-45x18-mm-Y30-MAGNET-10-KG/181092336103?_trksid=p2047675.c100005.m1851&amp;_trkparms=aid%3D222007%26algo%3DSIC.MBE%26ao%3D1%26asc%3D35604%26meid%3D23bd6f925cc34d8ca080a062920fab2b%26pid%3D100005%26rk%3D1%26rkt%3D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://www.pollin.de/shop/dt/Mzc5ODU1OTk-/Bauelemente_Bauteile/Mechanische_Bauelemente/Montagematerial/Magnet.html" TargetMode="External"/><Relationship Id="rId1" Type="http://schemas.openxmlformats.org/officeDocument/2006/relationships/hyperlink" Target="http://de.aliexpress.com/item/Ceramic-Magnet-Ring-OD120-x-ID60-x-20mm-large-sized-grade-C8-Permanent-Magnets-ferrite-Magnets/32551754954.html?spm=2114.010108.3.321.yrYUG1&amp;ws_ab_test=searchweb201556_9,searchweb201644_4_505_506_503_504_502_10001_10002_10016" TargetMode="External"/><Relationship Id="rId6" Type="http://schemas.openxmlformats.org/officeDocument/2006/relationships/vmlDrawing" Target="../drawings/vmlDrawing3.vml"/><Relationship Id="rId5" Type="http://schemas.openxmlformats.org/officeDocument/2006/relationships/hyperlink" Target="http://www.ebay.de/itm/5-x-Ferrit-Ringmagnet-80x15-mm-40-mm-Bohrung-Grade-Y30-Kontaktgeber-Relais-/271954267053?hash=item3f51bccbad" TargetMode="External"/><Relationship Id="rId4" Type="http://schemas.openxmlformats.org/officeDocument/2006/relationships/hyperlink" Target="http://www.ebay.de/itm/171104881547?_trksid=p2060353.m1438.l2649&amp;ssPageName=STRK%3AMEBIDX%3AI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9"/>
  <sheetViews>
    <sheetView zoomScaleNormal="100" workbookViewId="0">
      <selection activeCell="G5" sqref="G5"/>
    </sheetView>
  </sheetViews>
  <sheetFormatPr baseColWidth="10" defaultRowHeight="15" customHeight="1" x14ac:dyDescent="0.2"/>
  <cols>
    <col min="1" max="1" width="11.42578125" style="1"/>
    <col min="2" max="2" width="20.28515625" style="1" bestFit="1" customWidth="1"/>
    <col min="3" max="3" width="11.42578125" style="1"/>
    <col min="4" max="4" width="13.140625" style="1" bestFit="1" customWidth="1"/>
    <col min="5" max="5" width="11.42578125" style="1"/>
    <col min="6" max="6" width="20.28515625" style="1" bestFit="1" customWidth="1"/>
    <col min="7" max="11" width="11.42578125" style="1"/>
    <col min="12" max="12" width="11.28515625" style="1" customWidth="1"/>
    <col min="13" max="16384" width="11.42578125" style="1"/>
  </cols>
  <sheetData>
    <row r="2" spans="1:8" ht="15" customHeight="1" x14ac:dyDescent="0.2">
      <c r="A2" s="1" t="s">
        <v>0</v>
      </c>
      <c r="B2" s="1" t="s">
        <v>2</v>
      </c>
      <c r="C2" s="1" t="s">
        <v>1</v>
      </c>
      <c r="D2" s="1" t="s">
        <v>14</v>
      </c>
      <c r="E2" s="1" t="s">
        <v>3</v>
      </c>
      <c r="F2" s="1" t="s">
        <v>4</v>
      </c>
      <c r="G2" s="1" t="s">
        <v>34</v>
      </c>
      <c r="H2" s="1" t="s">
        <v>36</v>
      </c>
    </row>
    <row r="3" spans="1:8" ht="15" customHeight="1" x14ac:dyDescent="0.2">
      <c r="A3" s="1" t="s">
        <v>5</v>
      </c>
      <c r="F3" s="1" t="s">
        <v>6</v>
      </c>
    </row>
    <row r="4" spans="1:8" ht="15" customHeight="1" x14ac:dyDescent="0.2">
      <c r="A4" s="1" t="s">
        <v>7</v>
      </c>
      <c r="B4" s="1" t="s">
        <v>19</v>
      </c>
      <c r="E4" s="1">
        <v>1</v>
      </c>
      <c r="F4" s="1" t="s">
        <v>18</v>
      </c>
      <c r="G4" s="1" t="s">
        <v>37</v>
      </c>
      <c r="H4" s="6">
        <v>4.5</v>
      </c>
    </row>
    <row r="5" spans="1:8" ht="15" customHeight="1" x14ac:dyDescent="0.2">
      <c r="A5" s="1" t="s">
        <v>8</v>
      </c>
      <c r="B5" s="1" t="s">
        <v>31</v>
      </c>
      <c r="C5" s="1" t="s">
        <v>32</v>
      </c>
      <c r="D5" s="1" t="s">
        <v>33</v>
      </c>
      <c r="E5" s="1">
        <v>2</v>
      </c>
      <c r="F5" s="1" t="s">
        <v>9</v>
      </c>
      <c r="G5" s="5" t="s">
        <v>35</v>
      </c>
      <c r="H5" s="6">
        <v>2.0150000000000001</v>
      </c>
    </row>
    <row r="6" spans="1:8" ht="15" customHeight="1" x14ac:dyDescent="0.2">
      <c r="A6" s="1" t="s">
        <v>10</v>
      </c>
      <c r="F6" s="1" t="s">
        <v>20</v>
      </c>
    </row>
    <row r="7" spans="1:8" ht="15" customHeight="1" x14ac:dyDescent="0.2">
      <c r="A7" s="1" t="s">
        <v>11</v>
      </c>
      <c r="D7" s="1" t="s">
        <v>38</v>
      </c>
      <c r="E7" s="1">
        <v>1</v>
      </c>
      <c r="F7" s="1" t="s">
        <v>12</v>
      </c>
    </row>
    <row r="8" spans="1:8" ht="15" customHeight="1" x14ac:dyDescent="0.2">
      <c r="A8" s="1" t="s">
        <v>13</v>
      </c>
      <c r="B8" s="1" t="s">
        <v>15</v>
      </c>
      <c r="E8" s="1">
        <v>1</v>
      </c>
    </row>
    <row r="9" spans="1:8" ht="15" customHeight="1" x14ac:dyDescent="0.2">
      <c r="A9" s="1" t="s">
        <v>16</v>
      </c>
      <c r="B9" s="1" t="s">
        <v>17</v>
      </c>
      <c r="E9" s="1">
        <v>4</v>
      </c>
    </row>
  </sheetData>
  <phoneticPr fontId="1" type="noConversion"/>
  <hyperlinks>
    <hyperlink ref="G5" r:id="rId1"/>
  </hyperlinks>
  <pageMargins left="0.98425196850393704" right="0.98425196850393704" top="0.47244094488188981" bottom="0.98425196850393704" header="0.70866141732283472" footer="0.51181102362204722"/>
  <pageSetup paperSize="9" orientation="landscape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5"/>
  <sheetViews>
    <sheetView workbookViewId="0">
      <selection activeCell="D33" sqref="D33"/>
    </sheetView>
  </sheetViews>
  <sheetFormatPr baseColWidth="10" defaultRowHeight="12.75" x14ac:dyDescent="0.2"/>
  <sheetData>
    <row r="3" spans="3:5" x14ac:dyDescent="0.2">
      <c r="C3" s="2"/>
      <c r="D3" s="4"/>
      <c r="E3" s="3"/>
    </row>
    <row r="4" spans="3:5" x14ac:dyDescent="0.2">
      <c r="C4" s="2"/>
      <c r="D4" s="4"/>
      <c r="E4" s="3"/>
    </row>
    <row r="5" spans="3:5" x14ac:dyDescent="0.2">
      <c r="C5" s="2"/>
      <c r="D5" s="4"/>
      <c r="E5" s="3"/>
    </row>
    <row r="6" spans="3:5" x14ac:dyDescent="0.2">
      <c r="C6" s="2"/>
      <c r="D6" s="4"/>
      <c r="E6" s="3"/>
    </row>
    <row r="7" spans="3:5" x14ac:dyDescent="0.2">
      <c r="C7" s="2"/>
      <c r="D7" s="4"/>
      <c r="E7" s="3"/>
    </row>
    <row r="8" spans="3:5" x14ac:dyDescent="0.2">
      <c r="C8" s="2"/>
      <c r="D8" s="4"/>
      <c r="E8" s="3"/>
    </row>
    <row r="9" spans="3:5" x14ac:dyDescent="0.2">
      <c r="C9" s="2"/>
      <c r="D9" s="4"/>
      <c r="E9" s="3"/>
    </row>
    <row r="10" spans="3:5" x14ac:dyDescent="0.2">
      <c r="C10" s="2"/>
      <c r="D10" s="4"/>
      <c r="E10" s="3"/>
    </row>
    <row r="11" spans="3:5" x14ac:dyDescent="0.2">
      <c r="C11" s="2"/>
      <c r="D11" s="4"/>
      <c r="E11" s="3"/>
    </row>
    <row r="12" spans="3:5" x14ac:dyDescent="0.2">
      <c r="C12" s="2"/>
      <c r="D12" s="4"/>
      <c r="E12" s="3"/>
    </row>
    <row r="13" spans="3:5" x14ac:dyDescent="0.2">
      <c r="C13" s="2"/>
      <c r="D13" s="4"/>
      <c r="E13" s="3"/>
    </row>
    <row r="14" spans="3:5" x14ac:dyDescent="0.2">
      <c r="C14" s="2"/>
      <c r="D14" s="4"/>
      <c r="E14" s="3"/>
    </row>
    <row r="15" spans="3:5" x14ac:dyDescent="0.2">
      <c r="C15" s="2"/>
      <c r="D15" s="4"/>
      <c r="E15" s="3"/>
    </row>
    <row r="16" spans="3:5" x14ac:dyDescent="0.2">
      <c r="C16" s="2"/>
      <c r="D16" s="4"/>
      <c r="E16" s="3"/>
    </row>
    <row r="17" spans="1:6" x14ac:dyDescent="0.2">
      <c r="C17" s="2"/>
      <c r="D17" s="4"/>
      <c r="E17" s="3"/>
    </row>
    <row r="18" spans="1:6" x14ac:dyDescent="0.2">
      <c r="C18" s="2"/>
      <c r="D18" s="4"/>
      <c r="E18" s="3"/>
    </row>
    <row r="19" spans="1:6" x14ac:dyDescent="0.2">
      <c r="C19" s="2"/>
      <c r="D19" s="4"/>
      <c r="E19" s="3"/>
    </row>
    <row r="20" spans="1:6" x14ac:dyDescent="0.2">
      <c r="C20" s="2"/>
      <c r="D20" s="4"/>
      <c r="E20" s="3"/>
    </row>
    <row r="21" spans="1:6" x14ac:dyDescent="0.2">
      <c r="C21" s="2"/>
      <c r="D21" s="4"/>
      <c r="E21" s="3"/>
    </row>
    <row r="22" spans="1:6" x14ac:dyDescent="0.2">
      <c r="A22" t="s">
        <v>25</v>
      </c>
      <c r="B22" t="s">
        <v>26</v>
      </c>
      <c r="C22" s="2" t="s">
        <v>27</v>
      </c>
      <c r="D22" s="4" t="s">
        <v>28</v>
      </c>
      <c r="E22" s="3" t="s">
        <v>29</v>
      </c>
      <c r="F22" t="s">
        <v>30</v>
      </c>
    </row>
    <row r="23" spans="1:6" x14ac:dyDescent="0.2">
      <c r="A23" t="s">
        <v>21</v>
      </c>
      <c r="B23" t="s">
        <v>22</v>
      </c>
      <c r="C23" s="2" t="s">
        <v>23</v>
      </c>
      <c r="D23" s="4" t="s">
        <v>24</v>
      </c>
      <c r="E23" s="3"/>
    </row>
    <row r="24" spans="1:6" x14ac:dyDescent="0.2">
      <c r="A24">
        <v>800</v>
      </c>
      <c r="B24">
        <v>6</v>
      </c>
      <c r="C24" s="2">
        <v>8</v>
      </c>
      <c r="D24" s="4">
        <v>15</v>
      </c>
      <c r="E24" s="3">
        <v>9.1</v>
      </c>
      <c r="F24">
        <v>0.33</v>
      </c>
    </row>
    <row r="25" spans="1:6" x14ac:dyDescent="0.2">
      <c r="C25" s="2"/>
      <c r="D25" s="4"/>
      <c r="E25" s="3"/>
    </row>
    <row r="26" spans="1:6" x14ac:dyDescent="0.2">
      <c r="C26" s="2"/>
      <c r="D26" s="4"/>
      <c r="E26" s="3"/>
    </row>
    <row r="27" spans="1:6" x14ac:dyDescent="0.2">
      <c r="C27" s="2"/>
      <c r="D27" s="4"/>
      <c r="E27" s="3"/>
    </row>
    <row r="28" spans="1:6" x14ac:dyDescent="0.2">
      <c r="C28" s="2"/>
      <c r="D28" s="4"/>
      <c r="E28" s="3"/>
    </row>
    <row r="29" spans="1:6" x14ac:dyDescent="0.2">
      <c r="C29" s="2"/>
      <c r="D29" s="4"/>
      <c r="E29" s="3"/>
    </row>
    <row r="30" spans="1:6" x14ac:dyDescent="0.2">
      <c r="C30" s="2"/>
      <c r="D30" s="4"/>
      <c r="E30" s="3"/>
    </row>
    <row r="31" spans="1:6" x14ac:dyDescent="0.2">
      <c r="C31" s="2"/>
      <c r="D31" s="4"/>
      <c r="E31" s="3"/>
    </row>
    <row r="32" spans="1:6" x14ac:dyDescent="0.2">
      <c r="C32" s="2"/>
      <c r="D32" s="4"/>
      <c r="E32" s="3"/>
    </row>
    <row r="33" spans="3:5" x14ac:dyDescent="0.2">
      <c r="C33" s="2"/>
      <c r="D33" s="4"/>
      <c r="E33" s="3"/>
    </row>
    <row r="34" spans="3:5" x14ac:dyDescent="0.2">
      <c r="C34" s="2"/>
      <c r="D34" s="4"/>
      <c r="E34" s="3"/>
    </row>
    <row r="35" spans="3:5" x14ac:dyDescent="0.2">
      <c r="C35" s="2"/>
      <c r="D35" s="4"/>
      <c r="E35" s="3"/>
    </row>
    <row r="36" spans="3:5" x14ac:dyDescent="0.2">
      <c r="C36" s="2"/>
      <c r="D36" s="4"/>
      <c r="E36" s="3"/>
    </row>
    <row r="37" spans="3:5" x14ac:dyDescent="0.2">
      <c r="C37" s="2"/>
      <c r="D37" s="4"/>
      <c r="E37" s="3"/>
    </row>
    <row r="38" spans="3:5" x14ac:dyDescent="0.2">
      <c r="C38" s="2"/>
      <c r="D38" s="4"/>
      <c r="E38" s="3"/>
    </row>
    <row r="39" spans="3:5" x14ac:dyDescent="0.2">
      <c r="C39" s="2"/>
      <c r="D39" s="4"/>
      <c r="E39" s="3"/>
    </row>
    <row r="40" spans="3:5" x14ac:dyDescent="0.2">
      <c r="C40" s="2"/>
      <c r="D40" s="4"/>
      <c r="E40" s="3"/>
    </row>
    <row r="41" spans="3:5" x14ac:dyDescent="0.2">
      <c r="C41" s="2"/>
      <c r="D41" s="4"/>
      <c r="E41" s="3"/>
    </row>
    <row r="42" spans="3:5" x14ac:dyDescent="0.2">
      <c r="C42" s="2"/>
      <c r="D42" s="4"/>
      <c r="E42" s="3"/>
    </row>
    <row r="43" spans="3:5" x14ac:dyDescent="0.2">
      <c r="C43" s="2"/>
      <c r="D43" s="4"/>
      <c r="E43" s="3"/>
    </row>
    <row r="44" spans="3:5" x14ac:dyDescent="0.2">
      <c r="C44" s="2"/>
      <c r="D44" s="4"/>
      <c r="E44" s="3"/>
    </row>
    <row r="45" spans="3:5" x14ac:dyDescent="0.2">
      <c r="C45" s="2"/>
      <c r="D45" s="4"/>
      <c r="E45" s="3"/>
    </row>
  </sheetData>
  <phoneticPr fontId="1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workbookViewId="0">
      <selection activeCell="K19" sqref="K19"/>
    </sheetView>
  </sheetViews>
  <sheetFormatPr baseColWidth="10" defaultRowHeight="12.75" x14ac:dyDescent="0.2"/>
  <cols>
    <col min="11" max="11" width="10.140625" bestFit="1" customWidth="1"/>
    <col min="16" max="16" width="11.42578125" style="10"/>
    <col min="17" max="17" width="19.42578125" bestFit="1" customWidth="1"/>
  </cols>
  <sheetData>
    <row r="1" spans="1:17" ht="20.25" customHeight="1" x14ac:dyDescent="0.2">
      <c r="A1" t="s">
        <v>39</v>
      </c>
      <c r="B1" t="s">
        <v>40</v>
      </c>
      <c r="C1" t="s">
        <v>41</v>
      </c>
      <c r="D1" t="s">
        <v>78</v>
      </c>
      <c r="E1" t="s">
        <v>107</v>
      </c>
      <c r="F1" t="s">
        <v>42</v>
      </c>
      <c r="G1" t="s">
        <v>43</v>
      </c>
      <c r="H1" t="s">
        <v>58</v>
      </c>
      <c r="I1" t="s">
        <v>60</v>
      </c>
      <c r="J1" t="s">
        <v>48</v>
      </c>
      <c r="K1" t="s">
        <v>50</v>
      </c>
      <c r="L1" t="s">
        <v>49</v>
      </c>
      <c r="M1" t="s">
        <v>45</v>
      </c>
      <c r="N1" t="s">
        <v>51</v>
      </c>
      <c r="O1" t="s">
        <v>87</v>
      </c>
      <c r="P1" s="10" t="s">
        <v>36</v>
      </c>
      <c r="Q1" t="s">
        <v>81</v>
      </c>
    </row>
    <row r="2" spans="1:17" x14ac:dyDescent="0.2">
      <c r="A2" s="19" t="s">
        <v>44</v>
      </c>
      <c r="B2" t="s">
        <v>46</v>
      </c>
      <c r="C2">
        <v>3.125</v>
      </c>
      <c r="D2">
        <f t="shared" ref="D2:D6" si="0">C2*10</f>
        <v>31.25</v>
      </c>
      <c r="E2" s="3">
        <f t="shared" ref="E2:E7" si="1">1000/D2</f>
        <v>32</v>
      </c>
      <c r="F2">
        <v>4.5</v>
      </c>
      <c r="G2">
        <v>10.5</v>
      </c>
      <c r="H2">
        <v>2.5</v>
      </c>
      <c r="J2" s="7">
        <v>-0.01</v>
      </c>
      <c r="K2" s="9">
        <v>67</v>
      </c>
      <c r="L2" s="8">
        <v>5.9999999999999995E-4</v>
      </c>
      <c r="M2" s="5" t="s">
        <v>47</v>
      </c>
      <c r="N2" t="s">
        <v>52</v>
      </c>
      <c r="P2" s="10">
        <v>1.4</v>
      </c>
    </row>
    <row r="3" spans="1:17" x14ac:dyDescent="0.2">
      <c r="A3" s="19"/>
      <c r="B3" t="s">
        <v>54</v>
      </c>
      <c r="C3">
        <v>3.125</v>
      </c>
      <c r="D3">
        <f t="shared" si="0"/>
        <v>31.25</v>
      </c>
      <c r="E3" s="3">
        <f t="shared" si="1"/>
        <v>32</v>
      </c>
      <c r="F3">
        <v>4.5</v>
      </c>
      <c r="G3">
        <v>10.5</v>
      </c>
      <c r="H3">
        <v>2.5</v>
      </c>
      <c r="J3" s="7">
        <v>-0.01</v>
      </c>
      <c r="K3" s="9">
        <v>67</v>
      </c>
      <c r="L3" s="8">
        <v>4.0000000000000002E-4</v>
      </c>
      <c r="M3" s="11" t="s">
        <v>47</v>
      </c>
      <c r="N3" t="s">
        <v>52</v>
      </c>
      <c r="P3" s="10">
        <v>2.65</v>
      </c>
    </row>
    <row r="4" spans="1:17" x14ac:dyDescent="0.2">
      <c r="A4" s="19"/>
      <c r="B4" t="s">
        <v>53</v>
      </c>
      <c r="C4">
        <v>2.5</v>
      </c>
      <c r="D4">
        <f t="shared" si="0"/>
        <v>25</v>
      </c>
      <c r="E4" s="3">
        <f t="shared" si="1"/>
        <v>40</v>
      </c>
      <c r="F4">
        <v>4.5</v>
      </c>
      <c r="G4">
        <v>10.5</v>
      </c>
      <c r="H4">
        <v>2.5</v>
      </c>
      <c r="J4" s="7">
        <v>-0.01</v>
      </c>
      <c r="K4">
        <v>67</v>
      </c>
      <c r="L4" s="8">
        <v>3.2000000000000003E-4</v>
      </c>
      <c r="M4" s="5" t="s">
        <v>47</v>
      </c>
      <c r="N4" t="s">
        <v>52</v>
      </c>
      <c r="P4" s="10">
        <v>2.4500000000000002</v>
      </c>
    </row>
    <row r="5" spans="1:17" x14ac:dyDescent="0.2">
      <c r="A5" s="19"/>
      <c r="B5" t="s">
        <v>56</v>
      </c>
      <c r="C5">
        <v>1.4</v>
      </c>
      <c r="D5">
        <f t="shared" si="0"/>
        <v>14</v>
      </c>
      <c r="E5" s="3">
        <f t="shared" si="1"/>
        <v>71.428571428571431</v>
      </c>
      <c r="F5">
        <v>2.7</v>
      </c>
      <c r="G5">
        <v>6.5</v>
      </c>
      <c r="H5">
        <v>2.5</v>
      </c>
      <c r="J5" s="8">
        <v>-7.0000000000000001E-3</v>
      </c>
      <c r="K5">
        <v>100</v>
      </c>
      <c r="L5" s="8">
        <v>1E-3</v>
      </c>
      <c r="M5" s="5" t="s">
        <v>47</v>
      </c>
      <c r="N5" t="s">
        <v>55</v>
      </c>
      <c r="P5" s="10">
        <v>1.6</v>
      </c>
    </row>
    <row r="6" spans="1:17" x14ac:dyDescent="0.2">
      <c r="A6" s="12" t="s">
        <v>57</v>
      </c>
      <c r="B6" t="s">
        <v>8</v>
      </c>
      <c r="C6">
        <v>1.3</v>
      </c>
      <c r="D6">
        <f t="shared" si="0"/>
        <v>13</v>
      </c>
      <c r="E6" s="3">
        <f t="shared" si="1"/>
        <v>76.92307692307692</v>
      </c>
      <c r="F6">
        <v>4.5</v>
      </c>
      <c r="G6">
        <v>6</v>
      </c>
      <c r="H6">
        <v>2.5</v>
      </c>
      <c r="I6">
        <v>90</v>
      </c>
      <c r="J6" s="13" t="s">
        <v>61</v>
      </c>
      <c r="K6" t="s">
        <v>59</v>
      </c>
      <c r="L6" t="s">
        <v>38</v>
      </c>
      <c r="M6" t="s">
        <v>38</v>
      </c>
      <c r="N6" t="s">
        <v>62</v>
      </c>
      <c r="P6" s="10" t="s">
        <v>38</v>
      </c>
      <c r="Q6" t="s">
        <v>63</v>
      </c>
    </row>
    <row r="7" spans="1:17" x14ac:dyDescent="0.2">
      <c r="B7" t="s">
        <v>64</v>
      </c>
      <c r="C7">
        <v>2.5</v>
      </c>
      <c r="D7">
        <f>C7*10</f>
        <v>25</v>
      </c>
      <c r="E7" s="3">
        <f t="shared" si="1"/>
        <v>40</v>
      </c>
      <c r="F7">
        <v>4.5</v>
      </c>
      <c r="G7">
        <v>5.5</v>
      </c>
      <c r="H7">
        <v>2.5</v>
      </c>
      <c r="I7">
        <v>3500</v>
      </c>
      <c r="J7" s="8">
        <v>1.4999999999999999E-2</v>
      </c>
      <c r="K7" t="s">
        <v>38</v>
      </c>
      <c r="L7" s="7">
        <v>0.05</v>
      </c>
      <c r="M7" s="7" t="str">
        <f>'BOM-Instr'!$G$5</f>
        <v>RS-Online</v>
      </c>
      <c r="N7" t="s">
        <v>65</v>
      </c>
      <c r="P7" s="10">
        <v>2.02</v>
      </c>
    </row>
    <row r="8" spans="1:17" x14ac:dyDescent="0.2">
      <c r="A8" s="19" t="s">
        <v>76</v>
      </c>
      <c r="B8" t="s">
        <v>77</v>
      </c>
      <c r="C8">
        <f>D8/10</f>
        <v>5</v>
      </c>
      <c r="D8">
        <v>50</v>
      </c>
      <c r="E8" s="3">
        <f>1000/D8</f>
        <v>20</v>
      </c>
      <c r="F8">
        <v>4.5</v>
      </c>
      <c r="G8">
        <v>5.5</v>
      </c>
      <c r="H8" t="s">
        <v>79</v>
      </c>
      <c r="J8" s="8">
        <v>2E-3</v>
      </c>
      <c r="K8" t="s">
        <v>59</v>
      </c>
      <c r="L8" s="8">
        <v>2.0000000000000001E-4</v>
      </c>
      <c r="M8" t="s">
        <v>83</v>
      </c>
      <c r="N8" t="s">
        <v>80</v>
      </c>
      <c r="P8" s="10" t="s">
        <v>84</v>
      </c>
      <c r="Q8" t="s">
        <v>82</v>
      </c>
    </row>
    <row r="9" spans="1:17" x14ac:dyDescent="0.2">
      <c r="A9" s="19"/>
      <c r="B9" t="s">
        <v>89</v>
      </c>
      <c r="C9" s="20" t="s">
        <v>90</v>
      </c>
      <c r="D9" s="20"/>
      <c r="E9" s="17"/>
      <c r="F9">
        <v>2.2000000000000002</v>
      </c>
      <c r="G9">
        <v>3.6</v>
      </c>
      <c r="H9" t="s">
        <v>91</v>
      </c>
      <c r="K9">
        <v>50</v>
      </c>
      <c r="L9" s="7">
        <v>0.05</v>
      </c>
      <c r="M9" s="5" t="s">
        <v>85</v>
      </c>
      <c r="N9" t="s">
        <v>86</v>
      </c>
      <c r="O9" t="s">
        <v>88</v>
      </c>
      <c r="P9" s="16">
        <v>1.5</v>
      </c>
    </row>
  </sheetData>
  <mergeCells count="3">
    <mergeCell ref="A2:A5"/>
    <mergeCell ref="C9:D9"/>
    <mergeCell ref="A8:A9"/>
  </mergeCells>
  <phoneticPr fontId="1" type="noConversion"/>
  <hyperlinks>
    <hyperlink ref="M2" r:id="rId1"/>
    <hyperlink ref="M5" r:id="rId2"/>
    <hyperlink ref="M3" r:id="rId3"/>
    <hyperlink ref="M4" r:id="rId4"/>
    <hyperlink ref="M9" r:id="rId5"/>
  </hyperlinks>
  <pageMargins left="0.78740157499999996" right="0.78740157499999996" top="0.984251969" bottom="0.984251969" header="0.4921259845" footer="0.4921259845"/>
  <pageSetup paperSize="9" orientation="portrait" verticalDpi="0" r:id="rId6"/>
  <headerFooter alignWithMargins="0"/>
  <drawing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"/>
  <sheetViews>
    <sheetView workbookViewId="0">
      <selection activeCell="P9" sqref="P9"/>
    </sheetView>
  </sheetViews>
  <sheetFormatPr baseColWidth="10" defaultRowHeight="12.75" x14ac:dyDescent="0.2"/>
  <cols>
    <col min="1" max="1" width="6.42578125" bestFit="1" customWidth="1"/>
    <col min="2" max="2" width="7.5703125" bestFit="1" customWidth="1"/>
    <col min="3" max="3" width="7.5703125" customWidth="1"/>
    <col min="4" max="4" width="9.85546875" bestFit="1" customWidth="1"/>
    <col min="5" max="5" width="9.5703125" customWidth="1"/>
    <col min="6" max="6" width="8.5703125" customWidth="1"/>
    <col min="7" max="7" width="9.5703125" bestFit="1" customWidth="1"/>
    <col min="8" max="8" width="12.7109375" bestFit="1" customWidth="1"/>
    <col min="10" max="10" width="12.5703125" bestFit="1" customWidth="1"/>
    <col min="11" max="11" width="13" bestFit="1" customWidth="1"/>
  </cols>
  <sheetData>
    <row r="1" spans="1:12" x14ac:dyDescent="0.2">
      <c r="E1" s="20" t="s">
        <v>70</v>
      </c>
      <c r="F1" s="20"/>
    </row>
    <row r="2" spans="1:12" x14ac:dyDescent="0.2">
      <c r="B2" t="s">
        <v>66</v>
      </c>
      <c r="C2" t="s">
        <v>95</v>
      </c>
      <c r="D2" t="s">
        <v>96</v>
      </c>
      <c r="E2" t="s">
        <v>73</v>
      </c>
      <c r="F2" t="s">
        <v>27</v>
      </c>
      <c r="G2" t="s">
        <v>69</v>
      </c>
      <c r="H2" t="s">
        <v>97</v>
      </c>
      <c r="I2" t="s">
        <v>68</v>
      </c>
      <c r="J2" t="s">
        <v>72</v>
      </c>
      <c r="K2" t="s">
        <v>34</v>
      </c>
      <c r="L2" t="s">
        <v>36</v>
      </c>
    </row>
    <row r="3" spans="1:12" x14ac:dyDescent="0.2">
      <c r="A3">
        <v>1</v>
      </c>
      <c r="B3" t="s">
        <v>67</v>
      </c>
      <c r="C3">
        <v>410</v>
      </c>
      <c r="D3">
        <v>175</v>
      </c>
      <c r="E3">
        <v>25</v>
      </c>
      <c r="F3">
        <v>0</v>
      </c>
      <c r="G3">
        <v>4</v>
      </c>
      <c r="H3">
        <v>4.8</v>
      </c>
      <c r="I3" s="4">
        <f>PI()*(E3/2)^2*G3*0.001*H3-PI()*(F3/2)^2*G3*0.001*H3</f>
        <v>9.4247779607693793</v>
      </c>
      <c r="J3" s="14">
        <f>I3/103</f>
        <v>9.1502698648246408E-2</v>
      </c>
    </row>
    <row r="4" spans="1:12" x14ac:dyDescent="0.2">
      <c r="A4">
        <v>2</v>
      </c>
      <c r="B4" t="s">
        <v>71</v>
      </c>
      <c r="E4">
        <v>9.6</v>
      </c>
      <c r="F4">
        <v>0</v>
      </c>
      <c r="G4">
        <v>2.5</v>
      </c>
      <c r="H4">
        <v>7.4</v>
      </c>
      <c r="I4" s="4">
        <f>PI()*(E4/2)^2*G4*0.001*H4-PI()*(F4/2)^2*G4*0.001*H4</f>
        <v>1.3390724526661135</v>
      </c>
      <c r="J4" s="14">
        <f>I4/103</f>
        <v>1.300070342394285E-2</v>
      </c>
    </row>
    <row r="5" spans="1:12" x14ac:dyDescent="0.2">
      <c r="A5">
        <v>3</v>
      </c>
      <c r="B5" t="s">
        <v>75</v>
      </c>
      <c r="C5">
        <v>385</v>
      </c>
      <c r="D5">
        <v>235</v>
      </c>
      <c r="E5">
        <v>120</v>
      </c>
      <c r="F5">
        <v>60</v>
      </c>
      <c r="G5">
        <v>20</v>
      </c>
      <c r="H5">
        <v>4.9000000000000004</v>
      </c>
      <c r="I5" s="4">
        <f t="shared" ref="I5:I9" si="0">PI()*(E5/2)^2*G5*0.001*H5-PI()*(F5/2)^2*G5*0.001*H5</f>
        <v>831.26541613985933</v>
      </c>
      <c r="K5" s="5" t="s">
        <v>74</v>
      </c>
      <c r="L5" s="15">
        <v>25</v>
      </c>
    </row>
    <row r="6" spans="1:12" x14ac:dyDescent="0.2">
      <c r="A6">
        <v>4</v>
      </c>
      <c r="B6" t="s">
        <v>67</v>
      </c>
      <c r="C6" t="s">
        <v>100</v>
      </c>
      <c r="D6" t="s">
        <v>101</v>
      </c>
      <c r="E6">
        <v>81</v>
      </c>
      <c r="F6">
        <v>31</v>
      </c>
      <c r="G6">
        <v>11</v>
      </c>
      <c r="H6">
        <v>4.8</v>
      </c>
      <c r="I6" s="4">
        <f t="shared" si="0"/>
        <v>232.22652895335747</v>
      </c>
      <c r="K6" s="5" t="s">
        <v>92</v>
      </c>
      <c r="L6" s="10">
        <v>0.65</v>
      </c>
    </row>
    <row r="7" spans="1:12" x14ac:dyDescent="0.2">
      <c r="A7">
        <v>5</v>
      </c>
      <c r="B7" t="s">
        <v>94</v>
      </c>
      <c r="C7" t="s">
        <v>99</v>
      </c>
      <c r="D7" t="s">
        <v>102</v>
      </c>
      <c r="E7">
        <v>165</v>
      </c>
      <c r="F7">
        <v>80</v>
      </c>
      <c r="G7">
        <v>22.5</v>
      </c>
      <c r="H7">
        <v>4.8</v>
      </c>
      <c r="I7" s="4">
        <f t="shared" si="0"/>
        <v>1766.4390092972012</v>
      </c>
      <c r="K7" s="5" t="s">
        <v>83</v>
      </c>
      <c r="L7" s="10">
        <v>15.99</v>
      </c>
    </row>
    <row r="8" spans="1:12" x14ac:dyDescent="0.2">
      <c r="A8">
        <v>6</v>
      </c>
      <c r="B8" t="s">
        <v>93</v>
      </c>
      <c r="C8" t="s">
        <v>98</v>
      </c>
      <c r="D8" t="s">
        <v>103</v>
      </c>
      <c r="E8">
        <v>110</v>
      </c>
      <c r="F8">
        <v>45</v>
      </c>
      <c r="G8">
        <v>18</v>
      </c>
      <c r="H8">
        <v>4.9000000000000004</v>
      </c>
      <c r="I8" s="4">
        <f t="shared" si="0"/>
        <v>697.91658896742365</v>
      </c>
      <c r="K8" s="5" t="s">
        <v>83</v>
      </c>
      <c r="L8" s="10">
        <v>2.4900000000000002</v>
      </c>
    </row>
    <row r="9" spans="1:12" x14ac:dyDescent="0.2">
      <c r="A9">
        <v>7</v>
      </c>
      <c r="B9" t="s">
        <v>93</v>
      </c>
      <c r="C9" t="s">
        <v>104</v>
      </c>
      <c r="D9" t="s">
        <v>105</v>
      </c>
      <c r="E9">
        <v>80</v>
      </c>
      <c r="F9">
        <v>40</v>
      </c>
      <c r="G9">
        <v>15</v>
      </c>
      <c r="H9">
        <v>4.8</v>
      </c>
      <c r="I9" s="4">
        <f t="shared" si="0"/>
        <v>271.43360527015813</v>
      </c>
      <c r="K9" s="5" t="s">
        <v>83</v>
      </c>
      <c r="L9" s="18">
        <f>8.9/5</f>
        <v>1.78</v>
      </c>
    </row>
    <row r="10" spans="1:12" x14ac:dyDescent="0.2">
      <c r="A10">
        <v>8</v>
      </c>
      <c r="B10" t="s">
        <v>106</v>
      </c>
      <c r="E10">
        <v>10</v>
      </c>
      <c r="F10">
        <v>0</v>
      </c>
      <c r="G10">
        <v>3</v>
      </c>
    </row>
  </sheetData>
  <mergeCells count="1">
    <mergeCell ref="E1:F1"/>
  </mergeCells>
  <hyperlinks>
    <hyperlink ref="K5" r:id="rId1"/>
    <hyperlink ref="K6" r:id="rId2"/>
    <hyperlink ref="K8" r:id="rId3"/>
    <hyperlink ref="K7" r:id="rId4"/>
    <hyperlink ref="K9" r:id="rId5"/>
  </hyperlinks>
  <pageMargins left="0.7" right="0.7" top="0.78740157499999996" bottom="0.78740157499999996" header="0.3" footer="0.3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34"/>
  <sheetViews>
    <sheetView tabSelected="1" workbookViewId="0">
      <selection activeCell="C21" sqref="C21"/>
    </sheetView>
  </sheetViews>
  <sheetFormatPr baseColWidth="10" defaultRowHeight="12.75" x14ac:dyDescent="0.2"/>
  <cols>
    <col min="1" max="1" width="16.140625" bestFit="1" customWidth="1"/>
  </cols>
  <sheetData>
    <row r="9" ht="11.25" customHeight="1" x14ac:dyDescent="0.2"/>
    <row r="20" spans="1:5" x14ac:dyDescent="0.2">
      <c r="A20" t="s">
        <v>114</v>
      </c>
      <c r="B20" t="s">
        <v>108</v>
      </c>
      <c r="C20">
        <v>3</v>
      </c>
      <c r="D20" t="s">
        <v>110</v>
      </c>
    </row>
    <row r="21" spans="1:5" x14ac:dyDescent="0.2">
      <c r="A21" t="s">
        <v>118</v>
      </c>
      <c r="B21" t="s">
        <v>109</v>
      </c>
      <c r="C21">
        <v>2</v>
      </c>
      <c r="D21" t="s">
        <v>110</v>
      </c>
      <c r="E21" t="s">
        <v>130</v>
      </c>
    </row>
    <row r="22" spans="1:5" x14ac:dyDescent="0.2">
      <c r="A22" t="s">
        <v>119</v>
      </c>
      <c r="B22" t="s">
        <v>23</v>
      </c>
      <c r="C22">
        <v>1.5</v>
      </c>
      <c r="D22" t="s">
        <v>110</v>
      </c>
    </row>
    <row r="23" spans="1:5" x14ac:dyDescent="0.2">
      <c r="A23" t="s">
        <v>115</v>
      </c>
      <c r="B23" t="s">
        <v>24</v>
      </c>
      <c r="C23">
        <v>10</v>
      </c>
      <c r="D23" t="s">
        <v>110</v>
      </c>
    </row>
    <row r="24" spans="1:5" x14ac:dyDescent="0.2">
      <c r="A24" t="s">
        <v>116</v>
      </c>
      <c r="B24" t="s">
        <v>112</v>
      </c>
      <c r="C24">
        <v>3</v>
      </c>
      <c r="D24" t="s">
        <v>110</v>
      </c>
    </row>
    <row r="25" spans="1:5" x14ac:dyDescent="0.2">
      <c r="A25" t="s">
        <v>117</v>
      </c>
      <c r="B25" t="s">
        <v>113</v>
      </c>
      <c r="C25">
        <v>3300</v>
      </c>
      <c r="D25" t="s">
        <v>120</v>
      </c>
      <c r="E25" t="s">
        <v>129</v>
      </c>
    </row>
    <row r="26" spans="1:5" x14ac:dyDescent="0.2">
      <c r="A26" t="s">
        <v>121</v>
      </c>
      <c r="B26" t="s">
        <v>111</v>
      </c>
      <c r="C26">
        <f>d*E*t*(a-b)^3/(4*l^3)</f>
        <v>3.7124999999999999</v>
      </c>
      <c r="D26" t="s">
        <v>122</v>
      </c>
    </row>
    <row r="27" spans="1:5" ht="15.75" x14ac:dyDescent="0.3">
      <c r="A27" t="s">
        <v>123</v>
      </c>
      <c r="B27" s="9" t="s">
        <v>124</v>
      </c>
      <c r="C27">
        <f>(6*F*l)/(t*a^2)</f>
        <v>8.25</v>
      </c>
      <c r="D27" t="s">
        <v>127</v>
      </c>
    </row>
    <row r="28" spans="1:5" x14ac:dyDescent="0.2">
      <c r="A28" t="s">
        <v>125</v>
      </c>
      <c r="B28" s="9" t="s">
        <v>126</v>
      </c>
      <c r="C28">
        <f>(C26*C23)/C22</f>
        <v>24.75</v>
      </c>
      <c r="D28" t="s">
        <v>122</v>
      </c>
    </row>
    <row r="34" spans="1:1" x14ac:dyDescent="0.2">
      <c r="A34" t="s">
        <v>128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7</vt:i4>
      </vt:variant>
    </vt:vector>
  </HeadingPairs>
  <TitlesOfParts>
    <vt:vector size="12" baseType="lpstr">
      <vt:lpstr>BOM-Instr</vt:lpstr>
      <vt:lpstr>Spulen</vt:lpstr>
      <vt:lpstr>Hallsensoren</vt:lpstr>
      <vt:lpstr>Magnete</vt:lpstr>
      <vt:lpstr>Konstruktion</vt:lpstr>
      <vt:lpstr>a</vt:lpstr>
      <vt:lpstr>b</vt:lpstr>
      <vt:lpstr>d</vt:lpstr>
      <vt:lpstr>E</vt:lpstr>
      <vt:lpstr>F</vt:lpstr>
      <vt:lpstr>l</vt:lpstr>
      <vt:lpstr>t</vt:lpstr>
    </vt:vector>
  </TitlesOfParts>
  <Company>Volkswagen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Nottebohm-Knochenhauer, David (VW Infotainment GmbH)</dc:creator>
  <cp:lastModifiedBy>DNK (VWIF)</cp:lastModifiedBy>
  <cp:lastPrinted>2004-09-10T09:00:17Z</cp:lastPrinted>
  <dcterms:created xsi:type="dcterms:W3CDTF">2002-11-14T14:15:04Z</dcterms:created>
  <dcterms:modified xsi:type="dcterms:W3CDTF">2016-02-26T10:12:25Z</dcterms:modified>
</cp:coreProperties>
</file>