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EC4TQ\Documents\OpenScad\Foundry\"/>
    </mc:Choice>
  </mc:AlternateContent>
  <xr:revisionPtr revIDLastSave="0" documentId="13_ncr:1_{197D4B1D-AA5D-4B15-B24C-67495C97FE6E}" xr6:coauthVersionLast="47" xr6:coauthVersionMax="47" xr10:uidLastSave="{00000000-0000-0000-0000-000000000000}"/>
  <bookViews>
    <workbookView xWindow="4490" yWindow="30" windowWidth="25040" windowHeight="20870" xr2:uid="{63688D83-E147-4D95-BB2D-9669C6DCE7EA}"/>
  </bookViews>
  <sheets>
    <sheet name="Parts" sheetId="1" r:id="rId1"/>
    <sheet name="Tellux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8" i="2" s="1"/>
  <c r="E5" i="2"/>
  <c r="E8" i="2" s="1"/>
  <c r="D4" i="2"/>
  <c r="D8" i="2" s="1"/>
  <c r="I4" i="2"/>
  <c r="I8" i="2" s="1"/>
  <c r="C3" i="2"/>
  <c r="C8" i="2" s="1"/>
  <c r="H3" i="2"/>
  <c r="F8" i="2"/>
  <c r="K8" i="2"/>
  <c r="G8" i="2"/>
  <c r="H8" i="2"/>
  <c r="C5" i="1"/>
  <c r="C8" i="1" s="1"/>
  <c r="D8" i="1"/>
  <c r="E8" i="1"/>
  <c r="H8" i="1"/>
  <c r="J8" i="1"/>
  <c r="I5" i="1"/>
  <c r="I8" i="1" s="1"/>
  <c r="K6" i="1"/>
  <c r="K8" i="1" s="1"/>
  <c r="G6" i="1"/>
  <c r="G8" i="1" s="1"/>
  <c r="F6" i="1"/>
  <c r="F8" i="1" s="1"/>
  <c r="J4" i="1"/>
  <c r="E4" i="1"/>
  <c r="D4" i="1"/>
  <c r="H3" i="1"/>
  <c r="D3" i="1"/>
</calcChain>
</file>

<file path=xl/sharedStrings.xml><?xml version="1.0" encoding="utf-8"?>
<sst xmlns="http://schemas.openxmlformats.org/spreadsheetml/2006/main" count="31" uniqueCount="22">
  <si>
    <t>Assemblers</t>
  </si>
  <si>
    <t>Type</t>
  </si>
  <si>
    <t>Rods</t>
  </si>
  <si>
    <t>Coils</t>
  </si>
  <si>
    <t>Coil</t>
  </si>
  <si>
    <t>Input</t>
  </si>
  <si>
    <t>Output</t>
  </si>
  <si>
    <t>eComp</t>
  </si>
  <si>
    <t>-</t>
  </si>
  <si>
    <t>adv. Parts</t>
  </si>
  <si>
    <t>mParts</t>
  </si>
  <si>
    <t>m.Parts</t>
  </si>
  <si>
    <t>adv. m.Parts</t>
  </si>
  <si>
    <t>Steel</t>
  </si>
  <si>
    <t>Plates</t>
  </si>
  <si>
    <t>Tx Liq.</t>
  </si>
  <si>
    <t>Tx Ingots</t>
  </si>
  <si>
    <t>ArcFurnance</t>
  </si>
  <si>
    <t>adv. Smelter</t>
  </si>
  <si>
    <t>Tx Ore</t>
  </si>
  <si>
    <t>Tx Rubble</t>
  </si>
  <si>
    <t>Crusher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</si>
</sst>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F63D-CFE8-4D43-8C97-55999CB71D97}">
  <dimension ref="A1:K8"/>
  <sheetViews>
    <sheetView tabSelected="1" workbookViewId="0">
      <selection activeCell="C11" sqref="C11"/>
    </sheetView>
  </sheetViews>
  <sheetFormatPr baseColWidth="10" defaultRowHeight="14.5" x14ac:dyDescent="0.35"/>
  <sheetData>
    <row r="1" spans="1:11" x14ac:dyDescent="0.35">
      <c r="C1" t="s">
        <v>5</v>
      </c>
      <c r="H1" t="s">
        <v>6</v>
      </c>
    </row>
    <row r="2" spans="1:11" x14ac:dyDescent="0.35">
      <c r="A2" t="s">
        <v>0</v>
      </c>
      <c r="B2" t="s">
        <v>1</v>
      </c>
      <c r="C2" t="s">
        <v>14</v>
      </c>
      <c r="D2" t="s">
        <v>2</v>
      </c>
      <c r="E2" t="s">
        <v>3</v>
      </c>
      <c r="F2" t="s">
        <v>13</v>
      </c>
      <c r="G2" t="s">
        <v>11</v>
      </c>
      <c r="H2" t="s">
        <v>3</v>
      </c>
      <c r="I2" t="s">
        <v>10</v>
      </c>
      <c r="J2" t="s">
        <v>7</v>
      </c>
      <c r="K2" t="s">
        <v>12</v>
      </c>
    </row>
    <row r="3" spans="1:11" x14ac:dyDescent="0.35">
      <c r="A3">
        <v>4</v>
      </c>
      <c r="B3" t="s">
        <v>4</v>
      </c>
      <c r="D3">
        <f>60*A3</f>
        <v>240</v>
      </c>
      <c r="E3" t="s">
        <v>8</v>
      </c>
      <c r="H3">
        <f>A3*120</f>
        <v>480</v>
      </c>
    </row>
    <row r="4" spans="1:11" x14ac:dyDescent="0.35">
      <c r="A4">
        <v>8</v>
      </c>
      <c r="B4" t="s">
        <v>7</v>
      </c>
      <c r="D4">
        <f>30*A4</f>
        <v>240</v>
      </c>
      <c r="E4">
        <f>60*A4</f>
        <v>480</v>
      </c>
      <c r="J4">
        <f>30*A4</f>
        <v>240</v>
      </c>
    </row>
    <row r="5" spans="1:11" x14ac:dyDescent="0.35">
      <c r="A5">
        <v>8</v>
      </c>
      <c r="B5" t="s">
        <v>10</v>
      </c>
      <c r="C5">
        <f>60*A5</f>
        <v>480</v>
      </c>
      <c r="I5">
        <f>A5*60</f>
        <v>480</v>
      </c>
    </row>
    <row r="6" spans="1:11" x14ac:dyDescent="0.35">
      <c r="A6">
        <v>10</v>
      </c>
      <c r="B6" t="s">
        <v>9</v>
      </c>
      <c r="F6">
        <f>20*A6</f>
        <v>200</v>
      </c>
      <c r="G6">
        <f>40*A6</f>
        <v>400</v>
      </c>
      <c r="K6">
        <f>A6*40</f>
        <v>400</v>
      </c>
    </row>
    <row r="8" spans="1:11" x14ac:dyDescent="0.35">
      <c r="C8" s="1">
        <f t="shared" ref="C8:I8" si="0">SUM(C3:C7)</f>
        <v>480</v>
      </c>
      <c r="D8" s="1">
        <f t="shared" si="0"/>
        <v>480</v>
      </c>
      <c r="E8" s="1">
        <f t="shared" si="0"/>
        <v>480</v>
      </c>
      <c r="F8" s="1">
        <f t="shared" si="0"/>
        <v>200</v>
      </c>
      <c r="G8" s="1">
        <f t="shared" si="0"/>
        <v>400</v>
      </c>
      <c r="H8" s="1">
        <f t="shared" si="0"/>
        <v>480</v>
      </c>
      <c r="I8" s="1">
        <f t="shared" si="0"/>
        <v>480</v>
      </c>
      <c r="J8" s="1">
        <f>SUM(J3:J7)</f>
        <v>240</v>
      </c>
      <c r="K8" s="1">
        <f>SUM(K3:K7)</f>
        <v>400</v>
      </c>
    </row>
  </sheetData>
  <conditionalFormatting sqref="H3">
    <cfRule type="cellIs" dxfId="11" priority="7" operator="lessThan">
      <formula>$E$4</formula>
    </cfRule>
    <cfRule type="cellIs" dxfId="10" priority="8" operator="equal">
      <formula>$E$4</formula>
    </cfRule>
    <cfRule type="cellIs" dxfId="9" priority="9" operator="greaterThan">
      <formula>$E$4</formula>
    </cfRule>
  </conditionalFormatting>
  <conditionalFormatting sqref="I5">
    <cfRule type="cellIs" dxfId="8" priority="1" operator="lessThan">
      <formula>$G$6</formula>
    </cfRule>
    <cfRule type="cellIs" dxfId="7" priority="2" operator="equal">
      <formula>$G$6</formula>
    </cfRule>
    <cfRule type="cellIs" dxfId="6" priority="3" operator="greaterThan">
      <formula>$G$6</formula>
    </cfRule>
  </conditionalFormatting>
  <pageMargins left="0.7" right="0.7" top="0.78740157499999996" bottom="0.78740157499999996" header="0.3" footer="0.3"/>
  <headerFooter>
    <oddHeader>&amp;L&amp;"Arial"&amp;8&amp;K000000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E96F-7C13-4B88-9A18-63B67579286B}">
  <dimension ref="A1:K8"/>
  <sheetViews>
    <sheetView workbookViewId="0">
      <selection activeCell="E5" sqref="E5"/>
    </sheetView>
  </sheetViews>
  <sheetFormatPr baseColWidth="10" defaultRowHeight="14.5" x14ac:dyDescent="0.35"/>
  <cols>
    <col min="2" max="2" width="11.1796875" bestFit="1" customWidth="1"/>
  </cols>
  <sheetData>
    <row r="1" spans="1:11" x14ac:dyDescent="0.35">
      <c r="C1" t="s">
        <v>5</v>
      </c>
      <c r="H1" t="s">
        <v>6</v>
      </c>
    </row>
    <row r="2" spans="1:11" x14ac:dyDescent="0.35">
      <c r="A2" t="s">
        <v>0</v>
      </c>
      <c r="B2" t="s">
        <v>1</v>
      </c>
      <c r="C2" t="s">
        <v>16</v>
      </c>
      <c r="D2" t="s">
        <v>19</v>
      </c>
      <c r="E2" t="s">
        <v>20</v>
      </c>
      <c r="H2" t="s">
        <v>15</v>
      </c>
      <c r="I2" t="s">
        <v>16</v>
      </c>
      <c r="J2" t="s">
        <v>19</v>
      </c>
    </row>
    <row r="3" spans="1:11" x14ac:dyDescent="0.35">
      <c r="A3">
        <v>1</v>
      </c>
      <c r="B3" t="s">
        <v>17</v>
      </c>
      <c r="C3">
        <f>A3*40</f>
        <v>40</v>
      </c>
      <c r="H3">
        <f>A3*2000</f>
        <v>2000</v>
      </c>
    </row>
    <row r="4" spans="1:11" x14ac:dyDescent="0.35">
      <c r="A4">
        <v>4</v>
      </c>
      <c r="B4" t="s">
        <v>18</v>
      </c>
      <c r="D4">
        <f>A4*40</f>
        <v>160</v>
      </c>
      <c r="I4">
        <f>A4*10</f>
        <v>40</v>
      </c>
    </row>
    <row r="5" spans="1:11" x14ac:dyDescent="0.35">
      <c r="A5">
        <v>4</v>
      </c>
      <c r="B5" t="s">
        <v>21</v>
      </c>
      <c r="E5">
        <f>A5*160</f>
        <v>640</v>
      </c>
      <c r="J5">
        <f>A5*40</f>
        <v>160</v>
      </c>
    </row>
    <row r="8" spans="1:11" x14ac:dyDescent="0.35">
      <c r="C8" s="1">
        <f t="shared" ref="C8:I8" si="0">SUM(C3:C7)</f>
        <v>40</v>
      </c>
      <c r="D8" s="1">
        <f t="shared" si="0"/>
        <v>160</v>
      </c>
      <c r="E8" s="1">
        <f t="shared" si="0"/>
        <v>640</v>
      </c>
      <c r="F8" s="1">
        <f t="shared" si="0"/>
        <v>0</v>
      </c>
      <c r="G8" s="1">
        <f t="shared" si="0"/>
        <v>0</v>
      </c>
      <c r="H8" s="1">
        <f t="shared" si="0"/>
        <v>2000</v>
      </c>
      <c r="I8" s="1">
        <f t="shared" si="0"/>
        <v>40</v>
      </c>
      <c r="J8" s="1">
        <f>SUM(J3:J7)</f>
        <v>160</v>
      </c>
      <c r="K8" s="1">
        <f>SUM(K3:K7)</f>
        <v>0</v>
      </c>
    </row>
  </sheetData>
  <conditionalFormatting sqref="H3">
    <cfRule type="cellIs" dxfId="5" priority="4" operator="lessThan">
      <formula>$E$4</formula>
    </cfRule>
    <cfRule type="cellIs" dxfId="4" priority="5" operator="equal">
      <formula>$E$4</formula>
    </cfRule>
    <cfRule type="cellIs" dxfId="3" priority="6" operator="greaterThan">
      <formula>$E$4</formula>
    </cfRule>
  </conditionalFormatting>
  <conditionalFormatting sqref="I5">
    <cfRule type="cellIs" dxfId="2" priority="1" operator="lessThan">
      <formula>$G$6</formula>
    </cfRule>
    <cfRule type="cellIs" dxfId="1" priority="2" operator="equal">
      <formula>$G$6</formula>
    </cfRule>
    <cfRule type="cellIs" dxfId="0" priority="3" operator="greaterThan">
      <formula>$G$6</formula>
    </cfRule>
  </conditionalFormatting>
  <pageMargins left="0.7" right="0.7" top="0.78740157499999996" bottom="0.78740157499999996" header="0.3" footer="0.3"/>
  <headerFooter>
    <oddHeader>&amp;L&amp;"Arial"&amp;8&amp;K000000 INTERNAL&amp;1#_x000D_</oddHeader>
  </headerFooter>
</worksheet>
</file>

<file path=docMetadata/LabelInfo.xml><?xml version="1.0" encoding="utf-8"?>
<clbl:labelList xmlns:clbl="http://schemas.microsoft.com/office/2020/mipLabelMetadata">
  <clbl:label id="{b1c9b508-7c6e-42bd-bedf-808292653d6c}" enabled="1" method="Standard" siteId="{2882be50-2012-4d88-ac86-544124e120c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Parts</vt:lpstr>
      <vt:lpstr>Telluxite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Nottebohm-Knochenhauer, David (VWIF G-TE/E2)</dc:creator>
  <cp:lastModifiedBy>Nottebohm-Knochenhauer, David (VWIF G-TE/E2)</cp:lastModifiedBy>
  <dcterms:created xsi:type="dcterms:W3CDTF">2025-05-27T11:59:30Z</dcterms:created>
  <dcterms:modified xsi:type="dcterms:W3CDTF">2025-06-03T08:04:13Z</dcterms:modified>
</cp:coreProperties>
</file>