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oclar-my.sharepoint.com/personal/elias_knoll_ivoclar_com/Documents/Desktop/"/>
    </mc:Choice>
  </mc:AlternateContent>
  <xr:revisionPtr revIDLastSave="721" documentId="8_{B9F47E84-9761-486A-B591-E4C96C583591}" xr6:coauthVersionLast="47" xr6:coauthVersionMax="47" xr10:uidLastSave="{5ADD81D3-E6C3-4B1C-8DC7-4C124A61C197}"/>
  <bookViews>
    <workbookView xWindow="-120" yWindow="-120" windowWidth="29040" windowHeight="17520" xr2:uid="{15CF759D-6B53-47AC-A4FA-F1174DCAA1CB}"/>
  </bookViews>
  <sheets>
    <sheet name="SC2^2 2.5" sheetId="3" r:id="rId1"/>
    <sheet name="SC5 8" sheetId="2" r:id="rId2"/>
    <sheet name="SC3 8.68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F11" i="3" s="1"/>
  <c r="B12" i="3"/>
  <c r="B13" i="3"/>
  <c r="B14" i="3"/>
  <c r="B15" i="3"/>
  <c r="B16" i="3"/>
  <c r="B24" i="3" s="1"/>
  <c r="F24" i="3" s="1"/>
  <c r="B17" i="3"/>
  <c r="B25" i="3" s="1"/>
  <c r="F25" i="3" s="1"/>
  <c r="B18" i="3"/>
  <c r="B20" i="3"/>
  <c r="F20" i="3" s="1"/>
  <c r="B21" i="3"/>
  <c r="F21" i="3" s="1"/>
  <c r="B22" i="3"/>
  <c r="F22" i="3" s="1"/>
  <c r="B23" i="3"/>
  <c r="F23" i="3" s="1"/>
  <c r="B10" i="3"/>
  <c r="F3" i="3"/>
  <c r="F4" i="3"/>
  <c r="F5" i="3"/>
  <c r="F6" i="3"/>
  <c r="F7" i="3"/>
  <c r="F8" i="3"/>
  <c r="F9" i="3"/>
  <c r="F12" i="3"/>
  <c r="F13" i="3"/>
  <c r="F14" i="3"/>
  <c r="F15" i="3"/>
  <c r="F16" i="3"/>
  <c r="F17" i="3"/>
  <c r="F2" i="3"/>
  <c r="H5" i="1"/>
  <c r="H4" i="1"/>
  <c r="H3" i="1"/>
  <c r="I3" i="1"/>
  <c r="C6" i="1"/>
  <c r="C7" i="1"/>
  <c r="C8" i="1"/>
  <c r="C11" i="1" s="1"/>
  <c r="C14" i="1" s="1"/>
  <c r="C9" i="1"/>
  <c r="C12" i="1" s="1"/>
  <c r="C15" i="1" s="1"/>
  <c r="C10" i="1"/>
  <c r="C13" i="1" s="1"/>
  <c r="C16" i="1" s="1"/>
  <c r="D3" i="3"/>
  <c r="D4" i="3" s="1"/>
  <c r="D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H2" i="3"/>
  <c r="G2" i="3"/>
  <c r="E2" i="3"/>
  <c r="J26" i="2"/>
  <c r="I26" i="2"/>
  <c r="H26" i="2"/>
  <c r="G26" i="2"/>
  <c r="F26" i="2"/>
  <c r="E26" i="2"/>
  <c r="D26" i="2"/>
  <c r="J2" i="1"/>
  <c r="B8" i="2"/>
  <c r="B9" i="2"/>
  <c r="B10" i="2"/>
  <c r="B11" i="2"/>
  <c r="B12" i="2"/>
  <c r="B13" i="2"/>
  <c r="B14" i="2"/>
  <c r="B15" i="2"/>
  <c r="B20" i="2" s="1"/>
  <c r="B25" i="2" s="1"/>
  <c r="B16" i="2"/>
  <c r="B21" i="2" s="1"/>
  <c r="B17" i="2"/>
  <c r="B22" i="2" s="1"/>
  <c r="B18" i="2"/>
  <c r="B23" i="2" s="1"/>
  <c r="B19" i="2"/>
  <c r="B24" i="2" s="1"/>
  <c r="B7" i="2"/>
  <c r="F7" i="2" s="1"/>
  <c r="F4" i="2"/>
  <c r="F5" i="2"/>
  <c r="F6" i="2"/>
  <c r="F11" i="2"/>
  <c r="J2" i="2"/>
  <c r="F12" i="2"/>
  <c r="F3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H2" i="2"/>
  <c r="F2" i="2"/>
  <c r="G2" i="2" s="1"/>
  <c r="G3" i="2" s="1"/>
  <c r="E2" i="2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D3" i="1"/>
  <c r="D4" i="1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19" i="3" l="1"/>
  <c r="F19" i="3" s="1"/>
  <c r="F10" i="3"/>
  <c r="F18" i="3"/>
  <c r="G3" i="3"/>
  <c r="G4" i="3" s="1"/>
  <c r="G5" i="3" s="1"/>
  <c r="E3" i="1"/>
  <c r="D5" i="1"/>
  <c r="E4" i="1"/>
  <c r="J4" i="1" s="1"/>
  <c r="J3" i="1"/>
  <c r="D6" i="3"/>
  <c r="J2" i="3"/>
  <c r="K2" i="3" s="1"/>
  <c r="F10" i="2"/>
  <c r="F9" i="2"/>
  <c r="F8" i="2"/>
  <c r="D4" i="2"/>
  <c r="D5" i="2" s="1"/>
  <c r="D6" i="2" s="1"/>
  <c r="G4" i="2"/>
  <c r="G5" i="2" s="1"/>
  <c r="G6" i="2" s="1"/>
  <c r="G7" i="2" s="1"/>
  <c r="E3" i="2"/>
  <c r="J3" i="2" s="1"/>
  <c r="F15" i="2"/>
  <c r="F14" i="2"/>
  <c r="F13" i="2"/>
  <c r="E3" i="3" l="1"/>
  <c r="J3" i="3" s="1"/>
  <c r="K3" i="3" s="1"/>
  <c r="E5" i="3"/>
  <c r="J5" i="3" s="1"/>
  <c r="G6" i="3"/>
  <c r="G7" i="3" s="1"/>
  <c r="G8" i="3" s="1"/>
  <c r="G9" i="3" s="1"/>
  <c r="G10" i="3" s="1"/>
  <c r="G11" i="3" s="1"/>
  <c r="G12" i="3" s="1"/>
  <c r="E4" i="3"/>
  <c r="J4" i="3" s="1"/>
  <c r="I4" i="1"/>
  <c r="E5" i="1"/>
  <c r="D6" i="1"/>
  <c r="D7" i="3"/>
  <c r="G8" i="2"/>
  <c r="G9" i="2" s="1"/>
  <c r="G10" i="2" s="1"/>
  <c r="G11" i="2" s="1"/>
  <c r="G12" i="2" s="1"/>
  <c r="G13" i="2" s="1"/>
  <c r="G14" i="2" s="1"/>
  <c r="E4" i="2"/>
  <c r="J4" i="2" s="1"/>
  <c r="E5" i="2"/>
  <c r="J5" i="2" s="1"/>
  <c r="D7" i="2"/>
  <c r="E6" i="2"/>
  <c r="F17" i="2"/>
  <c r="H3" i="2"/>
  <c r="F16" i="2"/>
  <c r="F18" i="2"/>
  <c r="H3" i="3" l="1"/>
  <c r="H4" i="3"/>
  <c r="K5" i="3"/>
  <c r="K4" i="3"/>
  <c r="E6" i="3"/>
  <c r="J6" i="3" s="1"/>
  <c r="K6" i="3" s="1"/>
  <c r="H5" i="3"/>
  <c r="G13" i="3"/>
  <c r="G14" i="3" s="1"/>
  <c r="G15" i="3" s="1"/>
  <c r="G16" i="3" s="1"/>
  <c r="G17" i="3" s="1"/>
  <c r="J5" i="1"/>
  <c r="D7" i="1"/>
  <c r="E6" i="1"/>
  <c r="H6" i="1" s="1"/>
  <c r="D8" i="3"/>
  <c r="E7" i="3"/>
  <c r="H4" i="2"/>
  <c r="I4" i="2" s="1"/>
  <c r="H5" i="2"/>
  <c r="H6" i="2"/>
  <c r="J6" i="2"/>
  <c r="D8" i="2"/>
  <c r="E7" i="2"/>
  <c r="J7" i="2" s="1"/>
  <c r="F21" i="2"/>
  <c r="G15" i="2"/>
  <c r="F19" i="2"/>
  <c r="I3" i="2"/>
  <c r="F20" i="2"/>
  <c r="I4" i="3" l="1"/>
  <c r="I5" i="3"/>
  <c r="I3" i="3"/>
  <c r="H6" i="3"/>
  <c r="I6" i="3" s="1"/>
  <c r="G18" i="3"/>
  <c r="G19" i="3" s="1"/>
  <c r="G20" i="3" s="1"/>
  <c r="G21" i="3" s="1"/>
  <c r="G22" i="3" s="1"/>
  <c r="I6" i="1"/>
  <c r="I5" i="1"/>
  <c r="J6" i="1"/>
  <c r="D8" i="1"/>
  <c r="E7" i="1"/>
  <c r="J7" i="1" s="1"/>
  <c r="D9" i="3"/>
  <c r="E8" i="3"/>
  <c r="J7" i="3"/>
  <c r="K7" i="3" s="1"/>
  <c r="H7" i="3"/>
  <c r="I5" i="2"/>
  <c r="I6" i="2"/>
  <c r="F24" i="2"/>
  <c r="F22" i="2"/>
  <c r="G16" i="2"/>
  <c r="G17" i="2" s="1"/>
  <c r="G18" i="2" s="1"/>
  <c r="G19" i="2" s="1"/>
  <c r="F23" i="2"/>
  <c r="H7" i="2"/>
  <c r="D9" i="2"/>
  <c r="E8" i="2"/>
  <c r="J8" i="2" s="1"/>
  <c r="G23" i="3" l="1"/>
  <c r="G24" i="3" s="1"/>
  <c r="G25" i="3" s="1"/>
  <c r="E8" i="1"/>
  <c r="D9" i="1"/>
  <c r="H7" i="1"/>
  <c r="J8" i="3"/>
  <c r="K8" i="3" s="1"/>
  <c r="I7" i="3"/>
  <c r="E9" i="3"/>
  <c r="D10" i="3"/>
  <c r="H8" i="3"/>
  <c r="H8" i="2"/>
  <c r="I8" i="2" s="1"/>
  <c r="G20" i="2"/>
  <c r="G21" i="2" s="1"/>
  <c r="F25" i="2"/>
  <c r="I7" i="2"/>
  <c r="D10" i="2"/>
  <c r="E9" i="2"/>
  <c r="J9" i="2" s="1"/>
  <c r="I7" i="1" l="1"/>
  <c r="E9" i="1"/>
  <c r="D10" i="1"/>
  <c r="J8" i="1"/>
  <c r="H8" i="1"/>
  <c r="I8" i="1" s="1"/>
  <c r="D11" i="3"/>
  <c r="E10" i="3"/>
  <c r="H10" i="3" s="1"/>
  <c r="J9" i="3"/>
  <c r="K9" i="3" s="1"/>
  <c r="I8" i="3"/>
  <c r="H9" i="3"/>
  <c r="D11" i="2"/>
  <c r="E10" i="2"/>
  <c r="J10" i="2" s="1"/>
  <c r="H9" i="2"/>
  <c r="G22" i="2"/>
  <c r="G23" i="2" s="1"/>
  <c r="G24" i="2" s="1"/>
  <c r="G25" i="2" s="1"/>
  <c r="H9" i="1" l="1"/>
  <c r="E10" i="1"/>
  <c r="H10" i="1" s="1"/>
  <c r="D11" i="1"/>
  <c r="J9" i="1"/>
  <c r="I10" i="3"/>
  <c r="D12" i="3"/>
  <c r="E11" i="3"/>
  <c r="J10" i="3"/>
  <c r="K10" i="3" s="1"/>
  <c r="I9" i="3"/>
  <c r="I9" i="2"/>
  <c r="D12" i="2"/>
  <c r="E11" i="2"/>
  <c r="J11" i="2" s="1"/>
  <c r="H10" i="2"/>
  <c r="I10" i="2" s="1"/>
  <c r="I10" i="1" l="1"/>
  <c r="I9" i="1"/>
  <c r="E11" i="1"/>
  <c r="D12" i="1"/>
  <c r="J10" i="1"/>
  <c r="H11" i="3"/>
  <c r="D13" i="3"/>
  <c r="E12" i="3"/>
  <c r="J11" i="3"/>
  <c r="K11" i="3" s="1"/>
  <c r="H11" i="2"/>
  <c r="I11" i="2" s="1"/>
  <c r="D13" i="2"/>
  <c r="E12" i="2"/>
  <c r="J12" i="2" s="1"/>
  <c r="H11" i="1" l="1"/>
  <c r="J11" i="1"/>
  <c r="D13" i="1"/>
  <c r="E12" i="1"/>
  <c r="H12" i="1" s="1"/>
  <c r="D14" i="3"/>
  <c r="E13" i="3"/>
  <c r="J12" i="3"/>
  <c r="K12" i="3" s="1"/>
  <c r="I11" i="3"/>
  <c r="H12" i="3"/>
  <c r="D14" i="2"/>
  <c r="E13" i="2"/>
  <c r="J13" i="2" s="1"/>
  <c r="H12" i="2"/>
  <c r="J12" i="1" l="1"/>
  <c r="D14" i="1"/>
  <c r="E13" i="1"/>
  <c r="H13" i="1" s="1"/>
  <c r="I12" i="1"/>
  <c r="I11" i="1"/>
  <c r="D15" i="3"/>
  <c r="E14" i="3"/>
  <c r="H14" i="3" s="1"/>
  <c r="I12" i="3"/>
  <c r="H13" i="3"/>
  <c r="J13" i="3"/>
  <c r="K13" i="3" s="1"/>
  <c r="I12" i="2"/>
  <c r="D15" i="2"/>
  <c r="E14" i="2"/>
  <c r="H13" i="2"/>
  <c r="I13" i="2" s="1"/>
  <c r="I13" i="1" l="1"/>
  <c r="D15" i="1"/>
  <c r="E14" i="1"/>
  <c r="H14" i="1" s="1"/>
  <c r="J13" i="1"/>
  <c r="I14" i="3"/>
  <c r="I13" i="3"/>
  <c r="J14" i="3"/>
  <c r="K14" i="3" s="1"/>
  <c r="D16" i="3"/>
  <c r="E15" i="3"/>
  <c r="H14" i="2"/>
  <c r="I14" i="2" s="1"/>
  <c r="J14" i="2"/>
  <c r="D16" i="2"/>
  <c r="E15" i="2"/>
  <c r="J15" i="2" s="1"/>
  <c r="I14" i="1" l="1"/>
  <c r="D16" i="1"/>
  <c r="E15" i="1"/>
  <c r="H15" i="1" s="1"/>
  <c r="I15" i="1" s="1"/>
  <c r="J14" i="1"/>
  <c r="D17" i="3"/>
  <c r="E16" i="3"/>
  <c r="J16" i="3" s="1"/>
  <c r="J15" i="3"/>
  <c r="K15" i="3" s="1"/>
  <c r="H15" i="3"/>
  <c r="D17" i="2"/>
  <c r="E16" i="2"/>
  <c r="J16" i="2" s="1"/>
  <c r="H15" i="2"/>
  <c r="K16" i="3" l="1"/>
  <c r="J15" i="1"/>
  <c r="E16" i="1"/>
  <c r="D17" i="1"/>
  <c r="I15" i="3"/>
  <c r="D18" i="3"/>
  <c r="E17" i="3"/>
  <c r="H16" i="3"/>
  <c r="I15" i="2"/>
  <c r="D18" i="2"/>
  <c r="E17" i="2"/>
  <c r="J17" i="2" s="1"/>
  <c r="H16" i="2"/>
  <c r="H16" i="1" l="1"/>
  <c r="J16" i="1"/>
  <c r="D18" i="1"/>
  <c r="E17" i="1"/>
  <c r="J17" i="1" s="1"/>
  <c r="D19" i="3"/>
  <c r="E18" i="3"/>
  <c r="J17" i="3"/>
  <c r="K17" i="3" s="1"/>
  <c r="H17" i="3"/>
  <c r="I17" i="3" s="1"/>
  <c r="I16" i="3"/>
  <c r="D19" i="2"/>
  <c r="E18" i="2"/>
  <c r="J18" i="2" s="1"/>
  <c r="H17" i="2"/>
  <c r="I17" i="2" s="1"/>
  <c r="I16" i="2"/>
  <c r="E18" i="1" l="1"/>
  <c r="H18" i="1" s="1"/>
  <c r="D19" i="1"/>
  <c r="I16" i="1"/>
  <c r="H17" i="1"/>
  <c r="J18" i="3"/>
  <c r="K18" i="3" s="1"/>
  <c r="D20" i="3"/>
  <c r="E19" i="3"/>
  <c r="H19" i="3" s="1"/>
  <c r="H18" i="3"/>
  <c r="D20" i="2"/>
  <c r="E19" i="2"/>
  <c r="J19" i="2" s="1"/>
  <c r="H18" i="2"/>
  <c r="I18" i="2" s="1"/>
  <c r="J18" i="1" l="1"/>
  <c r="I18" i="1"/>
  <c r="I17" i="1"/>
  <c r="D20" i="1"/>
  <c r="E19" i="1"/>
  <c r="I19" i="3"/>
  <c r="I18" i="3"/>
  <c r="D21" i="3"/>
  <c r="E20" i="3"/>
  <c r="J19" i="3"/>
  <c r="K19" i="3" s="1"/>
  <c r="D21" i="2"/>
  <c r="E20" i="2"/>
  <c r="J20" i="2" s="1"/>
  <c r="H19" i="2"/>
  <c r="E20" i="1" l="1"/>
  <c r="H20" i="1" s="1"/>
  <c r="D21" i="1"/>
  <c r="H19" i="1"/>
  <c r="J19" i="1"/>
  <c r="J20" i="3"/>
  <c r="K20" i="3" s="1"/>
  <c r="D22" i="3"/>
  <c r="E21" i="3"/>
  <c r="H20" i="3"/>
  <c r="D22" i="2"/>
  <c r="E21" i="2"/>
  <c r="J21" i="2" s="1"/>
  <c r="H20" i="2"/>
  <c r="I19" i="2"/>
  <c r="I20" i="1" l="1"/>
  <c r="I19" i="1"/>
  <c r="E21" i="1"/>
  <c r="J21" i="1" s="1"/>
  <c r="D22" i="1"/>
  <c r="H21" i="1"/>
  <c r="I21" i="1" s="1"/>
  <c r="J20" i="1"/>
  <c r="I20" i="3"/>
  <c r="D23" i="3"/>
  <c r="E22" i="3"/>
  <c r="H22" i="3" s="1"/>
  <c r="J21" i="3"/>
  <c r="K21" i="3" s="1"/>
  <c r="H21" i="3"/>
  <c r="D23" i="2"/>
  <c r="E22" i="2"/>
  <c r="J22" i="2" s="1"/>
  <c r="H21" i="2"/>
  <c r="I21" i="2" s="1"/>
  <c r="I20" i="2"/>
  <c r="D23" i="1" l="1"/>
  <c r="E22" i="1"/>
  <c r="I22" i="3"/>
  <c r="J22" i="3"/>
  <c r="K22" i="3" s="1"/>
  <c r="D24" i="3"/>
  <c r="E23" i="3"/>
  <c r="H23" i="3" s="1"/>
  <c r="I21" i="3"/>
  <c r="D24" i="2"/>
  <c r="E23" i="2"/>
  <c r="J23" i="2" s="1"/>
  <c r="H22" i="2"/>
  <c r="I22" i="2" s="1"/>
  <c r="E23" i="1" l="1"/>
  <c r="J23" i="1" s="1"/>
  <c r="D24" i="1"/>
  <c r="J22" i="1"/>
  <c r="H22" i="1"/>
  <c r="I23" i="3"/>
  <c r="J23" i="3"/>
  <c r="K23" i="3" s="1"/>
  <c r="D25" i="3"/>
  <c r="E24" i="3"/>
  <c r="H24" i="3" s="1"/>
  <c r="D25" i="2"/>
  <c r="E24" i="2"/>
  <c r="J24" i="2" s="1"/>
  <c r="H23" i="2"/>
  <c r="I22" i="1" l="1"/>
  <c r="D25" i="1"/>
  <c r="E24" i="1"/>
  <c r="J24" i="1" s="1"/>
  <c r="H23" i="1"/>
  <c r="I23" i="1" s="1"/>
  <c r="J24" i="3"/>
  <c r="K24" i="3" s="1"/>
  <c r="E25" i="3"/>
  <c r="I24" i="3"/>
  <c r="E25" i="2"/>
  <c r="J25" i="2" s="1"/>
  <c r="H24" i="2"/>
  <c r="I23" i="2"/>
  <c r="H24" i="1" l="1"/>
  <c r="I24" i="1" s="1"/>
  <c r="E25" i="1"/>
  <c r="H25" i="1" s="1"/>
  <c r="J25" i="3"/>
  <c r="K25" i="3" s="1"/>
  <c r="H25" i="3"/>
  <c r="H25" i="2"/>
  <c r="I25" i="2" s="1"/>
  <c r="I24" i="2"/>
  <c r="I25" i="1" l="1"/>
  <c r="J25" i="1"/>
  <c r="I25" i="3"/>
</calcChain>
</file>

<file path=xl/sharedStrings.xml><?xml version="1.0" encoding="utf-8"?>
<sst xmlns="http://schemas.openxmlformats.org/spreadsheetml/2006/main" count="39" uniqueCount="19">
  <si>
    <t>Index</t>
  </si>
  <si>
    <t>Shares</t>
  </si>
  <si>
    <t>price</t>
  </si>
  <si>
    <t>diff</t>
  </si>
  <si>
    <t>average price</t>
  </si>
  <si>
    <t>total shares</t>
  </si>
  <si>
    <t>total shares sum</t>
  </si>
  <si>
    <t>gap</t>
  </si>
  <si>
    <t>gap diff</t>
  </si>
  <si>
    <t>avrgAwayfromPrice</t>
  </si>
  <si>
    <t>The level of trade</t>
  </si>
  <si>
    <t>Risk per trade</t>
  </si>
  <si>
    <t>grid distance</t>
  </si>
  <si>
    <t>forcasted price</t>
  </si>
  <si>
    <t>Average buying price</t>
  </si>
  <si>
    <t>redundant shares</t>
  </si>
  <si>
    <t>sum of all shares</t>
  </si>
  <si>
    <t>how much the arg buy price dropped from the last grid</t>
  </si>
  <si>
    <t>aafp last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</si>
</sst>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Standard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'SC3 8.68'!$H$1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'SC3 8.68'!$H$2:$H$25</c:f>
              <c:numCache>
                <c:formatCode>0.00</c:formatCode>
                <c:ptCount val="24"/>
                <c:pt idx="0">
                  <c:v>0</c:v>
                </c:pt>
                <c:pt idx="1">
                  <c:v>99.5</c:v>
                </c:pt>
                <c:pt idx="2">
                  <c:v>98.508316666666659</c:v>
                </c:pt>
                <c:pt idx="3">
                  <c:v>97.545600333066659</c:v>
                </c:pt>
                <c:pt idx="4">
                  <c:v>-3.6747304046697309</c:v>
                </c:pt>
                <c:pt idx="5">
                  <c:v>-5.2513365530536475</c:v>
                </c:pt>
                <c:pt idx="6">
                  <c:v>-7.0739610489754341</c:v>
                </c:pt>
                <c:pt idx="7">
                  <c:v>-9.4299809262506642</c:v>
                </c:pt>
                <c:pt idx="8">
                  <c:v>-12.257731588457247</c:v>
                </c:pt>
                <c:pt idx="9">
                  <c:v>-15.597317929906168</c:v>
                </c:pt>
                <c:pt idx="10">
                  <c:v>-19.830066878820872</c:v>
                </c:pt>
                <c:pt idx="11">
                  <c:v>-24.634325592295639</c:v>
                </c:pt>
                <c:pt idx="12">
                  <c:v>-30.214321780673401</c:v>
                </c:pt>
                <c:pt idx="13">
                  <c:v>-36.962398183430551</c:v>
                </c:pt>
                <c:pt idx="14">
                  <c:v>-44.035964247302516</c:v>
                </c:pt>
                <c:pt idx="15">
                  <c:v>-51.674610271275803</c:v>
                </c:pt>
                <c:pt idx="16">
                  <c:v>-58.047208401678432</c:v>
                </c:pt>
                <c:pt idx="17">
                  <c:v>-61.958361793490717</c:v>
                </c:pt>
                <c:pt idx="18">
                  <c:v>-65.647996229713584</c:v>
                </c:pt>
                <c:pt idx="19">
                  <c:v>-69.044919766995889</c:v>
                </c:pt>
                <c:pt idx="20">
                  <c:v>-71.367767666981337</c:v>
                </c:pt>
                <c:pt idx="21">
                  <c:v>-73.733711687538232</c:v>
                </c:pt>
                <c:pt idx="22">
                  <c:v>-75.984569709505678</c:v>
                </c:pt>
                <c:pt idx="23">
                  <c:v>-77.57565465236857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35E-849E-4549C2BC6158}"/>
            </c:ext>
          </c:extLst>
        </c:ser>
        <c:ser>
          <c:idx val="1"/>
          <c:order val="1"/>
          <c:tx>
            <c:strRef>
              <c:f>'SC3 8.68'!$J$1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'SC3 8.68'!$J$2:$J$25</c:f>
              <c:numCache>
                <c:formatCode>0.00</c:formatCode>
                <c:ptCount val="24"/>
                <c:pt idx="0">
                  <c:v>0</c:v>
                </c:pt>
                <c:pt idx="1">
                  <c:v>-0.5</c:v>
                </c:pt>
                <c:pt idx="2">
                  <c:v>-0.99333333333332519</c:v>
                </c:pt>
                <c:pt idx="3">
                  <c:v>-0.71361199999999769</c:v>
                </c:pt>
                <c:pt idx="4">
                  <c:v>-1.9070654285714284</c:v>
                </c:pt>
                <c:pt idx="5">
                  <c:v>-2.9743928951111087</c:v>
                </c:pt>
                <c:pt idx="6">
                  <c:v>-2.3193381327778582</c:v>
                </c:pt>
                <c:pt idx="7">
                  <c:v>-4.6355931478503862</c:v>
                </c:pt>
                <c:pt idx="8">
                  <c:v>-6.6611511734959805</c:v>
                </c:pt>
                <c:pt idx="9">
                  <c:v>-5.3231275139433194</c:v>
                </c:pt>
                <c:pt idx="10">
                  <c:v>-9.5357370240655541</c:v>
                </c:pt>
                <c:pt idx="11">
                  <c:v>-13.016963476803184</c:v>
                </c:pt>
                <c:pt idx="12">
                  <c:v>-10.457242527975822</c:v>
                </c:pt>
                <c:pt idx="13">
                  <c:v>-17.314488950817591</c:v>
                </c:pt>
                <c:pt idx="14">
                  <c:v>-22.263300113486011</c:v>
                </c:pt>
                <c:pt idx="15">
                  <c:v>-17.162291450002179</c:v>
                </c:pt>
                <c:pt idx="16">
                  <c:v>-14.294361971912387</c:v>
                </c:pt>
                <c:pt idx="17">
                  <c:v>-12.52106260747199</c:v>
                </c:pt>
                <c:pt idx="18">
                  <c:v>-10.498592059160956</c:v>
                </c:pt>
                <c:pt idx="19">
                  <c:v>-9.563046310433748</c:v>
                </c:pt>
                <c:pt idx="20">
                  <c:v>-9.1515129518640208</c:v>
                </c:pt>
                <c:pt idx="21">
                  <c:v>-7.8907036862141311</c:v>
                </c:pt>
                <c:pt idx="22">
                  <c:v>-7.3803842526371355</c:v>
                </c:pt>
                <c:pt idx="23">
                  <c:v>-7.2301372405121853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F-435E-849E-4549C2BC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994424"/>
        <c:axId val="974993704"/>
      </c:lineChart>
      <c:catAx>
        <c:axId val="97499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3704"/>
        <c:crosses val="autoZero"/>
        <c:auto val="1"/>
        <c:lblAlgn val="ctr"/>
        <c:lblOffset val="100"/>
        <c:noMultiLvlLbl val="0"/>
      </c:catAx>
      <c:valAx>
        <c:axId val="9749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9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676998</xdr:colOff>
      <xdr:row>5</xdr:row>
      <xdr:rowOff>93321</xdr:rowOff>
    </xdr:from>
    <xdr:to>
      <xdr:col>18</xdr:col>
      <xdr:colOff>90427</xdr:colOff>
      <xdr:row>29</xdr:row>
      <xdr:rowOff>18085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8ACCFF-1274-DA60-8454-54A89788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4C281-DF00-4977-9B86-FB8A6690F249}" name="Tabelle1" displayName="Tabelle1" ref="A1:K26" totalsRowShown="0">
  <autoFilter ref="A1:K26" xr:uid="{0884C281-DF00-4977-9B86-FB8A6690F249}"/>
  <tableColumns count="11">
    <tableColumn id="1" xr3:uid="{07BFAD5D-F0CA-455B-87AD-A8DB9641598B}" name="Index"/>
    <tableColumn id="2" xr3:uid="{E3FC623B-BB5D-416E-B3AB-F71B3D63BEE1}" name="Shares"/>
    <tableColumn id="3" xr3:uid="{A5BAA220-0823-4697-A6C3-355EB79A657E}" name="diff"/>
    <tableColumn id="4" xr3:uid="{4B6DD12A-F97E-4BA8-9665-91F3DF742FD8}" name="price" dataDxfId="5">
      <calculatedColumnFormula>D1-(D1/100*C2)</calculatedColumnFormula>
    </tableColumn>
    <tableColumn id="5" xr3:uid="{207A1FC5-3BA5-4D27-9EB1-58A5F28D4A38}" name="average price" dataDxfId="4"/>
    <tableColumn id="6" xr3:uid="{9F059B56-FC96-4C36-BF1F-58BDF1836FFF}" name="total shares">
      <calculatedColumnFormula>Tabelle1[[#This Row],[Shares]]</calculatedColumnFormula>
    </tableColumn>
    <tableColumn id="7" xr3:uid="{56AD4A6E-CB45-4767-B71B-5E52EEC1BFC8}" name="total shares sum">
      <calculatedColumnFormula>G1+F2</calculatedColumnFormula>
    </tableColumn>
    <tableColumn id="8" xr3:uid="{EEB56998-9CB2-4BDA-99B2-0E4E3B0046C7}" name="gap" dataDxfId="3">
      <calculatedColumnFormula>(E1/100*E2)-100</calculatedColumnFormula>
    </tableColumn>
    <tableColumn id="9" xr3:uid="{0213FA8C-0884-491F-A160-E07ABD3C52DA}" name="gap diff" dataDxfId="2">
      <calculatedColumnFormula>H1-H2</calculatedColumnFormula>
    </tableColumn>
    <tableColumn id="10" xr3:uid="{9A7C77A1-35E5-49C7-BA03-95F638983457}" name="avrgAwayfromPrice" dataDxfId="1">
      <calculatedColumnFormula>D2-E2</calculatedColumnFormula>
    </tableColumn>
    <tableColumn id="11" xr3:uid="{D311E3FE-493F-4A27-98EB-4206FEB6FE77}" name="aafp last move" dataDxfId="0">
      <calculatedColumnFormula>Tabelle1[[#This Row],[avrgAwayfromPrice]]-J1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F6B3-A630-47CA-9A52-67D3CD36E317}">
  <dimension ref="A1:K26"/>
  <sheetViews>
    <sheetView tabSelected="1" zoomScale="184" workbookViewId="0">
      <selection activeCell="B10" sqref="B10:B17"/>
    </sheetView>
  </sheetViews>
  <sheetFormatPr baseColWidth="10" defaultRowHeight="12.75" x14ac:dyDescent="0.2"/>
  <cols>
    <col min="5" max="5" width="15.85546875" bestFit="1" customWidth="1"/>
    <col min="6" max="6" width="13.7109375" bestFit="1" customWidth="1"/>
    <col min="7" max="7" width="18" bestFit="1" customWidth="1"/>
    <col min="8" max="8" width="12.28515625" style="1" bestFit="1" customWidth="1"/>
    <col min="9" max="9" width="11.42578125" style="1"/>
    <col min="10" max="10" width="21.28515625" bestFit="1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18</v>
      </c>
    </row>
    <row r="2" spans="1:11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>Tabelle1[[#This Row],[Shares]]</f>
        <v>1</v>
      </c>
      <c r="G2">
        <f>F2</f>
        <v>1</v>
      </c>
      <c r="H2" s="1">
        <f>0</f>
        <v>0</v>
      </c>
      <c r="J2" s="1">
        <f t="shared" ref="J2:J26" si="0">D2-E2</f>
        <v>0</v>
      </c>
      <c r="K2" s="1" t="e">
        <f>Tabelle1[[#This Row],[avrgAwayfromPrice]]-J1</f>
        <v>#VALUE!</v>
      </c>
    </row>
    <row r="3" spans="1:11" x14ac:dyDescent="0.2">
      <c r="A3">
        <f t="shared" ref="A3:A25" si="1">A2+1</f>
        <v>2</v>
      </c>
      <c r="B3">
        <v>1</v>
      </c>
      <c r="C3">
        <v>0.4</v>
      </c>
      <c r="D3" s="1">
        <f t="shared" ref="D3:D26" si="2">D2-(D2/100*C3)</f>
        <v>99.6</v>
      </c>
      <c r="E3" s="1">
        <f>(B3*D3+B2*D2)/G3</f>
        <v>99.8</v>
      </c>
      <c r="F3">
        <f>Tabelle1[[#This Row],[Shares]]</f>
        <v>1</v>
      </c>
      <c r="G3">
        <f>G2+F3</f>
        <v>2</v>
      </c>
      <c r="H3" s="1">
        <f t="shared" ref="H3:H26" si="3">(E2/100*E3)-100</f>
        <v>-0.20000000000000284</v>
      </c>
      <c r="I3" s="1">
        <f>H2-H3</f>
        <v>0.20000000000000284</v>
      </c>
      <c r="J3" s="1">
        <f t="shared" si="0"/>
        <v>-0.20000000000000284</v>
      </c>
      <c r="K3" s="1">
        <f>Tabelle1[[#This Row],[avrgAwayfromPrice]]-J2</f>
        <v>-0.20000000000000284</v>
      </c>
    </row>
    <row r="4" spans="1:11" x14ac:dyDescent="0.2">
      <c r="A4">
        <f t="shared" si="1"/>
        <v>3</v>
      </c>
      <c r="B4">
        <v>2</v>
      </c>
      <c r="C4">
        <v>0.4</v>
      </c>
      <c r="D4" s="1">
        <f t="shared" si="2"/>
        <v>99.201599999999999</v>
      </c>
      <c r="E4" s="1">
        <f>(B4*D4+B3*D3+B2*D2)/G4</f>
        <v>99.500799999999998</v>
      </c>
      <c r="F4">
        <f>Tabelle1[[#This Row],[Shares]]</f>
        <v>2</v>
      </c>
      <c r="G4">
        <f t="shared" ref="G4:G26" si="4">G3+F4</f>
        <v>4</v>
      </c>
      <c r="H4" s="1">
        <f t="shared" si="3"/>
        <v>-0.69820160000000442</v>
      </c>
      <c r="I4" s="1">
        <f>H3-H4</f>
        <v>0.49820160000000158</v>
      </c>
      <c r="J4" s="1">
        <f t="shared" si="0"/>
        <v>-0.29919999999999902</v>
      </c>
      <c r="K4" s="1">
        <f>Tabelle1[[#This Row],[avrgAwayfromPrice]]-J3</f>
        <v>-9.919999999999618E-2</v>
      </c>
    </row>
    <row r="5" spans="1:11" x14ac:dyDescent="0.2">
      <c r="A5">
        <f t="shared" si="1"/>
        <v>4</v>
      </c>
      <c r="B5">
        <v>2</v>
      </c>
      <c r="C5">
        <v>0.4</v>
      </c>
      <c r="D5" s="1">
        <f t="shared" si="2"/>
        <v>98.804793599999996</v>
      </c>
      <c r="E5" s="1">
        <f>(B5*D5+B4*D4+B3*D3+B2*D2)/G5</f>
        <v>99.26879786666666</v>
      </c>
      <c r="F5">
        <f>Tabelle1[[#This Row],[Shares]]</f>
        <v>2</v>
      </c>
      <c r="G5">
        <f t="shared" si="4"/>
        <v>6</v>
      </c>
      <c r="H5" s="1">
        <f t="shared" si="3"/>
        <v>-1.2267519722837363</v>
      </c>
      <c r="I5" s="1">
        <f t="shared" ref="I5:I26" si="5">H4-H5</f>
        <v>0.52855037228373192</v>
      </c>
      <c r="J5" s="1">
        <f t="shared" si="0"/>
        <v>-0.46400426666666306</v>
      </c>
      <c r="K5" s="2">
        <f>Tabelle1[[#This Row],[avrgAwayfromPrice]]-J4</f>
        <v>-0.16480426666666403</v>
      </c>
    </row>
    <row r="6" spans="1:11" x14ac:dyDescent="0.2">
      <c r="A6">
        <f t="shared" si="1"/>
        <v>5</v>
      </c>
      <c r="B6">
        <v>4</v>
      </c>
      <c r="C6">
        <v>0.4</v>
      </c>
      <c r="D6" s="1">
        <f t="shared" si="2"/>
        <v>98.409574425599999</v>
      </c>
      <c r="E6" s="1">
        <f>(B6*D6+B5*D5+B4*D4+B3*D3+B2*D2)/G6</f>
        <v>98.925108490239992</v>
      </c>
      <c r="F6">
        <f>Tabelle1[[#This Row],[Shares]]</f>
        <v>4</v>
      </c>
      <c r="G6">
        <f t="shared" si="4"/>
        <v>10</v>
      </c>
      <c r="H6" s="1">
        <f t="shared" si="3"/>
        <v>-1.7982340134429649</v>
      </c>
      <c r="I6" s="1">
        <f t="shared" si="5"/>
        <v>0.57148204115922852</v>
      </c>
      <c r="J6" s="1">
        <f t="shared" si="0"/>
        <v>-0.51553406463999352</v>
      </c>
      <c r="K6" s="1">
        <f>Tabelle1[[#This Row],[avrgAwayfromPrice]]-J5</f>
        <v>-5.152979797333046E-2</v>
      </c>
    </row>
    <row r="7" spans="1:11" x14ac:dyDescent="0.2">
      <c r="A7">
        <f t="shared" si="1"/>
        <v>6</v>
      </c>
      <c r="B7">
        <v>4</v>
      </c>
      <c r="C7">
        <v>0.4</v>
      </c>
      <c r="D7" s="1">
        <f t="shared" si="2"/>
        <v>98.015936127897604</v>
      </c>
      <c r="E7" s="1">
        <f>(B7*D7+B6*D6+B5*D5+B4*D4+B3*D3+B2*D2)/G7</f>
        <v>98.665344958142171</v>
      </c>
      <c r="F7">
        <f>Tabelle1[[#This Row],[Shares]]</f>
        <v>4</v>
      </c>
      <c r="G7">
        <f t="shared" si="4"/>
        <v>14</v>
      </c>
      <c r="H7" s="1">
        <f t="shared" si="3"/>
        <v>-2.3952004578883219</v>
      </c>
      <c r="I7" s="1">
        <f t="shared" si="5"/>
        <v>0.59696644444535707</v>
      </c>
      <c r="J7" s="1">
        <f t="shared" si="0"/>
        <v>-0.64940883024456753</v>
      </c>
      <c r="K7" s="1">
        <f>Tabelle1[[#This Row],[avrgAwayfromPrice]]-J6</f>
        <v>-0.13387476560457401</v>
      </c>
    </row>
    <row r="8" spans="1:11" x14ac:dyDescent="0.2">
      <c r="A8">
        <f t="shared" si="1"/>
        <v>7</v>
      </c>
      <c r="B8">
        <v>8</v>
      </c>
      <c r="C8">
        <v>0.4</v>
      </c>
      <c r="D8" s="1">
        <f t="shared" si="2"/>
        <v>97.623872383386015</v>
      </c>
      <c r="E8" s="1">
        <f>(B8*D8+B7*D7+B6*D6+B5*D5+B4*D4+B3*D3+B2*D2)/G8</f>
        <v>98.286627658230842</v>
      </c>
      <c r="F8">
        <f>Tabelle1[[#This Row],[Shares]]</f>
        <v>8</v>
      </c>
      <c r="G8">
        <f t="shared" si="4"/>
        <v>22</v>
      </c>
      <c r="H8" s="1">
        <f t="shared" si="3"/>
        <v>-3.0251597732817572</v>
      </c>
      <c r="I8" s="1">
        <f t="shared" si="5"/>
        <v>0.6299593153934353</v>
      </c>
      <c r="J8" s="1">
        <f t="shared" si="0"/>
        <v>-0.66275527484482666</v>
      </c>
      <c r="K8" s="2">
        <f>Tabelle1[[#This Row],[avrgAwayfromPrice]]-J7</f>
        <v>-1.3346444600259133E-2</v>
      </c>
    </row>
    <row r="9" spans="1:11" x14ac:dyDescent="0.2">
      <c r="A9">
        <f t="shared" si="1"/>
        <v>8</v>
      </c>
      <c r="B9">
        <v>8</v>
      </c>
      <c r="C9">
        <v>0.4</v>
      </c>
      <c r="D9" s="1">
        <f t="shared" si="2"/>
        <v>97.233376893852466</v>
      </c>
      <c r="E9" s="1">
        <f>(B9*D9+B8*D8+B7*D7+B6*D6+B5*D5+B4*D4+B3*D3+B2*D2)/G9</f>
        <v>98.00576078772994</v>
      </c>
      <c r="F9">
        <f>Tabelle1[[#This Row],[Shares]]</f>
        <v>8</v>
      </c>
      <c r="G9">
        <f t="shared" si="4"/>
        <v>30</v>
      </c>
      <c r="H9" s="1">
        <f t="shared" si="3"/>
        <v>-3.6734428109474635</v>
      </c>
      <c r="I9" s="1">
        <f t="shared" si="5"/>
        <v>0.64828303766570627</v>
      </c>
      <c r="J9" s="1">
        <f t="shared" si="0"/>
        <v>-0.77238389387747475</v>
      </c>
      <c r="K9" s="1">
        <f>Tabelle1[[#This Row],[avrgAwayfromPrice]]-J8</f>
        <v>-0.10962861903264809</v>
      </c>
    </row>
    <row r="10" spans="1:11" x14ac:dyDescent="0.2">
      <c r="A10">
        <f t="shared" si="1"/>
        <v>9</v>
      </c>
      <c r="B10" s="3">
        <f>B2*2</f>
        <v>2</v>
      </c>
      <c r="C10">
        <v>0.4</v>
      </c>
      <c r="D10" s="1">
        <f t="shared" si="2"/>
        <v>96.84444338627705</v>
      </c>
      <c r="E10" s="1">
        <f>(B10*D10+B9*D9+B8*D8+B7*D7+B6*D6+B5*D5+B4*D4+B3*D3+B2*D2)/G10</f>
        <v>97.933178450139138</v>
      </c>
      <c r="F10">
        <f>Tabelle1[[#This Row],[Shares]]</f>
        <v>2</v>
      </c>
      <c r="G10">
        <f t="shared" si="4"/>
        <v>32</v>
      </c>
      <c r="H10" s="1">
        <f t="shared" si="3"/>
        <v>-4.0198433963359435</v>
      </c>
      <c r="I10" s="1">
        <f t="shared" si="5"/>
        <v>0.34640058538847995</v>
      </c>
      <c r="J10" s="1">
        <f t="shared" si="0"/>
        <v>-1.0887350638620887</v>
      </c>
      <c r="K10" s="1">
        <f>Tabelle1[[#This Row],[avrgAwayfromPrice]]-J9</f>
        <v>-0.31635116998461399</v>
      </c>
    </row>
    <row r="11" spans="1:11" x14ac:dyDescent="0.2">
      <c r="A11">
        <f t="shared" si="1"/>
        <v>10</v>
      </c>
      <c r="B11" s="3">
        <f t="shared" ref="B11:B25" si="6">B3*2</f>
        <v>2</v>
      </c>
      <c r="C11">
        <v>0.4</v>
      </c>
      <c r="D11" s="1">
        <f t="shared" si="2"/>
        <v>96.457065612731938</v>
      </c>
      <c r="E11" s="1">
        <f>(B11*D11+B10*D10+B9*D9+B8*D8+B7*D7+B6*D6+B5*D5+B4*D4+B3*D3+B2*D2)/G11</f>
        <v>97.846348283232842</v>
      </c>
      <c r="F11">
        <f>Tabelle1[[#This Row],[Shares]]</f>
        <v>2</v>
      </c>
      <c r="G11">
        <f t="shared" si="4"/>
        <v>34</v>
      </c>
      <c r="H11" s="1">
        <f t="shared" si="3"/>
        <v>-4.1759611288369314</v>
      </c>
      <c r="I11" s="1">
        <f t="shared" si="5"/>
        <v>0.15611773250098793</v>
      </c>
      <c r="J11" s="1">
        <f t="shared" si="0"/>
        <v>-1.3892826705009043</v>
      </c>
      <c r="K11" s="2">
        <f>Tabelle1[[#This Row],[avrgAwayfromPrice]]-J10</f>
        <v>-0.30054760663881552</v>
      </c>
    </row>
    <row r="12" spans="1:11" x14ac:dyDescent="0.2">
      <c r="A12">
        <f t="shared" si="1"/>
        <v>11</v>
      </c>
      <c r="B12" s="3">
        <f t="shared" si="6"/>
        <v>4</v>
      </c>
      <c r="C12">
        <v>0.4</v>
      </c>
      <c r="D12" s="1">
        <f t="shared" si="2"/>
        <v>96.07123735028101</v>
      </c>
      <c r="E12" s="1">
        <f>(B12*D12+B11*D11+B10*D10+B9*D9+B8*D8+B7*D7+B6*D6+B5*D5+B4*D4+B3*D3+B2*D2)/G12</f>
        <v>97.659494500816848</v>
      </c>
      <c r="F12">
        <f>Tabelle1[[#This Row],[Shares]]</f>
        <v>4</v>
      </c>
      <c r="G12">
        <f t="shared" si="4"/>
        <v>38</v>
      </c>
      <c r="H12" s="1">
        <f t="shared" si="3"/>
        <v>-4.4437508790861244</v>
      </c>
      <c r="I12" s="1">
        <f t="shared" si="5"/>
        <v>0.26778975024919305</v>
      </c>
      <c r="J12" s="1">
        <f t="shared" si="0"/>
        <v>-1.5882571505358385</v>
      </c>
      <c r="K12" s="1">
        <f>Tabelle1[[#This Row],[avrgAwayfromPrice]]-J11</f>
        <v>-0.19897448003493423</v>
      </c>
    </row>
    <row r="13" spans="1:11" x14ac:dyDescent="0.2">
      <c r="A13">
        <f t="shared" si="1"/>
        <v>12</v>
      </c>
      <c r="B13" s="3">
        <f t="shared" si="6"/>
        <v>4</v>
      </c>
      <c r="C13">
        <v>0.4</v>
      </c>
      <c r="D13" s="1">
        <f t="shared" si="2"/>
        <v>95.686952400879889</v>
      </c>
      <c r="E13" s="1">
        <f>(B13*D13+B12*D12+B11*D11+B10*D10+B9*D9+B8*D8+B7*D7+B6*D6+B5*D5+B4*D4+B3*D3+B2*D2)/G13</f>
        <v>97.471633348441898</v>
      </c>
      <c r="F13">
        <f>Tabelle1[[#This Row],[Shares]]</f>
        <v>4</v>
      </c>
      <c r="G13">
        <f t="shared" si="4"/>
        <v>42</v>
      </c>
      <c r="H13" s="1">
        <f t="shared" si="3"/>
        <v>-4.8096955902220202</v>
      </c>
      <c r="I13" s="1">
        <f t="shared" si="5"/>
        <v>0.36594471113589577</v>
      </c>
      <c r="J13" s="1">
        <f t="shared" si="0"/>
        <v>-1.7846809475620091</v>
      </c>
      <c r="K13" s="1">
        <f>Tabelle1[[#This Row],[avrgAwayfromPrice]]-J12</f>
        <v>-0.19642379702617063</v>
      </c>
    </row>
    <row r="14" spans="1:11" x14ac:dyDescent="0.2">
      <c r="A14">
        <f t="shared" si="1"/>
        <v>13</v>
      </c>
      <c r="B14" s="3">
        <f t="shared" si="6"/>
        <v>8</v>
      </c>
      <c r="C14">
        <v>0.4</v>
      </c>
      <c r="D14" s="1">
        <f t="shared" si="2"/>
        <v>95.304204591276374</v>
      </c>
      <c r="E14" s="1">
        <f>(B14*D14+B13*D13+B12*D12+B11*D11+B10*D10+B9*D9+B8*D8+B7*D7+B6*D6+B5*D5+B4*D4+B3*D3+B2*D2)/G14</f>
        <v>97.124844747295413</v>
      </c>
      <c r="F14">
        <f>Tabelle1[[#This Row],[Shares]]</f>
        <v>8</v>
      </c>
      <c r="G14">
        <f t="shared" si="4"/>
        <v>50</v>
      </c>
      <c r="H14" s="1">
        <f t="shared" si="3"/>
        <v>-5.3308274376727809</v>
      </c>
      <c r="I14" s="1">
        <f t="shared" si="5"/>
        <v>0.52113184745076069</v>
      </c>
      <c r="J14" s="1">
        <f t="shared" si="0"/>
        <v>-1.8206401560190386</v>
      </c>
      <c r="K14" s="1">
        <f>Tabelle1[[#This Row],[avrgAwayfromPrice]]-J13</f>
        <v>-3.595920845702949E-2</v>
      </c>
    </row>
    <row r="15" spans="1:11" x14ac:dyDescent="0.2">
      <c r="A15">
        <f t="shared" si="1"/>
        <v>14</v>
      </c>
      <c r="B15" s="3">
        <f t="shared" si="6"/>
        <v>8</v>
      </c>
      <c r="C15">
        <v>0.4</v>
      </c>
      <c r="D15" s="1">
        <f t="shared" si="2"/>
        <v>94.92298777291127</v>
      </c>
      <c r="E15" s="1">
        <f>(B15*D15+B14*D14+B13*D13+B12*D12+B11*D11+B10*D10+B9*D9+B8*D8+B7*D7+B6*D6+B5*D5+B4*D4+B3*D3+B2*D2)/G15</f>
        <v>96.821140337035544</v>
      </c>
      <c r="F15">
        <f>Tabelle1[[#This Row],[Shares]]</f>
        <v>8</v>
      </c>
      <c r="G15">
        <f t="shared" si="4"/>
        <v>58</v>
      </c>
      <c r="H15" s="1">
        <f t="shared" si="3"/>
        <v>-5.9626177650932135</v>
      </c>
      <c r="I15" s="1">
        <f t="shared" si="5"/>
        <v>0.63179032742043262</v>
      </c>
      <c r="J15" s="1">
        <f t="shared" si="0"/>
        <v>-1.898152564124274</v>
      </c>
      <c r="K15" s="1">
        <f>Tabelle1[[#This Row],[avrgAwayfromPrice]]-J14</f>
        <v>-7.7512408105235409E-2</v>
      </c>
    </row>
    <row r="16" spans="1:11" x14ac:dyDescent="0.2">
      <c r="A16">
        <f t="shared" si="1"/>
        <v>15</v>
      </c>
      <c r="B16" s="3">
        <f t="shared" si="6"/>
        <v>16</v>
      </c>
      <c r="C16">
        <v>0.4</v>
      </c>
      <c r="D16" s="1">
        <f t="shared" si="2"/>
        <v>94.543295821819626</v>
      </c>
      <c r="E16" s="1">
        <f>(B16*D16+B15*D15+B14*D14+B13*D13+B12*D12+B11*D11+B10*D10+B9*D9+B8*D8+B7*D7+B6*D6+B5*D5+B4*D4+B3*D3+B2*D2)/G16</f>
        <v>96.328633414826683</v>
      </c>
      <c r="F16">
        <f>Tabelle1[[#This Row],[Shares]]</f>
        <v>16</v>
      </c>
      <c r="G16">
        <f t="shared" si="4"/>
        <v>74</v>
      </c>
      <c r="H16" s="1">
        <f t="shared" si="3"/>
        <v>-6.7335186566821363</v>
      </c>
      <c r="I16" s="1">
        <f t="shared" si="5"/>
        <v>0.77090089158892283</v>
      </c>
      <c r="J16" s="1">
        <f t="shared" si="0"/>
        <v>-1.785337593007057</v>
      </c>
      <c r="K16" s="1">
        <f>Tabelle1[[#This Row],[avrgAwayfromPrice]]-J15</f>
        <v>0.11281497111721706</v>
      </c>
    </row>
    <row r="17" spans="1:11" x14ac:dyDescent="0.2">
      <c r="A17">
        <f t="shared" si="1"/>
        <v>16</v>
      </c>
      <c r="B17" s="3">
        <f t="shared" si="6"/>
        <v>16</v>
      </c>
      <c r="C17">
        <v>0.4</v>
      </c>
      <c r="D17" s="1">
        <f t="shared" si="2"/>
        <v>94.165122638532353</v>
      </c>
      <c r="E17" s="1">
        <f>(B17*D17+B16*D16+B15*D15+B14*D14+B13*D13+B12*D12+B11*D11+B10*D10+B9*D9+B8*D8+B7*D7+B6*D6+B5*D5+B4*D4+B3*D3+B2*D2)/G17</f>
        <v>95.944009276818832</v>
      </c>
      <c r="F17">
        <f>Tabelle1[[#This Row],[Shares]]</f>
        <v>16</v>
      </c>
      <c r="G17">
        <f t="shared" si="4"/>
        <v>90</v>
      </c>
      <c r="H17" s="1">
        <f t="shared" si="3"/>
        <v>-7.5784470202458891</v>
      </c>
      <c r="I17" s="1">
        <f t="shared" si="5"/>
        <v>0.84492836356375278</v>
      </c>
      <c r="J17" s="1">
        <f t="shared" si="0"/>
        <v>-1.7788866382864796</v>
      </c>
      <c r="K17" s="1">
        <f>Tabelle1[[#This Row],[avrgAwayfromPrice]]-J16</f>
        <v>6.4509547205773288E-3</v>
      </c>
    </row>
    <row r="18" spans="1:11" x14ac:dyDescent="0.2">
      <c r="A18">
        <f t="shared" si="1"/>
        <v>17</v>
      </c>
      <c r="B18">
        <f t="shared" si="6"/>
        <v>4</v>
      </c>
      <c r="C18">
        <v>0.4</v>
      </c>
      <c r="D18" s="1">
        <f t="shared" si="2"/>
        <v>93.788462147978223</v>
      </c>
      <c r="E18" s="1">
        <f>(B18*D18+B17*D17+B16*D16+B15*D15+B14*D14+B13*D13+B12*D12+B11*D11+B10*D10+B9*D9+B8*D8+B7*D7+B6*D6+B5*D5+B4*D4+B3*D3+B2*D2)/G18</f>
        <v>95.852283867080942</v>
      </c>
      <c r="F18">
        <f>Tabelle1[[#This Row],[Shares]]</f>
        <v>4</v>
      </c>
      <c r="G18">
        <f t="shared" si="4"/>
        <v>94</v>
      </c>
      <c r="H18" s="1">
        <f t="shared" si="3"/>
        <v>-8.0354758745251473</v>
      </c>
      <c r="I18" s="1">
        <f t="shared" si="5"/>
        <v>0.45702885427925821</v>
      </c>
      <c r="J18" s="1">
        <f t="shared" si="0"/>
        <v>-2.0638217191027195</v>
      </c>
      <c r="K18" s="1">
        <f>Tabelle1[[#This Row],[avrgAwayfromPrice]]-J17</f>
        <v>-0.28493508081623986</v>
      </c>
    </row>
    <row r="19" spans="1:11" x14ac:dyDescent="0.2">
      <c r="A19">
        <f t="shared" si="1"/>
        <v>18</v>
      </c>
      <c r="B19">
        <f t="shared" si="6"/>
        <v>4</v>
      </c>
      <c r="C19">
        <v>0.4</v>
      </c>
      <c r="D19" s="1">
        <f t="shared" si="2"/>
        <v>93.413308299386316</v>
      </c>
      <c r="E19" s="1">
        <f>(B19*D19+B18*D18+B17*D17+B16*D16+B15*D15+B14*D14+B13*D13+B12*D12+B11*D11+B10*D10+B9*D9+B8*D8+B7*D7+B6*D6+B5*D5+B4*D4+B3*D3+B2*D2)/G19</f>
        <v>95.752733843909724</v>
      </c>
      <c r="F19">
        <f>Tabelle1[[#This Row],[Shares]]</f>
        <v>4</v>
      </c>
      <c r="G19">
        <f t="shared" si="4"/>
        <v>98</v>
      </c>
      <c r="H19" s="1">
        <f t="shared" si="3"/>
        <v>-8.2188177454451647</v>
      </c>
      <c r="I19" s="1">
        <f t="shared" si="5"/>
        <v>0.18334187092001741</v>
      </c>
      <c r="J19" s="1">
        <f t="shared" si="0"/>
        <v>-2.339425544523408</v>
      </c>
      <c r="K19" s="1">
        <f>Tabelle1[[#This Row],[avrgAwayfromPrice]]-J18</f>
        <v>-0.27560382542068851</v>
      </c>
    </row>
    <row r="20" spans="1:11" x14ac:dyDescent="0.2">
      <c r="A20">
        <f t="shared" si="1"/>
        <v>19</v>
      </c>
      <c r="B20">
        <f t="shared" si="6"/>
        <v>8</v>
      </c>
      <c r="C20">
        <v>0.4</v>
      </c>
      <c r="D20" s="1">
        <f t="shared" si="2"/>
        <v>93.039655066188772</v>
      </c>
      <c r="E20" s="1">
        <f>(B20*D20+B19*D19+B18*D18+B17*D17+B16*D16+B15*D15+B14*D14+B13*D13+B12*D12+B11*D11+B10*D10+B9*D9+B8*D8+B7*D7+B6*D6+B5*D5+B4*D4+B3*D3+B2*D2)/G20</f>
        <v>95.547973181440213</v>
      </c>
      <c r="F20">
        <f>Tabelle1[[#This Row],[Shares]]</f>
        <v>8</v>
      </c>
      <c r="G20">
        <f t="shared" si="4"/>
        <v>106</v>
      </c>
      <c r="H20" s="1">
        <f t="shared" si="3"/>
        <v>-8.5102035463253145</v>
      </c>
      <c r="I20" s="1">
        <f t="shared" si="5"/>
        <v>0.29138580088014976</v>
      </c>
      <c r="J20" s="1">
        <f t="shared" si="0"/>
        <v>-2.5083181152514413</v>
      </c>
      <c r="K20" s="1">
        <f>Tabelle1[[#This Row],[avrgAwayfromPrice]]-J19</f>
        <v>-0.16889257072803332</v>
      </c>
    </row>
    <row r="21" spans="1:11" x14ac:dyDescent="0.2">
      <c r="A21">
        <f t="shared" si="1"/>
        <v>20</v>
      </c>
      <c r="B21">
        <f t="shared" si="6"/>
        <v>8</v>
      </c>
      <c r="C21">
        <v>0.4</v>
      </c>
      <c r="D21" s="1">
        <f t="shared" si="2"/>
        <v>92.667496445924016</v>
      </c>
      <c r="E21" s="1">
        <f>(B21*D21+B20*D20+B19*D19+B18*D18+B17*D17+B16*D16+B15*D15+B14*D14+B13*D13+B12*D12+B11*D11+B10*D10+B9*D9+B8*D8+B7*D7+B6*D6+B5*D5+B4*D4+B3*D3+B2*D2)/G21</f>
        <v>95.345834463158369</v>
      </c>
      <c r="F21">
        <f>Tabelle1[[#This Row],[Shares]]</f>
        <v>8</v>
      </c>
      <c r="G21">
        <f t="shared" si="4"/>
        <v>114</v>
      </c>
      <c r="H21" s="1">
        <f t="shared" si="3"/>
        <v>-8.8989876575210616</v>
      </c>
      <c r="I21" s="1">
        <f t="shared" si="5"/>
        <v>0.38878411119574707</v>
      </c>
      <c r="J21" s="1">
        <f t="shared" si="0"/>
        <v>-2.6783380172343527</v>
      </c>
      <c r="K21" s="1">
        <f>Tabelle1[[#This Row],[avrgAwayfromPrice]]-J20</f>
        <v>-0.17001990198291139</v>
      </c>
    </row>
    <row r="22" spans="1:11" x14ac:dyDescent="0.2">
      <c r="A22">
        <f t="shared" si="1"/>
        <v>21</v>
      </c>
      <c r="B22">
        <f t="shared" si="6"/>
        <v>16</v>
      </c>
      <c r="C22">
        <v>0.4</v>
      </c>
      <c r="D22" s="1">
        <f t="shared" si="2"/>
        <v>92.296826460140323</v>
      </c>
      <c r="E22" s="1">
        <f>(B22*D22+B21*D21+B20*D20+B19*D19+B18*D18+B17*D17+B16*D16+B15*D15+B14*D14+B13*D13+B12*D12+B11*D11+B10*D10+B9*D9+B8*D8+B7*D7+B6*D6+B5*D5+B4*D4+B3*D3+B2*D2)/G22</f>
        <v>94.970571939709984</v>
      </c>
      <c r="F22">
        <f>Tabelle1[[#This Row],[Shares]]</f>
        <v>16</v>
      </c>
      <c r="G22">
        <f t="shared" si="4"/>
        <v>130</v>
      </c>
      <c r="H22" s="1">
        <f t="shared" si="3"/>
        <v>-9.4495156896493882</v>
      </c>
      <c r="I22" s="1">
        <f t="shared" si="5"/>
        <v>0.55052803212832657</v>
      </c>
      <c r="J22" s="1">
        <f t="shared" si="0"/>
        <v>-2.6737454795696607</v>
      </c>
      <c r="K22" s="1">
        <f>Tabelle1[[#This Row],[avrgAwayfromPrice]]-J21</f>
        <v>4.5925376646920313E-3</v>
      </c>
    </row>
    <row r="23" spans="1:11" x14ac:dyDescent="0.2">
      <c r="A23">
        <f t="shared" si="1"/>
        <v>22</v>
      </c>
      <c r="B23">
        <f t="shared" si="6"/>
        <v>16</v>
      </c>
      <c r="C23">
        <v>0.4</v>
      </c>
      <c r="D23" s="1">
        <f t="shared" si="2"/>
        <v>91.927639154299769</v>
      </c>
      <c r="E23" s="1">
        <f>(B23*D23+B22*D22+B21*D21+B20*D20+B19*D19+B18*D18+B17*D17+B16*D16+B15*D15+B14*D14+B13*D13+B12*D12+B11*D11+B10*D10+B9*D9+B8*D8+B7*D7+B6*D6+B5*D5+B4*D4+B3*D3+B2*D2)/G23</f>
        <v>94.637099853637622</v>
      </c>
      <c r="F23">
        <f>Tabelle1[[#This Row],[Shares]]</f>
        <v>16</v>
      </c>
      <c r="G23">
        <f t="shared" si="4"/>
        <v>146</v>
      </c>
      <c r="H23" s="1">
        <f t="shared" si="3"/>
        <v>-10.122605001845912</v>
      </c>
      <c r="I23" s="1">
        <f t="shared" si="5"/>
        <v>0.67308931219652379</v>
      </c>
      <c r="J23" s="1">
        <f t="shared" si="0"/>
        <v>-2.7094606993378534</v>
      </c>
      <c r="K23" s="1">
        <f>Tabelle1[[#This Row],[avrgAwayfromPrice]]-J22</f>
        <v>-3.5715219768192696E-2</v>
      </c>
    </row>
    <row r="24" spans="1:11" x14ac:dyDescent="0.2">
      <c r="A24">
        <f t="shared" si="1"/>
        <v>23</v>
      </c>
      <c r="B24">
        <f t="shared" si="6"/>
        <v>32</v>
      </c>
      <c r="C24">
        <v>0.4</v>
      </c>
      <c r="D24" s="1">
        <f t="shared" si="2"/>
        <v>91.559928597682571</v>
      </c>
      <c r="E24" s="1">
        <f>(B24*D24+B23*D23+B22*D22+B21*D21+B20*D20+B19*D19+B18*D18+B17*D17+B16*D16+B15*D15+B14*D14+B13*D13+B12*D12+B11*D11+B10*D10+B9*D9+B8*D8+B7*D7+B6*D6+B5*D5+B4*D4+B3*D3+B2*D2)/G24</f>
        <v>94.083900526724349</v>
      </c>
      <c r="F24">
        <f>Tabelle1[[#This Row],[Shares]]</f>
        <v>32</v>
      </c>
      <c r="G24">
        <f t="shared" si="4"/>
        <v>178</v>
      </c>
      <c r="H24" s="1">
        <f t="shared" si="3"/>
        <v>-10.961725112326789</v>
      </c>
      <c r="I24" s="1">
        <f t="shared" si="5"/>
        <v>0.8391201104808772</v>
      </c>
      <c r="J24" s="1">
        <f t="shared" si="0"/>
        <v>-2.5239719290417781</v>
      </c>
      <c r="K24" s="1">
        <f>Tabelle1[[#This Row],[avrgAwayfromPrice]]-J23</f>
        <v>0.18548877029607524</v>
      </c>
    </row>
    <row r="25" spans="1:11" x14ac:dyDescent="0.2">
      <c r="A25">
        <f t="shared" si="1"/>
        <v>24</v>
      </c>
      <c r="B25">
        <f t="shared" si="6"/>
        <v>32</v>
      </c>
      <c r="C25">
        <v>0.4</v>
      </c>
      <c r="D25" s="1">
        <f t="shared" si="2"/>
        <v>91.193688883291841</v>
      </c>
      <c r="E25" s="1">
        <f>(B25*D25+B24*D24+B23*D23+B22*D22+B21*D21+B20*D20+B19*D19+B18*D18+B17*D17+B16*D16+B15*D15+B14*D14+B13*D13+B12*D12+B11*D11+B10*D10+B9*D9+B8*D8+B7*D7+B6*D6+B5*D5+B4*D4+B3*D3+B2*D2)/G25</f>
        <v>93.643487323915593</v>
      </c>
      <c r="F25">
        <f>Tabelle1[[#This Row],[Shares]]</f>
        <v>32</v>
      </c>
      <c r="G25">
        <f t="shared" si="4"/>
        <v>210</v>
      </c>
      <c r="H25" s="1">
        <f t="shared" si="3"/>
        <v>-11.896554536411529</v>
      </c>
      <c r="I25" s="1">
        <f t="shared" si="5"/>
        <v>0.93482942408473946</v>
      </c>
      <c r="J25" s="1">
        <f t="shared" si="0"/>
        <v>-2.4497984406237521</v>
      </c>
      <c r="K25" s="1">
        <f>Tabelle1[[#This Row],[avrgAwayfromPrice]]-J24</f>
        <v>7.4173488418026068E-2</v>
      </c>
    </row>
    <row r="26" spans="1:11" x14ac:dyDescent="0.2">
      <c r="D26" s="1"/>
      <c r="E26" s="1"/>
      <c r="J26" s="1"/>
      <c r="K2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7126-DECD-47DE-9FCB-24371F7716F3}">
  <dimension ref="A1:J26"/>
  <sheetViews>
    <sheetView topLeftCell="A5" zoomScale="196" workbookViewId="0">
      <selection activeCell="J26" sqref="J26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0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6" si="0">B2</f>
        <v>1</v>
      </c>
      <c r="G2">
        <f>F2</f>
        <v>1</v>
      </c>
      <c r="H2" s="1">
        <f>0</f>
        <v>0</v>
      </c>
      <c r="J2" s="1">
        <f t="shared" ref="J2:J26" si="1">D2-E2</f>
        <v>0</v>
      </c>
    </row>
    <row r="3" spans="1:10" x14ac:dyDescent="0.2">
      <c r="A3">
        <f t="shared" ref="A3:A25" si="2">A2+1</f>
        <v>2</v>
      </c>
      <c r="B3">
        <v>1</v>
      </c>
      <c r="C3">
        <v>0.1</v>
      </c>
      <c r="D3" s="1">
        <f t="shared" ref="D3:D26" si="3">D2-(D2/100*C3)</f>
        <v>99.9</v>
      </c>
      <c r="E3" s="1">
        <f>(B3*D3+B2*D2)/G3</f>
        <v>99.95</v>
      </c>
      <c r="F3">
        <f t="shared" si="0"/>
        <v>1</v>
      </c>
      <c r="G3">
        <f t="shared" ref="G3:G26" si="4">G2+F3</f>
        <v>2</v>
      </c>
      <c r="H3" s="1">
        <f t="shared" ref="H3:H26" si="5">(E2/100*E3)-100</f>
        <v>-4.9999999999997158E-2</v>
      </c>
      <c r="I3" s="1">
        <f>H2-H3</f>
        <v>4.9999999999997158E-2</v>
      </c>
      <c r="J3" s="1">
        <f t="shared" si="1"/>
        <v>-4.9999999999997158E-2</v>
      </c>
    </row>
    <row r="4" spans="1:10" x14ac:dyDescent="0.2">
      <c r="A4">
        <f t="shared" si="2"/>
        <v>3</v>
      </c>
      <c r="B4">
        <v>1</v>
      </c>
      <c r="C4">
        <v>0.1</v>
      </c>
      <c r="D4" s="1">
        <f t="shared" si="3"/>
        <v>99.8001</v>
      </c>
      <c r="E4" s="1">
        <f>(B4*D4+B3*D3+B2*D2)/G4</f>
        <v>99.90003333333334</v>
      </c>
      <c r="F4">
        <f t="shared" si="0"/>
        <v>1</v>
      </c>
      <c r="G4">
        <f t="shared" si="4"/>
        <v>3</v>
      </c>
      <c r="H4" s="1">
        <f t="shared" si="5"/>
        <v>-0.14991668333331631</v>
      </c>
      <c r="I4" s="1">
        <f>H3-H4</f>
        <v>9.9916683333319156E-2</v>
      </c>
      <c r="J4" s="1">
        <f t="shared" si="1"/>
        <v>-9.9933333333339647E-2</v>
      </c>
    </row>
    <row r="5" spans="1:10" x14ac:dyDescent="0.2">
      <c r="A5">
        <f t="shared" si="2"/>
        <v>4</v>
      </c>
      <c r="B5">
        <v>1</v>
      </c>
      <c r="C5">
        <v>0.1</v>
      </c>
      <c r="D5" s="1">
        <f t="shared" si="3"/>
        <v>99.700299900000005</v>
      </c>
      <c r="E5" s="1">
        <f>(B5*D5+B4*D4+B3*D3+B2*D2)/G5</f>
        <v>99.850099975000006</v>
      </c>
      <c r="F5">
        <f t="shared" si="0"/>
        <v>1</v>
      </c>
      <c r="G5">
        <f t="shared" si="4"/>
        <v>4</v>
      </c>
      <c r="H5" s="1">
        <f t="shared" si="5"/>
        <v>-0.24971684160833263</v>
      </c>
      <c r="I5" s="1">
        <f t="shared" ref="I5:I26" si="6">H4-H5</f>
        <v>9.9800158275016315E-2</v>
      </c>
      <c r="J5" s="1">
        <f t="shared" si="1"/>
        <v>-0.1498000750000017</v>
      </c>
    </row>
    <row r="6" spans="1:10" x14ac:dyDescent="0.2">
      <c r="A6">
        <f t="shared" si="2"/>
        <v>5</v>
      </c>
      <c r="B6">
        <v>1</v>
      </c>
      <c r="C6">
        <v>0.1</v>
      </c>
      <c r="D6" s="1">
        <f t="shared" si="3"/>
        <v>99.600599600100011</v>
      </c>
      <c r="E6" s="1">
        <f>(B6*D6+B5*D5+B4*D4+B3*D3+B2*D2)/G6</f>
        <v>99.80019990001999</v>
      </c>
      <c r="F6">
        <f t="shared" si="0"/>
        <v>1</v>
      </c>
      <c r="G6">
        <f t="shared" si="4"/>
        <v>5</v>
      </c>
      <c r="H6" s="1">
        <f t="shared" si="5"/>
        <v>-0.34940062458018417</v>
      </c>
      <c r="I6" s="1">
        <f t="shared" si="6"/>
        <v>9.9683782971851542E-2</v>
      </c>
      <c r="J6" s="1">
        <f t="shared" si="1"/>
        <v>-0.19960029991997885</v>
      </c>
    </row>
    <row r="7" spans="1:10" x14ac:dyDescent="0.2">
      <c r="A7">
        <f t="shared" si="2"/>
        <v>6</v>
      </c>
      <c r="B7">
        <f>B2*2</f>
        <v>2</v>
      </c>
      <c r="C7">
        <v>0.2</v>
      </c>
      <c r="D7" s="1">
        <f t="shared" si="3"/>
        <v>99.401398400899808</v>
      </c>
      <c r="E7" s="1">
        <f>(B7*D7+B6*D6+B5*D5+B4*D4+B3*D3+B2*D2)/G7</f>
        <v>99.686256614557095</v>
      </c>
      <c r="F7">
        <f t="shared" si="0"/>
        <v>2</v>
      </c>
      <c r="G7">
        <f t="shared" si="4"/>
        <v>7</v>
      </c>
      <c r="H7" s="1">
        <f t="shared" si="5"/>
        <v>-0.51291662582511321</v>
      </c>
      <c r="I7" s="1">
        <f t="shared" si="6"/>
        <v>0.16351600124492904</v>
      </c>
      <c r="J7" s="1">
        <f t="shared" si="1"/>
        <v>-0.28485821365728725</v>
      </c>
    </row>
    <row r="8" spans="1:10" x14ac:dyDescent="0.2">
      <c r="A8">
        <f t="shared" si="2"/>
        <v>7</v>
      </c>
      <c r="B8">
        <f t="shared" ref="B8:B25" si="7">B3*2</f>
        <v>2</v>
      </c>
      <c r="C8">
        <v>0.2</v>
      </c>
      <c r="D8" s="1">
        <f t="shared" si="3"/>
        <v>99.202595604098008</v>
      </c>
      <c r="E8" s="1">
        <f>(B8*D8+B7*D7+B6*D6+B5*D5+B4*D4+B3*D3+B2*D2)/G8</f>
        <v>99.578776390010631</v>
      </c>
      <c r="F8">
        <f t="shared" si="0"/>
        <v>2</v>
      </c>
      <c r="G8">
        <f t="shared" si="4"/>
        <v>9</v>
      </c>
      <c r="H8" s="1">
        <f t="shared" si="5"/>
        <v>-0.73364543421800477</v>
      </c>
      <c r="I8" s="1">
        <f t="shared" si="6"/>
        <v>0.22072880839289155</v>
      </c>
      <c r="J8" s="1">
        <f t="shared" si="1"/>
        <v>-0.37618078591262361</v>
      </c>
    </row>
    <row r="9" spans="1:10" x14ac:dyDescent="0.2">
      <c r="A9">
        <f t="shared" si="2"/>
        <v>8</v>
      </c>
      <c r="B9">
        <f t="shared" si="7"/>
        <v>2</v>
      </c>
      <c r="C9">
        <v>0.2</v>
      </c>
      <c r="D9" s="1">
        <f t="shared" si="3"/>
        <v>99.004190412889812</v>
      </c>
      <c r="E9" s="1">
        <f>(B9*D9+B8*D8+B7*D7+B6*D6+B5*D5+B4*D4+B3*D3+B2*D2)/G9</f>
        <v>99.474306212352303</v>
      </c>
      <c r="F9">
        <f t="shared" si="0"/>
        <v>2</v>
      </c>
      <c r="G9">
        <f t="shared" si="4"/>
        <v>11</v>
      </c>
      <c r="H9" s="1">
        <f t="shared" si="5"/>
        <v>-0.94470305128724874</v>
      </c>
      <c r="I9" s="1">
        <f t="shared" si="6"/>
        <v>0.21105761706924397</v>
      </c>
      <c r="J9" s="1">
        <f t="shared" si="1"/>
        <v>-0.47011579946249071</v>
      </c>
    </row>
    <row r="10" spans="1:10" x14ac:dyDescent="0.2">
      <c r="A10">
        <f t="shared" si="2"/>
        <v>9</v>
      </c>
      <c r="B10">
        <f t="shared" si="7"/>
        <v>2</v>
      </c>
      <c r="C10">
        <v>0.2</v>
      </c>
      <c r="D10" s="1">
        <f t="shared" si="3"/>
        <v>98.806182032064029</v>
      </c>
      <c r="E10" s="1">
        <f>(B10*D10+B9*D9+B8*D8+B7*D7+B6*D6+B5*D5+B4*D4+B3*D3+B2*D2)/G10</f>
        <v>99.371517876923335</v>
      </c>
      <c r="F10">
        <f t="shared" si="0"/>
        <v>2</v>
      </c>
      <c r="G10">
        <f t="shared" si="4"/>
        <v>13</v>
      </c>
      <c r="H10" s="1">
        <f t="shared" si="5"/>
        <v>-1.1508720192468758</v>
      </c>
      <c r="I10" s="1">
        <f t="shared" si="6"/>
        <v>0.20616896795962703</v>
      </c>
      <c r="J10" s="1">
        <f t="shared" si="1"/>
        <v>-0.56533584485930533</v>
      </c>
    </row>
    <row r="11" spans="1:10" x14ac:dyDescent="0.2">
      <c r="A11">
        <f t="shared" si="2"/>
        <v>10</v>
      </c>
      <c r="B11">
        <f t="shared" si="7"/>
        <v>2</v>
      </c>
      <c r="C11">
        <v>0.2</v>
      </c>
      <c r="D11" s="1">
        <f t="shared" si="3"/>
        <v>98.608569667999902</v>
      </c>
      <c r="E11" s="1">
        <f>(B11*D11+B10*D10+B9*D9+B8*D8+B7*D7+B6*D6+B5*D5+B4*D4+B3*D3+B2*D2)/G11</f>
        <v>99.269791449066872</v>
      </c>
      <c r="F11">
        <f t="shared" si="0"/>
        <v>2</v>
      </c>
      <c r="G11">
        <f t="shared" si="4"/>
        <v>15</v>
      </c>
      <c r="H11" s="1">
        <f t="shared" si="5"/>
        <v>-1.3541014438060017</v>
      </c>
      <c r="I11" s="1">
        <f t="shared" si="6"/>
        <v>0.20322942455912596</v>
      </c>
      <c r="J11" s="1">
        <f t="shared" si="1"/>
        <v>-0.66122178106697049</v>
      </c>
    </row>
    <row r="12" spans="1:10" x14ac:dyDescent="0.2">
      <c r="A12">
        <f t="shared" si="2"/>
        <v>11</v>
      </c>
      <c r="B12">
        <f t="shared" si="7"/>
        <v>4</v>
      </c>
      <c r="C12">
        <v>0.5</v>
      </c>
      <c r="D12" s="1">
        <f t="shared" si="3"/>
        <v>98.115526819659905</v>
      </c>
      <c r="E12" s="1">
        <f>(B12*D12+B11*D11+B10*D10+B9*D9+B8*D8+B7*D7+B6*D6+B5*D5+B4*D4+B3*D3+B2*D2)/G12</f>
        <v>99.026788369191721</v>
      </c>
      <c r="F12">
        <f t="shared" si="0"/>
        <v>4</v>
      </c>
      <c r="G12">
        <f t="shared" si="4"/>
        <v>19</v>
      </c>
      <c r="H12" s="1">
        <f t="shared" si="5"/>
        <v>-1.6963137071945766</v>
      </c>
      <c r="I12" s="1">
        <f t="shared" si="6"/>
        <v>0.34221226338857491</v>
      </c>
      <c r="J12" s="1">
        <f t="shared" si="1"/>
        <v>-0.91126154953181526</v>
      </c>
    </row>
    <row r="13" spans="1:10" x14ac:dyDescent="0.2">
      <c r="A13">
        <f t="shared" si="2"/>
        <v>12</v>
      </c>
      <c r="B13">
        <f t="shared" si="7"/>
        <v>4</v>
      </c>
      <c r="C13">
        <v>0.5</v>
      </c>
      <c r="D13" s="1">
        <f t="shared" si="3"/>
        <v>97.624949185561604</v>
      </c>
      <c r="E13" s="1">
        <f>(B13*D13+B12*D12+B11*D11+B10*D10+B9*D9+B8*D8+B7*D7+B6*D6+B5*D5+B4*D4+B3*D3+B2*D2)/G13</f>
        <v>98.78299025029952</v>
      </c>
      <c r="F13">
        <f t="shared" si="0"/>
        <v>4</v>
      </c>
      <c r="G13">
        <f t="shared" si="4"/>
        <v>23</v>
      </c>
      <c r="H13" s="1">
        <f t="shared" si="5"/>
        <v>-2.1783773000766047</v>
      </c>
      <c r="I13" s="1">
        <f t="shared" si="6"/>
        <v>0.48206359288202805</v>
      </c>
      <c r="J13" s="1">
        <f t="shared" si="1"/>
        <v>-1.1580410647379153</v>
      </c>
    </row>
    <row r="14" spans="1:10" x14ac:dyDescent="0.2">
      <c r="A14">
        <f t="shared" si="2"/>
        <v>13</v>
      </c>
      <c r="B14">
        <f t="shared" si="7"/>
        <v>4</v>
      </c>
      <c r="C14">
        <v>0.5</v>
      </c>
      <c r="D14" s="1">
        <f t="shared" si="3"/>
        <v>97.136824439633799</v>
      </c>
      <c r="E14" s="1">
        <f>(B14*D14+B13*D13+B12*D12+B11*D11+B10*D10+B9*D9+B8*D8+B7*D7+B6*D6+B5*D5+B4*D4+B3*D3+B2*D2)/G14</f>
        <v>98.539113833904608</v>
      </c>
      <c r="F14">
        <f t="shared" si="0"/>
        <v>4</v>
      </c>
      <c r="G14">
        <f t="shared" si="4"/>
        <v>27</v>
      </c>
      <c r="H14" s="1">
        <f t="shared" si="5"/>
        <v>-2.6601167887224619</v>
      </c>
      <c r="I14" s="1">
        <f t="shared" si="6"/>
        <v>0.48173948864585725</v>
      </c>
      <c r="J14" s="1">
        <f t="shared" si="1"/>
        <v>-1.4022893942708095</v>
      </c>
    </row>
    <row r="15" spans="1:10" x14ac:dyDescent="0.2">
      <c r="A15">
        <f t="shared" si="2"/>
        <v>14</v>
      </c>
      <c r="B15">
        <f t="shared" si="7"/>
        <v>4</v>
      </c>
      <c r="C15">
        <v>0.5</v>
      </c>
      <c r="D15" s="1">
        <f t="shared" si="3"/>
        <v>96.651140317435633</v>
      </c>
      <c r="E15" s="1">
        <f>(B15*D15+B14*D14+B13*D13+B12*D12+B11*D11+B10*D10+B9*D9+B8*D8+B7*D7+B6*D6+B5*D5+B4*D4+B3*D3+B2*D2)/G15</f>
        <v>98.295504347908604</v>
      </c>
      <c r="F15">
        <f t="shared" si="0"/>
        <v>4</v>
      </c>
      <c r="G15">
        <f t="shared" si="4"/>
        <v>31</v>
      </c>
      <c r="H15" s="1">
        <f t="shared" si="5"/>
        <v>-3.1404810770036846</v>
      </c>
      <c r="I15" s="1">
        <f t="shared" si="6"/>
        <v>0.48036428828122268</v>
      </c>
      <c r="J15" s="1">
        <f t="shared" si="1"/>
        <v>-1.6443640304729712</v>
      </c>
    </row>
    <row r="16" spans="1:10" x14ac:dyDescent="0.2">
      <c r="A16">
        <f t="shared" si="2"/>
        <v>15</v>
      </c>
      <c r="B16">
        <f t="shared" si="7"/>
        <v>4</v>
      </c>
      <c r="C16">
        <v>0.5</v>
      </c>
      <c r="D16" s="1">
        <f t="shared" si="3"/>
        <v>96.16788461584845</v>
      </c>
      <c r="E16" s="1">
        <f>(B16*D16+B15*D15+B14*D14+B13*D13+B12*D12+B11*D11+B10*D10+B9*D9+B8*D8+B7*D7+B6*D6+B5*D5+B4*D4+B3*D3+B2*D2)/G16</f>
        <v>98.052347807101725</v>
      </c>
      <c r="F16">
        <f t="shared" si="0"/>
        <v>4</v>
      </c>
      <c r="G16">
        <f t="shared" si="4"/>
        <v>35</v>
      </c>
      <c r="H16" s="1">
        <f t="shared" si="5"/>
        <v>-3.6189501980438621</v>
      </c>
      <c r="I16" s="1">
        <f t="shared" si="6"/>
        <v>0.47846912104017747</v>
      </c>
      <c r="J16" s="1">
        <f t="shared" si="1"/>
        <v>-1.8844631912532748</v>
      </c>
    </row>
    <row r="17" spans="1:10" x14ac:dyDescent="0.2">
      <c r="A17">
        <f t="shared" si="2"/>
        <v>16</v>
      </c>
      <c r="B17">
        <f t="shared" si="7"/>
        <v>8</v>
      </c>
      <c r="C17">
        <v>1</v>
      </c>
      <c r="D17" s="1">
        <f t="shared" si="3"/>
        <v>95.206205769689973</v>
      </c>
      <c r="E17" s="1">
        <f>(B17*D17+B16*D16+B15*D15+B14*D14+B13*D13+B12*D12+B11*D11+B10*D10+B9*D9+B8*D8+B7*D7+B6*D6+B5*D5+B4*D4+B3*D3+B2*D2)/G17</f>
        <v>97.522833009443744</v>
      </c>
      <c r="F17">
        <f t="shared" si="0"/>
        <v>8</v>
      </c>
      <c r="G17">
        <f t="shared" si="4"/>
        <v>43</v>
      </c>
      <c r="H17" s="1">
        <f t="shared" si="5"/>
        <v>-4.3765725862412097</v>
      </c>
      <c r="I17" s="1">
        <f t="shared" si="6"/>
        <v>0.75762238819734762</v>
      </c>
      <c r="J17" s="1">
        <f t="shared" si="1"/>
        <v>-2.3166272397537711</v>
      </c>
    </row>
    <row r="18" spans="1:10" x14ac:dyDescent="0.2">
      <c r="A18">
        <f t="shared" si="2"/>
        <v>17</v>
      </c>
      <c r="B18">
        <f t="shared" si="7"/>
        <v>8</v>
      </c>
      <c r="C18">
        <v>1</v>
      </c>
      <c r="D18" s="1">
        <f t="shared" si="3"/>
        <v>94.254143711993066</v>
      </c>
      <c r="E18" s="1">
        <f>(B18*D18+B17*D17+B16*D16+B15*D15+B14*D14+B13*D13+B12*D12+B11*D11+B10*D10+B9*D9+B8*D8+B7*D7+B6*D6+B5*D5+B4*D4+B3*D3+B2*D2)/G18</f>
        <v>97.010097433373048</v>
      </c>
      <c r="F18">
        <f t="shared" si="0"/>
        <v>8</v>
      </c>
      <c r="G18">
        <f t="shared" si="4"/>
        <v>51</v>
      </c>
      <c r="H18" s="1">
        <f t="shared" si="5"/>
        <v>-5.393004677752927</v>
      </c>
      <c r="I18" s="1">
        <f t="shared" si="6"/>
        <v>1.0164320915117173</v>
      </c>
      <c r="J18" s="1">
        <f t="shared" si="1"/>
        <v>-2.7559537213799814</v>
      </c>
    </row>
    <row r="19" spans="1:10" x14ac:dyDescent="0.2">
      <c r="A19">
        <f t="shared" si="2"/>
        <v>18</v>
      </c>
      <c r="B19">
        <f t="shared" si="7"/>
        <v>8</v>
      </c>
      <c r="C19">
        <v>1</v>
      </c>
      <c r="D19" s="1">
        <f t="shared" si="3"/>
        <v>93.311602274873138</v>
      </c>
      <c r="E19" s="1">
        <f>(B19*D19+B18*D18+B17*D17+B16*D16+B15*D15+B14*D14+B13*D13+B12*D12+B11*D11+B10*D10+B9*D9+B8*D8+B7*D7+B6*D6+B5*D5+B4*D4+B3*D3+B2*D2)/G19</f>
        <v>96.508606564423886</v>
      </c>
      <c r="F19">
        <f t="shared" si="0"/>
        <v>8</v>
      </c>
      <c r="G19">
        <f t="shared" si="4"/>
        <v>59</v>
      </c>
      <c r="H19" s="1">
        <f t="shared" si="5"/>
        <v>-6.376906740261731</v>
      </c>
      <c r="I19" s="1">
        <f t="shared" si="6"/>
        <v>0.98390206250880397</v>
      </c>
      <c r="J19" s="1">
        <f t="shared" si="1"/>
        <v>-3.1970042895507476</v>
      </c>
    </row>
    <row r="20" spans="1:10" x14ac:dyDescent="0.2">
      <c r="A20">
        <f t="shared" si="2"/>
        <v>19</v>
      </c>
      <c r="B20">
        <f t="shared" si="7"/>
        <v>8</v>
      </c>
      <c r="C20">
        <v>1</v>
      </c>
      <c r="D20" s="1">
        <f t="shared" si="3"/>
        <v>92.378486252124404</v>
      </c>
      <c r="E20" s="1">
        <f>(B20*D20+B19*D19+B18*D18+B17*D17+B16*D16+B15*D15+B14*D14+B13*D13+B12*D12+B11*D11+B10*D10+B9*D9+B8*D8+B7*D7+B6*D6+B5*D5+B4*D4+B3*D3+B2*D2)/G20</f>
        <v>96.01545787041799</v>
      </c>
      <c r="F20">
        <f t="shared" si="0"/>
        <v>8</v>
      </c>
      <c r="G20">
        <f t="shared" si="4"/>
        <v>67</v>
      </c>
      <c r="H20" s="1">
        <f t="shared" si="5"/>
        <v>-7.3368195228081419</v>
      </c>
      <c r="I20" s="1">
        <f t="shared" si="6"/>
        <v>0.95991278254641088</v>
      </c>
      <c r="J20" s="1">
        <f t="shared" si="1"/>
        <v>-3.6369716182935861</v>
      </c>
    </row>
    <row r="21" spans="1:10" x14ac:dyDescent="0.2">
      <c r="A21">
        <f t="shared" si="2"/>
        <v>20</v>
      </c>
      <c r="B21">
        <f t="shared" si="7"/>
        <v>8</v>
      </c>
      <c r="C21">
        <v>1</v>
      </c>
      <c r="D21" s="1">
        <f t="shared" si="3"/>
        <v>91.454701389603159</v>
      </c>
      <c r="E21" s="1">
        <f>(B21*D21+B20*D20+B19*D19+B18*D18+B17*D17+B16*D16+B15*D15+B14*D14+B13*D13+B12*D12+B11*D11+B10*D10+B9*D9+B8*D8+B7*D7+B6*D6+B5*D5+B4*D4+B3*D3+B2*D2)/G21</f>
        <v>95.528977179131076</v>
      </c>
      <c r="F21">
        <f t="shared" si="0"/>
        <v>8</v>
      </c>
      <c r="G21">
        <f t="shared" si="4"/>
        <v>75</v>
      </c>
      <c r="H21" s="1">
        <f t="shared" si="5"/>
        <v>-8.2774151625301897</v>
      </c>
      <c r="I21" s="1">
        <f t="shared" si="6"/>
        <v>0.94059563972204785</v>
      </c>
      <c r="J21" s="1">
        <f t="shared" si="1"/>
        <v>-4.0742757895279169</v>
      </c>
    </row>
    <row r="22" spans="1:10" x14ac:dyDescent="0.2">
      <c r="A22">
        <f t="shared" si="2"/>
        <v>21</v>
      </c>
      <c r="B22">
        <f t="shared" si="7"/>
        <v>16</v>
      </c>
      <c r="C22">
        <v>2</v>
      </c>
      <c r="D22" s="1">
        <f t="shared" si="3"/>
        <v>89.625607361811092</v>
      </c>
      <c r="E22" s="1">
        <f>(B22*D22+B21*D21+B20*D20+B19*D19+B18*D18+B17*D17+B16*D16+B15*D15+B14*D14+B13*D13+B12*D12+B11*D11+B10*D10+B9*D9+B8*D8+B7*D7+B6*D6+B5*D5+B4*D4+B3*D3+B2*D2)/G22</f>
        <v>94.491022046415452</v>
      </c>
      <c r="F22">
        <f t="shared" si="0"/>
        <v>16</v>
      </c>
      <c r="G22">
        <f t="shared" si="4"/>
        <v>91</v>
      </c>
      <c r="H22" s="1">
        <f t="shared" si="5"/>
        <v>-9.7336931129520678</v>
      </c>
      <c r="I22" s="1">
        <f t="shared" si="6"/>
        <v>1.4562779504218781</v>
      </c>
      <c r="J22" s="1">
        <f t="shared" si="1"/>
        <v>-4.8654146846043602</v>
      </c>
    </row>
    <row r="23" spans="1:10" x14ac:dyDescent="0.2">
      <c r="A23">
        <f t="shared" si="2"/>
        <v>22</v>
      </c>
      <c r="B23">
        <f t="shared" si="7"/>
        <v>16</v>
      </c>
      <c r="C23">
        <v>2</v>
      </c>
      <c r="D23" s="1">
        <f t="shared" si="3"/>
        <v>87.833095214574868</v>
      </c>
      <c r="E23" s="1">
        <f>(B23*D23+B22*D22+B21*D21+B20*D20+B19*D19+B18*D18+B17*D17+B16*D16+B15*D15+B14*D14+B13*D13+B12*D12+B11*D11+B10*D10+B9*D9+B8*D8+B7*D7+B6*D6+B5*D5+B4*D4+B3*D3+B2*D2)/G23</f>
        <v>93.495444202401927</v>
      </c>
      <c r="F23">
        <f t="shared" si="0"/>
        <v>16</v>
      </c>
      <c r="G23">
        <f t="shared" si="4"/>
        <v>107</v>
      </c>
      <c r="H23" s="1">
        <f t="shared" si="5"/>
        <v>-11.655199206314336</v>
      </c>
      <c r="I23" s="1">
        <f t="shared" si="6"/>
        <v>1.9215060933622681</v>
      </c>
      <c r="J23" s="1">
        <f t="shared" si="1"/>
        <v>-5.662348987827059</v>
      </c>
    </row>
    <row r="24" spans="1:10" x14ac:dyDescent="0.2">
      <c r="A24">
        <f t="shared" si="2"/>
        <v>23</v>
      </c>
      <c r="B24">
        <f t="shared" si="7"/>
        <v>16</v>
      </c>
      <c r="C24">
        <v>2</v>
      </c>
      <c r="D24" s="1">
        <f t="shared" si="3"/>
        <v>86.076433310283377</v>
      </c>
      <c r="E24" s="1">
        <f>(B24*D24+B23*D23+B22*D22+B21*D21+B20*D20+B19*D19+B18*D18+B17*D17+B16*D16+B15*D15+B14*D14+B13*D13+B12*D12+B11*D11+B10*D10+B9*D9+B8*D8+B7*D7+B6*D6+B5*D5+B4*D4+B3*D3+B2*D2)/G24</f>
        <v>92.530369614809274</v>
      </c>
      <c r="F24">
        <f t="shared" si="0"/>
        <v>16</v>
      </c>
      <c r="G24">
        <f t="shared" si="4"/>
        <v>123</v>
      </c>
      <c r="H24" s="1">
        <f t="shared" si="5"/>
        <v>-13.48831990650973</v>
      </c>
      <c r="I24" s="1">
        <f t="shared" si="6"/>
        <v>1.8331207001953942</v>
      </c>
      <c r="J24" s="1">
        <f t="shared" si="1"/>
        <v>-6.4539363045258966</v>
      </c>
    </row>
    <row r="25" spans="1:10" x14ac:dyDescent="0.2">
      <c r="A25">
        <f t="shared" si="2"/>
        <v>24</v>
      </c>
      <c r="B25">
        <f t="shared" si="7"/>
        <v>16</v>
      </c>
      <c r="C25">
        <v>2</v>
      </c>
      <c r="D25" s="1">
        <f t="shared" si="3"/>
        <v>84.354904644077706</v>
      </c>
      <c r="E25" s="1">
        <f>(B25*D25+B24*D24+B23*D23+B22*D22+B21*D21+B20*D20+B19*D19+B18*D18+B17*D17+B16*D16+B15*D15+B14*D14+B13*D13+B12*D12+B11*D11+B10*D10+B9*D9+B8*D8+B7*D7+B6*D6+B5*D5+B4*D4+B3*D3+B2*D2)/G25</f>
        <v>91.589308898753842</v>
      </c>
      <c r="F25">
        <f t="shared" si="0"/>
        <v>16</v>
      </c>
      <c r="G25">
        <f t="shared" si="4"/>
        <v>139</v>
      </c>
      <c r="H25" s="1">
        <f t="shared" si="5"/>
        <v>-15.252073948333674</v>
      </c>
      <c r="I25" s="1">
        <f t="shared" si="6"/>
        <v>1.7637540418239439</v>
      </c>
      <c r="J25" s="1">
        <f t="shared" si="1"/>
        <v>-7.2344042546761358</v>
      </c>
    </row>
    <row r="26" spans="1:10" x14ac:dyDescent="0.2">
      <c r="A26">
        <v>25</v>
      </c>
      <c r="B26">
        <v>16</v>
      </c>
      <c r="C26">
        <v>2</v>
      </c>
      <c r="D26" s="1">
        <f t="shared" si="3"/>
        <v>82.667806551196151</v>
      </c>
      <c r="E26" s="1">
        <f>(B26*D26+B25*D25+B24*D24+B23*D23+B22*D22+B21*D21+B20*D20+B19*D19+B18*D18+B17*D17+B16*D16+B15*D15+B14*D14+B13*D13+B12*D12+B11*D11+B10*D10+B9*D9+B8*D8+B7*D7+B6*D6+B5*D5+B4*D4+B3*D3+B2*D2)/G26</f>
        <v>90.668379624167244</v>
      </c>
      <c r="F26">
        <f t="shared" si="0"/>
        <v>16</v>
      </c>
      <c r="G26">
        <f t="shared" si="4"/>
        <v>155</v>
      </c>
      <c r="H26" s="1">
        <f t="shared" si="5"/>
        <v>-16.957457712526676</v>
      </c>
      <c r="I26" s="1">
        <f t="shared" si="6"/>
        <v>1.7053837641930016</v>
      </c>
      <c r="J26" s="1">
        <f t="shared" si="1"/>
        <v>-8.0005730729710933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F2CE-B8F1-4942-B07B-FDBDE2C3621F}">
  <dimension ref="A1:J29"/>
  <sheetViews>
    <sheetView zoomScale="158" workbookViewId="0">
      <selection activeCell="L6" sqref="L6"/>
    </sheetView>
  </sheetViews>
  <sheetFormatPr baseColWidth="10" defaultRowHeight="12.75" x14ac:dyDescent="0.2"/>
  <cols>
    <col min="7" max="7" width="14.85546875" bestFit="1" customWidth="1"/>
    <col min="8" max="8" width="12.28515625" style="1" bestFit="1" customWidth="1"/>
    <col min="9" max="9" width="11.42578125" style="1"/>
  </cols>
  <sheetData>
    <row r="1" spans="1:10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">
      <c r="A2">
        <v>1</v>
      </c>
      <c r="B2">
        <v>1</v>
      </c>
      <c r="C2">
        <v>0</v>
      </c>
      <c r="D2" s="1">
        <v>100</v>
      </c>
      <c r="E2" s="1">
        <f>B2*D2</f>
        <v>100</v>
      </c>
      <c r="F2">
        <f t="shared" ref="F2:F25" si="0">B2</f>
        <v>1</v>
      </c>
      <c r="G2">
        <f>F2</f>
        <v>1</v>
      </c>
      <c r="H2" s="1">
        <f>0</f>
        <v>0</v>
      </c>
      <c r="J2" s="1">
        <f t="shared" ref="J2:J25" si="1">D2-E2</f>
        <v>0</v>
      </c>
    </row>
    <row r="3" spans="1:10" x14ac:dyDescent="0.2">
      <c r="A3">
        <f t="shared" ref="A3:A25" si="2">A2+1</f>
        <v>2</v>
      </c>
      <c r="B3">
        <v>1</v>
      </c>
      <c r="C3">
        <v>1</v>
      </c>
      <c r="D3" s="1">
        <f t="shared" ref="D3:D25" si="3">D2-(D2/100*C3)</f>
        <v>99</v>
      </c>
      <c r="E3" s="1">
        <f>(B3*D3+B2*D2)/G3</f>
        <v>99.5</v>
      </c>
      <c r="F3">
        <f t="shared" si="0"/>
        <v>1</v>
      </c>
      <c r="G3">
        <f t="shared" ref="G3:G25" si="4">G2+F3</f>
        <v>2</v>
      </c>
      <c r="H3" s="1">
        <f>(E2/100*E3)</f>
        <v>99.5</v>
      </c>
      <c r="I3" s="1">
        <f>H2-H3</f>
        <v>-99.5</v>
      </c>
      <c r="J3" s="1">
        <f t="shared" si="1"/>
        <v>-0.5</v>
      </c>
    </row>
    <row r="4" spans="1:10" x14ac:dyDescent="0.2">
      <c r="A4">
        <f t="shared" si="2"/>
        <v>3</v>
      </c>
      <c r="B4">
        <v>1</v>
      </c>
      <c r="C4">
        <v>1</v>
      </c>
      <c r="D4" s="1">
        <f t="shared" si="3"/>
        <v>98.01</v>
      </c>
      <c r="E4" s="1">
        <f>(B4*D4+B3*D3+B2*D2)/G4</f>
        <v>99.00333333333333</v>
      </c>
      <c r="F4">
        <f t="shared" si="0"/>
        <v>1</v>
      </c>
      <c r="G4">
        <f t="shared" si="4"/>
        <v>3</v>
      </c>
      <c r="H4" s="1">
        <f>(E3/100*E4)</f>
        <v>98.508316666666659</v>
      </c>
      <c r="I4" s="1">
        <f>H3-H4</f>
        <v>0.99168333333334147</v>
      </c>
      <c r="J4" s="1">
        <f t="shared" si="1"/>
        <v>-0.99333333333332519</v>
      </c>
    </row>
    <row r="5" spans="1:10" x14ac:dyDescent="0.2">
      <c r="A5">
        <f t="shared" si="2"/>
        <v>4</v>
      </c>
      <c r="B5">
        <v>2</v>
      </c>
      <c r="C5">
        <v>0.2</v>
      </c>
      <c r="D5" s="1">
        <f t="shared" si="3"/>
        <v>97.813980000000001</v>
      </c>
      <c r="E5" s="1">
        <f>(B5*D5+B4*D4+B3*D3+B2*D2)/G5</f>
        <v>98.527591999999999</v>
      </c>
      <c r="F5">
        <f t="shared" si="0"/>
        <v>2</v>
      </c>
      <c r="G5">
        <f t="shared" si="4"/>
        <v>5</v>
      </c>
      <c r="H5" s="1">
        <f>(E4/100*E5)</f>
        <v>97.545600333066659</v>
      </c>
      <c r="I5" s="1">
        <f t="shared" ref="I5:I25" si="5">H4-H5</f>
        <v>0.96271633359999953</v>
      </c>
      <c r="J5" s="1">
        <f t="shared" si="1"/>
        <v>-0.71361199999999769</v>
      </c>
    </row>
    <row r="6" spans="1:10" x14ac:dyDescent="0.2">
      <c r="A6">
        <f t="shared" si="2"/>
        <v>5</v>
      </c>
      <c r="B6">
        <v>2</v>
      </c>
      <c r="C6">
        <f t="shared" ref="C6:C16" si="6">C3*2</f>
        <v>2</v>
      </c>
      <c r="D6" s="1">
        <f t="shared" si="3"/>
        <v>95.857700399999999</v>
      </c>
      <c r="E6" s="1">
        <f>(B6*D6+B5*D5+B4*D4+B3*D3+B2*D2)/G6</f>
        <v>97.764765828571427</v>
      </c>
      <c r="F6">
        <f t="shared" si="0"/>
        <v>2</v>
      </c>
      <c r="G6">
        <f t="shared" si="4"/>
        <v>7</v>
      </c>
      <c r="H6" s="1">
        <f t="shared" ref="H6:H25" si="7">(E5/100*E6)-100</f>
        <v>-3.6747304046697309</v>
      </c>
      <c r="I6" s="1">
        <f t="shared" si="5"/>
        <v>101.22033073773639</v>
      </c>
      <c r="J6" s="1">
        <f t="shared" si="1"/>
        <v>-1.9070654285714284</v>
      </c>
    </row>
    <row r="7" spans="1:10" x14ac:dyDescent="0.2">
      <c r="A7">
        <f t="shared" si="2"/>
        <v>6</v>
      </c>
      <c r="B7">
        <v>2</v>
      </c>
      <c r="C7">
        <f t="shared" si="6"/>
        <v>2</v>
      </c>
      <c r="D7" s="1">
        <f t="shared" si="3"/>
        <v>93.940546392000002</v>
      </c>
      <c r="E7" s="1">
        <f>(B7*D7+B6*D6+B5*D5+B4*D4+B3*D3+B2*D2)/G7</f>
        <v>96.91493928711111</v>
      </c>
      <c r="F7">
        <f t="shared" si="0"/>
        <v>2</v>
      </c>
      <c r="G7">
        <f t="shared" si="4"/>
        <v>9</v>
      </c>
      <c r="H7" s="1">
        <f t="shared" si="7"/>
        <v>-5.2513365530536475</v>
      </c>
      <c r="I7" s="1">
        <f t="shared" si="5"/>
        <v>1.5766061483839167</v>
      </c>
      <c r="J7" s="1">
        <f t="shared" si="1"/>
        <v>-2.9743928951111087</v>
      </c>
    </row>
    <row r="8" spans="1:10" x14ac:dyDescent="0.2">
      <c r="A8">
        <f t="shared" si="2"/>
        <v>7</v>
      </c>
      <c r="B8">
        <f t="shared" ref="B8:B25" si="8">B5*2</f>
        <v>4</v>
      </c>
      <c r="C8">
        <f t="shared" si="6"/>
        <v>0.4</v>
      </c>
      <c r="D8" s="1">
        <f t="shared" si="3"/>
        <v>93.564784206431995</v>
      </c>
      <c r="E8" s="1">
        <f>(B8*D8+B7*D7+B6*D6+B5*D5+B4*D4+B3*D3+B2*D2)/G8</f>
        <v>95.884122339209853</v>
      </c>
      <c r="F8">
        <f t="shared" si="0"/>
        <v>4</v>
      </c>
      <c r="G8">
        <f t="shared" si="4"/>
        <v>13</v>
      </c>
      <c r="H8" s="1">
        <f t="shared" si="7"/>
        <v>-7.0739610489754341</v>
      </c>
      <c r="I8" s="1">
        <f t="shared" si="5"/>
        <v>1.8226244959217865</v>
      </c>
      <c r="J8" s="1">
        <f t="shared" si="1"/>
        <v>-2.3193381327778582</v>
      </c>
    </row>
    <row r="9" spans="1:10" x14ac:dyDescent="0.2">
      <c r="A9">
        <f t="shared" si="2"/>
        <v>8</v>
      </c>
      <c r="B9">
        <f t="shared" si="8"/>
        <v>4</v>
      </c>
      <c r="C9">
        <f t="shared" si="6"/>
        <v>4</v>
      </c>
      <c r="D9" s="1">
        <f t="shared" si="3"/>
        <v>89.822192838174715</v>
      </c>
      <c r="E9" s="1">
        <f>(B9*D9+B8*D8+B7*D7+B6*D6+B5*D5+B4*D4+B3*D3+B2*D2)/G9</f>
        <v>94.457785986025101</v>
      </c>
      <c r="F9">
        <f t="shared" si="0"/>
        <v>4</v>
      </c>
      <c r="G9">
        <f t="shared" si="4"/>
        <v>17</v>
      </c>
      <c r="H9" s="1">
        <f t="shared" si="7"/>
        <v>-9.4299809262506642</v>
      </c>
      <c r="I9" s="1">
        <f t="shared" si="5"/>
        <v>2.3560198772752301</v>
      </c>
      <c r="J9" s="1">
        <f t="shared" si="1"/>
        <v>-4.6355931478503862</v>
      </c>
    </row>
    <row r="10" spans="1:10" x14ac:dyDescent="0.2">
      <c r="A10">
        <f t="shared" si="2"/>
        <v>9</v>
      </c>
      <c r="B10">
        <f t="shared" si="8"/>
        <v>4</v>
      </c>
      <c r="C10">
        <f t="shared" si="6"/>
        <v>4</v>
      </c>
      <c r="D10" s="1">
        <f t="shared" si="3"/>
        <v>86.229305124647723</v>
      </c>
      <c r="E10" s="1">
        <f>(B10*D10+B9*D9+B8*D8+B7*D7+B6*D6+B5*D5+B4*D4+B3*D3+B2*D2)/G10</f>
        <v>92.890456298143704</v>
      </c>
      <c r="F10">
        <f t="shared" si="0"/>
        <v>4</v>
      </c>
      <c r="G10">
        <f t="shared" si="4"/>
        <v>21</v>
      </c>
      <c r="H10" s="1">
        <f t="shared" si="7"/>
        <v>-12.257731588457247</v>
      </c>
      <c r="I10" s="1">
        <f t="shared" si="5"/>
        <v>2.8277506622065829</v>
      </c>
      <c r="J10" s="1">
        <f t="shared" si="1"/>
        <v>-6.6611511734959805</v>
      </c>
    </row>
    <row r="11" spans="1:10" x14ac:dyDescent="0.2">
      <c r="A11">
        <f t="shared" si="2"/>
        <v>10</v>
      </c>
      <c r="B11">
        <f t="shared" si="8"/>
        <v>8</v>
      </c>
      <c r="C11">
        <f t="shared" si="6"/>
        <v>0.8</v>
      </c>
      <c r="D11" s="1">
        <f t="shared" si="3"/>
        <v>85.539470683650535</v>
      </c>
      <c r="E11" s="1">
        <f>(B11*D11+B10*D10+B9*D9+B8*D8+B7*D7+B6*D6+B5*D5+B4*D4+B3*D3+B2*D2)/G11</f>
        <v>90.862598197593854</v>
      </c>
      <c r="F11">
        <f t="shared" si="0"/>
        <v>8</v>
      </c>
      <c r="G11">
        <f t="shared" si="4"/>
        <v>29</v>
      </c>
      <c r="H11" s="1">
        <f t="shared" si="7"/>
        <v>-15.597317929906168</v>
      </c>
      <c r="I11" s="1">
        <f t="shared" si="5"/>
        <v>3.3395863414489213</v>
      </c>
      <c r="J11" s="1">
        <f t="shared" si="1"/>
        <v>-5.3231275139433194</v>
      </c>
    </row>
    <row r="12" spans="1:10" x14ac:dyDescent="0.2">
      <c r="A12">
        <f t="shared" si="2"/>
        <v>11</v>
      </c>
      <c r="B12">
        <f t="shared" si="8"/>
        <v>8</v>
      </c>
      <c r="C12">
        <f t="shared" si="6"/>
        <v>8</v>
      </c>
      <c r="D12" s="1">
        <f t="shared" si="3"/>
        <v>78.696313028958485</v>
      </c>
      <c r="E12" s="1">
        <f>(B12*D12+B11*D11+B10*D10+B9*D9+B8*D8+B7*D7+B6*D6+B5*D5+B4*D4+B3*D3+B2*D2)/G12</f>
        <v>88.232050053024039</v>
      </c>
      <c r="F12">
        <f t="shared" si="0"/>
        <v>8</v>
      </c>
      <c r="G12">
        <f t="shared" si="4"/>
        <v>37</v>
      </c>
      <c r="H12" s="1">
        <f t="shared" si="7"/>
        <v>-19.830066878820872</v>
      </c>
      <c r="I12" s="1">
        <f t="shared" si="5"/>
        <v>4.2327489489147041</v>
      </c>
      <c r="J12" s="1">
        <f t="shared" si="1"/>
        <v>-9.5357370240655541</v>
      </c>
    </row>
    <row r="13" spans="1:10" x14ac:dyDescent="0.2">
      <c r="A13">
        <f t="shared" si="2"/>
        <v>12</v>
      </c>
      <c r="B13">
        <f t="shared" si="8"/>
        <v>8</v>
      </c>
      <c r="C13">
        <f t="shared" si="6"/>
        <v>8</v>
      </c>
      <c r="D13" s="1">
        <f t="shared" si="3"/>
        <v>72.400607986641802</v>
      </c>
      <c r="E13" s="1">
        <f>(B13*D13+B12*D12+B11*D11+B10*D10+B9*D9+B8*D8+B7*D7+B6*D6+B5*D5+B4*D4+B3*D3+B2*D2)/G13</f>
        <v>85.417571463444986</v>
      </c>
      <c r="F13">
        <f t="shared" si="0"/>
        <v>8</v>
      </c>
      <c r="G13">
        <f t="shared" si="4"/>
        <v>45</v>
      </c>
      <c r="H13" s="1">
        <f t="shared" si="7"/>
        <v>-24.634325592295639</v>
      </c>
      <c r="I13" s="1">
        <f t="shared" si="5"/>
        <v>4.8042587134747663</v>
      </c>
      <c r="J13" s="1">
        <f t="shared" si="1"/>
        <v>-13.016963476803184</v>
      </c>
    </row>
    <row r="14" spans="1:10" x14ac:dyDescent="0.2">
      <c r="A14">
        <f t="shared" si="2"/>
        <v>13</v>
      </c>
      <c r="B14">
        <f t="shared" si="8"/>
        <v>16</v>
      </c>
      <c r="C14">
        <f t="shared" si="6"/>
        <v>1.6</v>
      </c>
      <c r="D14" s="1">
        <f t="shared" si="3"/>
        <v>71.242198258855538</v>
      </c>
      <c r="E14" s="1">
        <f>(B14*D14+B13*D13+B12*D12+B11*D11+B10*D10+B9*D9+B8*D8+B7*D7+B6*D6+B5*D5+B4*D4+B3*D3+B2*D2)/G14</f>
        <v>81.69944078683136</v>
      </c>
      <c r="F14">
        <f t="shared" si="0"/>
        <v>16</v>
      </c>
      <c r="G14">
        <f t="shared" si="4"/>
        <v>61</v>
      </c>
      <c r="H14" s="1">
        <f t="shared" si="7"/>
        <v>-30.214321780673401</v>
      </c>
      <c r="I14" s="1">
        <f t="shared" si="5"/>
        <v>5.5799961883777627</v>
      </c>
      <c r="J14" s="1">
        <f t="shared" si="1"/>
        <v>-10.457242527975822</v>
      </c>
    </row>
    <row r="15" spans="1:10" x14ac:dyDescent="0.2">
      <c r="A15">
        <f t="shared" si="2"/>
        <v>14</v>
      </c>
      <c r="B15">
        <f t="shared" si="8"/>
        <v>16</v>
      </c>
      <c r="C15">
        <f t="shared" si="6"/>
        <v>16</v>
      </c>
      <c r="D15" s="1">
        <f t="shared" si="3"/>
        <v>59.843446537438652</v>
      </c>
      <c r="E15" s="1">
        <f>(B15*D15+B14*D14+B13*D13+B12*D12+B11*D11+B10*D10+B9*D9+B8*D8+B7*D7+B6*D6+B5*D5+B4*D4+B3*D3+B2*D2)/G15</f>
        <v>77.157935488256243</v>
      </c>
      <c r="F15">
        <f t="shared" si="0"/>
        <v>16</v>
      </c>
      <c r="G15">
        <f t="shared" si="4"/>
        <v>77</v>
      </c>
      <c r="H15" s="1">
        <f t="shared" si="7"/>
        <v>-36.962398183430551</v>
      </c>
      <c r="I15" s="1">
        <f t="shared" si="5"/>
        <v>6.7480764027571496</v>
      </c>
      <c r="J15" s="1">
        <f t="shared" si="1"/>
        <v>-17.314488950817591</v>
      </c>
    </row>
    <row r="16" spans="1:10" x14ac:dyDescent="0.2">
      <c r="A16">
        <f t="shared" si="2"/>
        <v>15</v>
      </c>
      <c r="B16">
        <f t="shared" si="8"/>
        <v>16</v>
      </c>
      <c r="C16">
        <f t="shared" si="6"/>
        <v>16</v>
      </c>
      <c r="D16" s="1">
        <f t="shared" si="3"/>
        <v>50.268495091448472</v>
      </c>
      <c r="E16" s="1">
        <f>(B16*D16+B15*D15+B14*D14+B13*D13+B12*D12+B11*D11+B10*D10+B9*D9+B8*D8+B7*D7+B6*D6+B5*D5+B4*D4+B3*D3+B2*D2)/G16</f>
        <v>72.531795204934483</v>
      </c>
      <c r="F16">
        <f t="shared" si="0"/>
        <v>16</v>
      </c>
      <c r="G16">
        <f t="shared" si="4"/>
        <v>93</v>
      </c>
      <c r="H16" s="1">
        <f t="shared" si="7"/>
        <v>-44.035964247302516</v>
      </c>
      <c r="I16" s="1">
        <f t="shared" si="5"/>
        <v>7.0735660638719651</v>
      </c>
      <c r="J16" s="1">
        <f t="shared" si="1"/>
        <v>-22.263300113486011</v>
      </c>
    </row>
    <row r="17" spans="1:10" x14ac:dyDescent="0.2">
      <c r="A17">
        <f t="shared" si="2"/>
        <v>16</v>
      </c>
      <c r="B17">
        <f t="shared" si="8"/>
        <v>32</v>
      </c>
      <c r="C17">
        <v>1.6</v>
      </c>
      <c r="D17" s="1">
        <f t="shared" si="3"/>
        <v>49.464199169985299</v>
      </c>
      <c r="E17" s="1">
        <f>(B17*D17+B16*D16+B15*D15+B14*D14+B13*D13+B12*D12+B11*D11+B10*D10+B9*D9+B8*D8+B7*D7+B6*D6+B5*D5+B4*D4+B3*D3+B2*D2)/G17</f>
        <v>66.626490619987479</v>
      </c>
      <c r="F17">
        <f t="shared" si="0"/>
        <v>32</v>
      </c>
      <c r="G17">
        <f t="shared" si="4"/>
        <v>125</v>
      </c>
      <c r="H17" s="1">
        <f t="shared" si="7"/>
        <v>-51.674610271275803</v>
      </c>
      <c r="I17" s="1">
        <f t="shared" si="5"/>
        <v>7.638646023973287</v>
      </c>
      <c r="J17" s="1">
        <f t="shared" si="1"/>
        <v>-17.162291450002179</v>
      </c>
    </row>
    <row r="18" spans="1:10" x14ac:dyDescent="0.2">
      <c r="A18">
        <f t="shared" si="2"/>
        <v>17</v>
      </c>
      <c r="B18">
        <f t="shared" si="8"/>
        <v>32</v>
      </c>
      <c r="C18">
        <v>1.6</v>
      </c>
      <c r="D18" s="1">
        <f t="shared" si="3"/>
        <v>48.672771983265534</v>
      </c>
      <c r="E18" s="1">
        <f>(B18*D18+B17*D17+B16*D16+B15*D15+B14*D14+B13*D13+B12*D12+B11*D11+B10*D10+B9*D9+B8*D8+B7*D7+B6*D6+B5*D5+B4*D4+B3*D3+B2*D2)/G18</f>
        <v>62.967133955177921</v>
      </c>
      <c r="F18">
        <f t="shared" si="0"/>
        <v>32</v>
      </c>
      <c r="G18">
        <f t="shared" si="4"/>
        <v>157</v>
      </c>
      <c r="H18" s="1">
        <f t="shared" si="7"/>
        <v>-58.047208401678432</v>
      </c>
      <c r="I18" s="1">
        <f t="shared" si="5"/>
        <v>6.3725981304026291</v>
      </c>
      <c r="J18" s="1">
        <f t="shared" si="1"/>
        <v>-14.294361971912387</v>
      </c>
    </row>
    <row r="19" spans="1:10" x14ac:dyDescent="0.2">
      <c r="A19">
        <f t="shared" si="2"/>
        <v>18</v>
      </c>
      <c r="B19">
        <f t="shared" si="8"/>
        <v>32</v>
      </c>
      <c r="C19">
        <v>1.6</v>
      </c>
      <c r="D19" s="1">
        <f t="shared" si="3"/>
        <v>47.894007631533285</v>
      </c>
      <c r="E19" s="1">
        <f>(B19*D19+B18*D18+B17*D17+B16*D16+B15*D15+B14*D14+B13*D13+B12*D12+B11*D11+B10*D10+B9*D9+B8*D8+B7*D7+B6*D6+B5*D5+B4*D4+B3*D3+B2*D2)/G19</f>
        <v>60.415070239005274</v>
      </c>
      <c r="F19">
        <f t="shared" si="0"/>
        <v>32</v>
      </c>
      <c r="G19">
        <f t="shared" si="4"/>
        <v>189</v>
      </c>
      <c r="H19" s="1">
        <f t="shared" si="7"/>
        <v>-61.958361793490717</v>
      </c>
      <c r="I19" s="1">
        <f t="shared" si="5"/>
        <v>3.9111533918122845</v>
      </c>
      <c r="J19" s="1">
        <f t="shared" si="1"/>
        <v>-12.52106260747199</v>
      </c>
    </row>
    <row r="20" spans="1:10" x14ac:dyDescent="0.2">
      <c r="A20">
        <f t="shared" si="2"/>
        <v>19</v>
      </c>
      <c r="B20">
        <f t="shared" si="8"/>
        <v>64</v>
      </c>
      <c r="C20">
        <v>3.2</v>
      </c>
      <c r="D20" s="1">
        <f t="shared" si="3"/>
        <v>46.361399387324219</v>
      </c>
      <c r="E20" s="1">
        <f>(B20*D20+B19*D19+B18*D18+B17*D17+B16*D16+B15*D15+B14*D14+B13*D13+B12*D12+B11*D11+B10*D10+B9*D9+B8*D8+B7*D7+B6*D6+B5*D5+B4*D4+B3*D3+B2*D2)/G20</f>
        <v>56.859991446485175</v>
      </c>
      <c r="F20">
        <f t="shared" si="0"/>
        <v>64</v>
      </c>
      <c r="G20">
        <f t="shared" si="4"/>
        <v>253</v>
      </c>
      <c r="H20" s="1">
        <f t="shared" si="7"/>
        <v>-65.647996229713584</v>
      </c>
      <c r="I20" s="1">
        <f t="shared" si="5"/>
        <v>3.6896344362228675</v>
      </c>
      <c r="J20" s="1">
        <f t="shared" si="1"/>
        <v>-10.498592059160956</v>
      </c>
    </row>
    <row r="21" spans="1:10" x14ac:dyDescent="0.2">
      <c r="A21">
        <f t="shared" si="2"/>
        <v>20</v>
      </c>
      <c r="B21">
        <f t="shared" si="8"/>
        <v>64</v>
      </c>
      <c r="C21">
        <v>3.2</v>
      </c>
      <c r="D21" s="1">
        <f t="shared" si="3"/>
        <v>44.877834606929845</v>
      </c>
      <c r="E21" s="1">
        <f>(B21*D21+B20*D20+B19*D19+B18*D18+B17*D17+B16*D16+B15*D15+B14*D14+B13*D13+B12*D12+B11*D11+B10*D10+B9*D9+B8*D8+B7*D7+B6*D6+B5*D5+B4*D4+B3*D3+B2*D2)/G21</f>
        <v>54.440880917363593</v>
      </c>
      <c r="F21">
        <f t="shared" si="0"/>
        <v>64</v>
      </c>
      <c r="G21">
        <f t="shared" si="4"/>
        <v>317</v>
      </c>
      <c r="H21" s="1">
        <f t="shared" si="7"/>
        <v>-69.044919766995889</v>
      </c>
      <c r="I21" s="1">
        <f t="shared" si="5"/>
        <v>3.396923537282305</v>
      </c>
      <c r="J21" s="1">
        <f t="shared" si="1"/>
        <v>-9.563046310433748</v>
      </c>
    </row>
    <row r="22" spans="1:10" x14ac:dyDescent="0.2">
      <c r="A22">
        <f t="shared" si="2"/>
        <v>21</v>
      </c>
      <c r="B22">
        <f t="shared" si="8"/>
        <v>64</v>
      </c>
      <c r="C22">
        <v>3.2</v>
      </c>
      <c r="D22" s="1">
        <f t="shared" si="3"/>
        <v>43.44174389950809</v>
      </c>
      <c r="E22" s="1">
        <f>(B22*D22+B21*D21+B20*D20+B19*D19+B18*D18+B17*D17+B16*D16+B15*D15+B14*D14+B13*D13+B12*D12+B11*D11+B10*D10+B9*D9+B8*D8+B7*D7+B6*D6+B5*D5+B4*D4+B3*D3+B2*D2)/G22</f>
        <v>52.593256851372111</v>
      </c>
      <c r="F22">
        <f t="shared" si="0"/>
        <v>64</v>
      </c>
      <c r="G22">
        <f t="shared" si="4"/>
        <v>381</v>
      </c>
      <c r="H22" s="1">
        <f t="shared" si="7"/>
        <v>-71.367767666981337</v>
      </c>
      <c r="I22" s="1">
        <f t="shared" si="5"/>
        <v>2.3228478999854474</v>
      </c>
      <c r="J22" s="1">
        <f t="shared" si="1"/>
        <v>-9.1515129518640208</v>
      </c>
    </row>
    <row r="23" spans="1:10" x14ac:dyDescent="0.2">
      <c r="A23">
        <f t="shared" si="2"/>
        <v>22</v>
      </c>
      <c r="B23">
        <f t="shared" si="8"/>
        <v>128</v>
      </c>
      <c r="C23">
        <v>3.2</v>
      </c>
      <c r="D23" s="1">
        <f t="shared" si="3"/>
        <v>42.051608094723832</v>
      </c>
      <c r="E23" s="1">
        <f>(B23*D23+B22*D22+B21*D21+B20*D20+B19*D19+B18*D18+B17*D17+B16*D16+B15*D15+B14*D14+B13*D13+B12*D12+B11*D11+B10*D10+B9*D9+B8*D8+B7*D7+B6*D6+B5*D5+B4*D4+B3*D3+B2*D2)/G23</f>
        <v>49.942311780937963</v>
      </c>
      <c r="F23">
        <f t="shared" si="0"/>
        <v>128</v>
      </c>
      <c r="G23">
        <f t="shared" si="4"/>
        <v>509</v>
      </c>
      <c r="H23" s="1">
        <f t="shared" si="7"/>
        <v>-73.733711687538232</v>
      </c>
      <c r="I23" s="1">
        <f t="shared" si="5"/>
        <v>2.3659440205568956</v>
      </c>
      <c r="J23" s="1">
        <f t="shared" si="1"/>
        <v>-7.8907036862141311</v>
      </c>
    </row>
    <row r="24" spans="1:10" x14ac:dyDescent="0.2">
      <c r="A24">
        <f t="shared" si="2"/>
        <v>23</v>
      </c>
      <c r="B24">
        <f t="shared" si="8"/>
        <v>128</v>
      </c>
      <c r="C24">
        <v>3.2</v>
      </c>
      <c r="D24" s="1">
        <f t="shared" si="3"/>
        <v>40.705956635692672</v>
      </c>
      <c r="E24" s="1">
        <f>(B24*D24+B23*D23+B22*D22+B21*D21+B20*D20+B19*D19+B18*D18+B17*D17+B16*D16+B15*D15+B14*D14+B13*D13+B12*D12+B11*D11+B10*D10+B9*D9+B8*D8+B7*D7+B6*D6+B5*D5+B4*D4+B3*D3+B2*D2)/G24</f>
        <v>48.086340888329808</v>
      </c>
      <c r="F24">
        <f t="shared" si="0"/>
        <v>128</v>
      </c>
      <c r="G24">
        <f t="shared" si="4"/>
        <v>637</v>
      </c>
      <c r="H24" s="1">
        <f t="shared" si="7"/>
        <v>-75.984569709505678</v>
      </c>
      <c r="I24" s="1">
        <f t="shared" si="5"/>
        <v>2.2508580219674457</v>
      </c>
      <c r="J24" s="1">
        <f t="shared" si="1"/>
        <v>-7.3803842526371355</v>
      </c>
    </row>
    <row r="25" spans="1:10" x14ac:dyDescent="0.2">
      <c r="A25">
        <f t="shared" si="2"/>
        <v>24</v>
      </c>
      <c r="B25">
        <f t="shared" si="8"/>
        <v>128</v>
      </c>
      <c r="C25">
        <v>3.2</v>
      </c>
      <c r="D25" s="1">
        <f t="shared" si="3"/>
        <v>39.403366023350507</v>
      </c>
      <c r="E25" s="1">
        <f>(B25*D25+B24*D24+B23*D23+B22*D22+B21*D21+B20*D20+B19*D19+B18*D18+B17*D17+B16*D16+B15*D15+B14*D14+B13*D13+B12*D12+B11*D11+B10*D10+B9*D9+B8*D8+B7*D7+B6*D6+B5*D5+B4*D4+B3*D3+B2*D2)/G25</f>
        <v>46.633503263862693</v>
      </c>
      <c r="F25">
        <f t="shared" si="0"/>
        <v>128</v>
      </c>
      <c r="G25">
        <f t="shared" si="4"/>
        <v>765</v>
      </c>
      <c r="H25" s="1">
        <f t="shared" si="7"/>
        <v>-77.57565465236857</v>
      </c>
      <c r="I25" s="1">
        <f t="shared" si="5"/>
        <v>1.5910849428628921</v>
      </c>
      <c r="J25" s="1">
        <f t="shared" si="1"/>
        <v>-7.2301372405121853</v>
      </c>
    </row>
    <row r="26" spans="1:10" x14ac:dyDescent="0.2">
      <c r="A26" t="s">
        <v>10</v>
      </c>
      <c r="E26" t="s">
        <v>14</v>
      </c>
    </row>
    <row r="27" spans="1:10" x14ac:dyDescent="0.2">
      <c r="B27" t="s">
        <v>11</v>
      </c>
      <c r="F27" t="s">
        <v>15</v>
      </c>
    </row>
    <row r="28" spans="1:10" x14ac:dyDescent="0.2">
      <c r="C28" t="s">
        <v>12</v>
      </c>
      <c r="G28" t="s">
        <v>16</v>
      </c>
    </row>
    <row r="29" spans="1:10" x14ac:dyDescent="0.2">
      <c r="D29" t="s">
        <v>13</v>
      </c>
      <c r="H29" s="1" t="s">
        <v>17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SC2^2 2.5</vt:lpstr>
      <vt:lpstr>SC5 8</vt:lpstr>
      <vt:lpstr>SC3 8.68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Knoll, Elias</dc:creator>
  <cp:lastModifiedBy>Knoll, Elias</cp:lastModifiedBy>
  <dcterms:created xsi:type="dcterms:W3CDTF">2025-03-12T11:01:46Z</dcterms:created>
  <dcterms:modified xsi:type="dcterms:W3CDTF">2025-03-14T06:36:18Z</dcterms:modified>
</cp:coreProperties>
</file>