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nier4/zz_lcl_KnowEnG/"/>
    </mc:Choice>
  </mc:AlternateContent>
  <bookViews>
    <workbookView xWindow="19320" yWindow="900" windowWidth="28360" windowHeight="28100" tabRatio="500"/>
  </bookViews>
  <sheets>
    <sheet name="bootstrap_net_correl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2" i="1" l="1"/>
  <c r="B3" i="1"/>
  <c r="C31" i="1"/>
  <c r="C44" i="1"/>
  <c r="C30" i="1"/>
  <c r="C66" i="1"/>
  <c r="C32" i="1"/>
  <c r="C28" i="1"/>
  <c r="C26" i="1"/>
  <c r="C27" i="1"/>
  <c r="C34" i="1"/>
  <c r="C38" i="1"/>
  <c r="C33" i="1"/>
  <c r="E33" i="1"/>
  <c r="E32" i="1"/>
  <c r="C54" i="1"/>
  <c r="C57" i="1"/>
  <c r="C58" i="1"/>
  <c r="C59" i="1"/>
  <c r="E66" i="1"/>
  <c r="C67" i="1"/>
  <c r="E67" i="1"/>
  <c r="C68" i="1"/>
  <c r="E68" i="1"/>
  <c r="C69" i="1"/>
  <c r="E69" i="1"/>
  <c r="C70" i="1"/>
  <c r="E70" i="1"/>
  <c r="C71" i="1"/>
  <c r="E71" i="1"/>
  <c r="E72" i="1"/>
  <c r="C73" i="1"/>
  <c r="E73" i="1"/>
  <c r="C74" i="1"/>
  <c r="E74" i="1"/>
  <c r="E75" i="1"/>
  <c r="E38" i="1"/>
  <c r="C39" i="1"/>
  <c r="E39" i="1"/>
  <c r="C40" i="1"/>
  <c r="E40" i="1"/>
  <c r="C41" i="1"/>
  <c r="E41" i="1"/>
  <c r="C42" i="1"/>
  <c r="E42" i="1"/>
  <c r="C43" i="1"/>
  <c r="E43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E54" i="1"/>
  <c r="C55" i="1"/>
  <c r="E55" i="1"/>
  <c r="C56" i="1"/>
  <c r="E56" i="1"/>
  <c r="E57" i="1"/>
  <c r="E58" i="1"/>
  <c r="E59" i="1"/>
  <c r="C60" i="1"/>
  <c r="E60" i="1"/>
  <c r="C61" i="1"/>
  <c r="E61" i="1"/>
  <c r="C62" i="1"/>
  <c r="E62" i="1"/>
  <c r="E63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E26" i="1"/>
  <c r="E27" i="1"/>
  <c r="E28" i="1"/>
  <c r="C29" i="1"/>
  <c r="E29" i="1"/>
  <c r="E30" i="1"/>
  <c r="E31" i="1"/>
  <c r="E34" i="1"/>
  <c r="E35" i="1"/>
  <c r="B15" i="1"/>
</calcChain>
</file>

<file path=xl/sharedStrings.xml><?xml version="1.0" encoding="utf-8"?>
<sst xmlns="http://schemas.openxmlformats.org/spreadsheetml/2006/main" count="96" uniqueCount="62">
  <si>
    <t>production version</t>
  </si>
  <si>
    <t>f477bbe</t>
  </si>
  <si>
    <t>bootstrap net Input Variables</t>
  </si>
  <si>
    <t>Size</t>
  </si>
  <si>
    <t>units</t>
  </si>
  <si>
    <t>M</t>
  </si>
  <si>
    <t>Bytes</t>
  </si>
  <si>
    <t>drug name string</t>
  </si>
  <si>
    <t>letters</t>
  </si>
  <si>
    <t>sample name string</t>
  </si>
  <si>
    <t>gene name string</t>
  </si>
  <si>
    <t>double</t>
  </si>
  <si>
    <t>single</t>
  </si>
  <si>
    <t>drugs</t>
  </si>
  <si>
    <t>items</t>
  </si>
  <si>
    <t>samples</t>
  </si>
  <si>
    <t>genes</t>
  </si>
  <si>
    <t>edges</t>
  </si>
  <si>
    <t>net_genes</t>
  </si>
  <si>
    <t>number of parallel processes</t>
  </si>
  <si>
    <t>processors</t>
  </si>
  <si>
    <t>Total Memory Required:</t>
  </si>
  <si>
    <t>MB</t>
  </si>
  <si>
    <t xml:space="preserve"> base memory Line number</t>
  </si>
  <si>
    <t>Variable name</t>
  </si>
  <si>
    <t>multiplicity</t>
  </si>
  <si>
    <t>network_df</t>
  </si>
  <si>
    <t>node_1_names</t>
  </si>
  <si>
    <t>node_2_names</t>
  </si>
  <si>
    <t>unique_gene_names</t>
  </si>
  <si>
    <t>genes_lookup_table</t>
  </si>
  <si>
    <t>network_mat_sparse</t>
  </si>
  <si>
    <t>network_mat</t>
  </si>
  <si>
    <t>spreadsheet_df</t>
  </si>
  <si>
    <t>spreadsheet_genes_as_input</t>
  </si>
  <si>
    <t>baseline_array</t>
  </si>
  <si>
    <t>base memory total</t>
  </si>
  <si>
    <t>Parallel Worker</t>
  </si>
  <si>
    <t>Input variables</t>
  </si>
  <si>
    <t>zip(itertools.repeat…</t>
  </si>
  <si>
    <t xml:space="preserve">input </t>
  </si>
  <si>
    <t>restart_accumulator</t>
  </si>
  <si>
    <t>gm_accumulator</t>
  </si>
  <si>
    <t>borda_count</t>
  </si>
  <si>
    <t>sample_smooth</t>
  </si>
  <si>
    <t>pearson_array</t>
  </si>
  <si>
    <t>sample_random</t>
  </si>
  <si>
    <t>sample_permutation</t>
  </si>
  <si>
    <t>pc_array</t>
  </si>
  <si>
    <t>generate_net_correlation_output</t>
  </si>
  <si>
    <t>mask</t>
  </si>
  <si>
    <t>min_max_pc</t>
  </si>
  <si>
    <t>gene_name_list</t>
  </si>
  <si>
    <t>output_val</t>
  </si>
  <si>
    <t>result_df</t>
  </si>
  <si>
    <t xml:space="preserve"> generate_net_correlation_output</t>
  </si>
  <si>
    <t>phenotype_df</t>
  </si>
  <si>
    <t>phenotype</t>
  </si>
  <si>
    <t>(n-bootstraps loop) 338</t>
  </si>
  <si>
    <t>(end bootstraps loop) 353</t>
  </si>
  <si>
    <t>pcc_gm_array</t>
  </si>
  <si>
    <t>phenotype_name_list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</si>
</sst>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nowEnG/Gene_Prioritization_Pipeline/commit/f477bbe8c42433a3c82ffcfb7d826333c1624c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200" zoomScaleNormal="200" zoomScalePageLayoutView="200" workbookViewId="0">
      <selection activeCell="D15" sqref="D15"/>
    </sheetView>
  </sheetViews>
  <sheetFormatPr baseColWidth="10" defaultRowHeight="16" x14ac:dyDescent="0.2"/>
  <cols>
    <col min="1" max="1" width="30.33203125" style="1" customWidth="1"/>
    <col min="2" max="2" width="24.83203125" bestFit="1" customWidth="1"/>
    <col min="3" max="3" width="9.5" style="3" customWidth="1"/>
    <col min="4" max="4" width="9.6640625" style="4" customWidth="1"/>
    <col min="5" max="5" width="10.83203125" style="10" customWidth="1"/>
    <col min="6" max="6" width="22.664062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5" t="s">
        <v>2</v>
      </c>
      <c r="B2" s="6" t="s">
        <v>3</v>
      </c>
      <c r="C2" s="7" t="s">
        <v>4</v>
      </c>
    </row>
    <row r="3" spans="1:3" x14ac:dyDescent="0.2">
      <c r="A3" s="1" t="s">
        <v>5</v>
      </c>
      <c r="B3">
        <f>1000000</f>
        <v>1000000</v>
      </c>
      <c r="C3" s="3" t="s">
        <v>6</v>
      </c>
    </row>
    <row r="4" spans="1:3" x14ac:dyDescent="0.2">
      <c r="A4" s="1" t="s">
        <v>7</v>
      </c>
      <c r="B4">
        <v>20</v>
      </c>
      <c r="C4" s="3" t="s">
        <v>8</v>
      </c>
    </row>
    <row r="5" spans="1:3" x14ac:dyDescent="0.2">
      <c r="A5" s="1" t="s">
        <v>9</v>
      </c>
      <c r="B5">
        <v>32</v>
      </c>
      <c r="C5" s="3" t="s">
        <v>8</v>
      </c>
    </row>
    <row r="6" spans="1:3" x14ac:dyDescent="0.2">
      <c r="A6" s="1" t="s">
        <v>10</v>
      </c>
      <c r="B6">
        <v>15</v>
      </c>
      <c r="C6" s="3" t="s">
        <v>8</v>
      </c>
    </row>
    <row r="7" spans="1:3" x14ac:dyDescent="0.2">
      <c r="A7" s="1" t="s">
        <v>11</v>
      </c>
      <c r="B7">
        <v>8</v>
      </c>
      <c r="C7" s="3" t="s">
        <v>6</v>
      </c>
    </row>
    <row r="8" spans="1:3" x14ac:dyDescent="0.2">
      <c r="A8" s="1" t="s">
        <v>12</v>
      </c>
      <c r="B8">
        <v>4</v>
      </c>
      <c r="C8" s="3" t="s">
        <v>6</v>
      </c>
    </row>
    <row r="9" spans="1:3" x14ac:dyDescent="0.2">
      <c r="A9" s="1" t="s">
        <v>13</v>
      </c>
      <c r="B9">
        <v>24</v>
      </c>
      <c r="C9" s="3" t="s">
        <v>14</v>
      </c>
    </row>
    <row r="10" spans="1:3" x14ac:dyDescent="0.2">
      <c r="A10" s="1" t="s">
        <v>15</v>
      </c>
      <c r="B10">
        <v>491</v>
      </c>
      <c r="C10" s="3" t="s">
        <v>14</v>
      </c>
    </row>
    <row r="11" spans="1:3" x14ac:dyDescent="0.2">
      <c r="A11" s="1" t="s">
        <v>16</v>
      </c>
      <c r="B11">
        <v>18874</v>
      </c>
      <c r="C11" s="3" t="s">
        <v>14</v>
      </c>
    </row>
    <row r="12" spans="1:3" x14ac:dyDescent="0.2">
      <c r="A12" s="1" t="s">
        <v>17</v>
      </c>
      <c r="B12">
        <v>2961786</v>
      </c>
      <c r="C12" s="3" t="s">
        <v>14</v>
      </c>
    </row>
    <row r="13" spans="1:3" x14ac:dyDescent="0.2">
      <c r="A13" s="1" t="s">
        <v>18</v>
      </c>
      <c r="B13">
        <v>15589</v>
      </c>
      <c r="C13" s="3" t="s">
        <v>14</v>
      </c>
    </row>
    <row r="14" spans="1:3" x14ac:dyDescent="0.2">
      <c r="A14" s="1" t="s">
        <v>19</v>
      </c>
      <c r="B14">
        <v>1</v>
      </c>
      <c r="C14" s="3" t="s">
        <v>20</v>
      </c>
    </row>
    <row r="15" spans="1:3" x14ac:dyDescent="0.2">
      <c r="A15" s="1" t="s">
        <v>21</v>
      </c>
      <c r="B15" s="8">
        <f>SUM(B14*(E63+E75)+(E35+C38))</f>
        <v>1629.904657</v>
      </c>
      <c r="C15" s="3" t="s">
        <v>22</v>
      </c>
    </row>
    <row r="17" spans="1:5" x14ac:dyDescent="0.2">
      <c r="A17" s="5" t="s">
        <v>23</v>
      </c>
      <c r="B17" s="9" t="s">
        <v>24</v>
      </c>
      <c r="C17" s="7" t="s">
        <v>22</v>
      </c>
      <c r="D17" s="4" t="s">
        <v>25</v>
      </c>
      <c r="E17" s="10" t="s">
        <v>22</v>
      </c>
    </row>
    <row r="18" spans="1:5" x14ac:dyDescent="0.2">
      <c r="A18" s="1">
        <v>266</v>
      </c>
      <c r="B18" s="11" t="s">
        <v>26</v>
      </c>
      <c r="C18" s="3">
        <f>(B12*B6*2 +B12*B8)/B3</f>
        <v>100.70072399999999</v>
      </c>
      <c r="D18" s="4">
        <v>1</v>
      </c>
      <c r="E18" s="10">
        <f t="shared" ref="E18:E34" si="0">C18*D18</f>
        <v>100.70072399999999</v>
      </c>
    </row>
    <row r="19" spans="1:5" x14ac:dyDescent="0.2">
      <c r="A19" s="1">
        <v>267</v>
      </c>
      <c r="B19" s="11" t="s">
        <v>27</v>
      </c>
      <c r="C19" s="3">
        <f>B13*B6/B3</f>
        <v>0.23383499999999999</v>
      </c>
      <c r="D19" s="4">
        <v>1</v>
      </c>
      <c r="E19" s="10">
        <f t="shared" si="0"/>
        <v>0.23383499999999999</v>
      </c>
    </row>
    <row r="20" spans="1:5" x14ac:dyDescent="0.2">
      <c r="A20" s="1">
        <v>267</v>
      </c>
      <c r="B20" s="11" t="s">
        <v>28</v>
      </c>
      <c r="C20" s="3">
        <f>B13*B6/B3</f>
        <v>0.23383499999999999</v>
      </c>
      <c r="D20" s="4">
        <v>1</v>
      </c>
      <c r="E20" s="10">
        <f t="shared" si="0"/>
        <v>0.23383499999999999</v>
      </c>
    </row>
    <row r="21" spans="1:5" x14ac:dyDescent="0.2">
      <c r="A21" s="1">
        <v>268</v>
      </c>
      <c r="B21" s="11" t="s">
        <v>29</v>
      </c>
      <c r="C21" s="3">
        <f>B13*B6/B3</f>
        <v>0.23383499999999999</v>
      </c>
      <c r="D21" s="4">
        <v>1</v>
      </c>
      <c r="E21" s="10">
        <f t="shared" si="0"/>
        <v>0.23383499999999999</v>
      </c>
    </row>
    <row r="22" spans="1:5" x14ac:dyDescent="0.2">
      <c r="A22" s="1">
        <v>270</v>
      </c>
      <c r="B22" s="11" t="s">
        <v>30</v>
      </c>
      <c r="C22" s="3">
        <f>(B13*B6+B13*B8)/B3</f>
        <v>0.29619099999999998</v>
      </c>
      <c r="D22" s="4">
        <v>1</v>
      </c>
      <c r="E22" s="10">
        <f t="shared" si="0"/>
        <v>0.29619099999999998</v>
      </c>
    </row>
    <row r="23" spans="1:5" x14ac:dyDescent="0.2">
      <c r="A23" s="1">
        <v>272</v>
      </c>
      <c r="B23" s="11" t="s">
        <v>26</v>
      </c>
      <c r="C23" s="3">
        <f>C18</f>
        <v>100.70072399999999</v>
      </c>
      <c r="D23" s="4">
        <v>1</v>
      </c>
      <c r="E23" s="10">
        <f t="shared" si="0"/>
        <v>100.70072399999999</v>
      </c>
    </row>
    <row r="24" spans="1:5" x14ac:dyDescent="0.2">
      <c r="A24" s="1">
        <v>273</v>
      </c>
      <c r="B24" s="11" t="s">
        <v>26</v>
      </c>
      <c r="C24" s="3">
        <f>C18</f>
        <v>100.70072399999999</v>
      </c>
      <c r="D24" s="4">
        <v>1</v>
      </c>
      <c r="E24" s="10">
        <f t="shared" si="0"/>
        <v>100.70072399999999</v>
      </c>
    </row>
    <row r="25" spans="1:5" x14ac:dyDescent="0.2">
      <c r="A25" s="1">
        <v>274</v>
      </c>
      <c r="B25" s="11" t="s">
        <v>26</v>
      </c>
      <c r="C25" s="3">
        <f>C18*2</f>
        <v>201.40144799999999</v>
      </c>
      <c r="D25" s="4">
        <v>1</v>
      </c>
      <c r="E25" s="10">
        <f t="shared" si="0"/>
        <v>201.40144799999999</v>
      </c>
    </row>
    <row r="26" spans="1:5" x14ac:dyDescent="0.2">
      <c r="A26" s="1">
        <v>275</v>
      </c>
      <c r="B26" s="11" t="s">
        <v>31</v>
      </c>
      <c r="C26" s="3">
        <f>2*(B12*B8+B12*B7)/B3</f>
        <v>71.082864000000001</v>
      </c>
      <c r="D26" s="4">
        <v>1</v>
      </c>
      <c r="E26" s="10">
        <f t="shared" si="0"/>
        <v>71.082864000000001</v>
      </c>
    </row>
    <row r="27" spans="1:5" x14ac:dyDescent="0.2">
      <c r="A27" s="1">
        <v>278</v>
      </c>
      <c r="B27" s="11" t="s">
        <v>32</v>
      </c>
      <c r="C27" s="3">
        <f>C26</f>
        <v>71.082864000000001</v>
      </c>
      <c r="D27" s="4">
        <v>1</v>
      </c>
      <c r="E27" s="10">
        <f t="shared" si="0"/>
        <v>71.082864000000001</v>
      </c>
    </row>
    <row r="28" spans="1:5" x14ac:dyDescent="0.2">
      <c r="A28" s="1">
        <v>287</v>
      </c>
      <c r="B28" s="11" t="s">
        <v>56</v>
      </c>
      <c r="C28" s="3">
        <f>(B10*B5+B9*B4+B10*B9*B7)/B3</f>
        <v>0.11046400000000001</v>
      </c>
      <c r="D28" s="4">
        <v>1</v>
      </c>
      <c r="E28" s="10">
        <f>C28*D28</f>
        <v>0.11046400000000001</v>
      </c>
    </row>
    <row r="29" spans="1:5" x14ac:dyDescent="0.2">
      <c r="A29" s="1">
        <v>288</v>
      </c>
      <c r="B29" s="11" t="s">
        <v>33</v>
      </c>
      <c r="C29" s="3">
        <f>(B11*B6+B10*B5+B11*B10*B7)/B3</f>
        <v>74.435894000000005</v>
      </c>
      <c r="D29" s="4">
        <v>1</v>
      </c>
      <c r="E29" s="10">
        <f>C29*D29</f>
        <v>74.435894000000005</v>
      </c>
    </row>
    <row r="30" spans="1:5" x14ac:dyDescent="0.2">
      <c r="A30" s="1">
        <v>289</v>
      </c>
      <c r="B30" s="11" t="s">
        <v>34</v>
      </c>
      <c r="C30" s="3">
        <f>(B11*B6*B8)/B3</f>
        <v>1.1324399999999999</v>
      </c>
      <c r="D30" s="4">
        <v>1</v>
      </c>
      <c r="E30" s="10">
        <f>C30*D30</f>
        <v>1.1324399999999999</v>
      </c>
    </row>
    <row r="31" spans="1:5" x14ac:dyDescent="0.2">
      <c r="A31" s="1">
        <v>291</v>
      </c>
      <c r="B31" s="11" t="s">
        <v>33</v>
      </c>
      <c r="C31" s="3">
        <f>(B13*B6+B10*B5+B13*B10*B7)/B3</f>
        <v>61.483139000000001</v>
      </c>
      <c r="D31" s="4">
        <v>2</v>
      </c>
      <c r="E31" s="10">
        <f t="shared" si="0"/>
        <v>122.966278</v>
      </c>
    </row>
    <row r="32" spans="1:5" x14ac:dyDescent="0.2">
      <c r="A32" s="1">
        <v>292</v>
      </c>
      <c r="B32" s="11" t="s">
        <v>33</v>
      </c>
      <c r="C32" s="3">
        <f>C31</f>
        <v>61.483139000000001</v>
      </c>
      <c r="D32" s="4">
        <v>1</v>
      </c>
      <c r="E32" s="10">
        <f t="shared" si="0"/>
        <v>61.483139000000001</v>
      </c>
    </row>
    <row r="33" spans="1:5" x14ac:dyDescent="0.2">
      <c r="A33" s="1">
        <v>296</v>
      </c>
      <c r="B33" s="11" t="s">
        <v>35</v>
      </c>
      <c r="C33" s="3">
        <f>(B13 * B7 /B3)</f>
        <v>0.124712</v>
      </c>
      <c r="D33" s="4">
        <v>1</v>
      </c>
      <c r="E33" s="10">
        <f t="shared" si="0"/>
        <v>0.124712</v>
      </c>
    </row>
    <row r="34" spans="1:5" x14ac:dyDescent="0.2">
      <c r="A34" s="1">
        <v>297</v>
      </c>
      <c r="B34" s="11" t="s">
        <v>35</v>
      </c>
      <c r="C34" s="3">
        <f>(B13 * B7 /B3)</f>
        <v>0.124712</v>
      </c>
      <c r="D34" s="4">
        <v>3</v>
      </c>
      <c r="E34" s="10">
        <f t="shared" si="0"/>
        <v>0.37413600000000002</v>
      </c>
    </row>
    <row r="35" spans="1:5" x14ac:dyDescent="0.2">
      <c r="A35" s="1" t="s">
        <v>36</v>
      </c>
      <c r="B35" s="11"/>
      <c r="E35" s="10">
        <f>SUM(E18:E34)</f>
        <v>907.29410699999994</v>
      </c>
    </row>
    <row r="36" spans="1:5" ht="17" customHeight="1" x14ac:dyDescent="0.2">
      <c r="B36" s="11"/>
    </row>
    <row r="37" spans="1:5" x14ac:dyDescent="0.2">
      <c r="A37" s="5" t="s">
        <v>37</v>
      </c>
      <c r="B37" s="11"/>
    </row>
    <row r="38" spans="1:5" x14ac:dyDescent="0.2">
      <c r="A38" s="5" t="s">
        <v>38</v>
      </c>
      <c r="B38" s="11" t="s">
        <v>39</v>
      </c>
      <c r="C38" s="3">
        <f>C32+C28+C27+C30+C34</f>
        <v>133.93361899999999</v>
      </c>
      <c r="D38" s="4">
        <v>1</v>
      </c>
      <c r="E38" s="10">
        <f>C38*D38</f>
        <v>133.93361899999999</v>
      </c>
    </row>
    <row r="39" spans="1:5" x14ac:dyDescent="0.2">
      <c r="A39" s="12" t="s">
        <v>40</v>
      </c>
      <c r="B39" s="11" t="s">
        <v>32</v>
      </c>
      <c r="C39" s="3">
        <f>C27</f>
        <v>71.082864000000001</v>
      </c>
      <c r="D39" s="4">
        <v>2</v>
      </c>
      <c r="E39" s="10">
        <f t="shared" ref="E39:E62" si="1">C39*D39</f>
        <v>142.165728</v>
      </c>
    </row>
    <row r="40" spans="1:5" x14ac:dyDescent="0.2">
      <c r="A40" s="1">
        <v>325</v>
      </c>
      <c r="B40" s="11" t="s">
        <v>41</v>
      </c>
      <c r="C40" s="3">
        <f>(B13 *  B7 /B3)</f>
        <v>0.124712</v>
      </c>
      <c r="D40" s="4">
        <v>1</v>
      </c>
      <c r="E40" s="10">
        <f t="shared" si="1"/>
        <v>0.124712</v>
      </c>
    </row>
    <row r="41" spans="1:5" x14ac:dyDescent="0.2">
      <c r="A41" s="1">
        <v>326</v>
      </c>
      <c r="B41" s="11" t="s">
        <v>42</v>
      </c>
      <c r="C41" s="3">
        <f>(B13 *  B7 /B3)</f>
        <v>0.124712</v>
      </c>
      <c r="D41" s="4">
        <v>1</v>
      </c>
      <c r="E41" s="10">
        <f t="shared" si="1"/>
        <v>0.124712</v>
      </c>
    </row>
    <row r="42" spans="1:5" x14ac:dyDescent="0.2">
      <c r="A42" s="1">
        <v>327</v>
      </c>
      <c r="B42" s="11" t="s">
        <v>43</v>
      </c>
      <c r="C42" s="3">
        <f>(B13 *  B7 /B3)</f>
        <v>0.124712</v>
      </c>
      <c r="D42" s="4">
        <v>1</v>
      </c>
      <c r="E42" s="10">
        <f t="shared" si="1"/>
        <v>0.124712</v>
      </c>
    </row>
    <row r="43" spans="1:5" x14ac:dyDescent="0.2">
      <c r="A43" s="1">
        <v>329</v>
      </c>
      <c r="B43" s="11" t="s">
        <v>56</v>
      </c>
      <c r="C43" s="3">
        <f>(B10 *  B7 +B9*B4+B10*B6)/B3</f>
        <v>1.1773E-2</v>
      </c>
      <c r="D43" s="4">
        <v>1</v>
      </c>
      <c r="E43" s="10">
        <f t="shared" si="1"/>
        <v>1.1773E-2</v>
      </c>
    </row>
    <row r="44" spans="1:5" x14ac:dyDescent="0.2">
      <c r="A44" s="1">
        <v>330</v>
      </c>
      <c r="B44" s="11" t="s">
        <v>33</v>
      </c>
      <c r="C44" s="3">
        <f>C31</f>
        <v>61.483139000000001</v>
      </c>
      <c r="D44" s="4">
        <v>1</v>
      </c>
      <c r="E44" s="10">
        <f t="shared" si="1"/>
        <v>61.483139000000001</v>
      </c>
    </row>
    <row r="45" spans="1:5" x14ac:dyDescent="0.2">
      <c r="A45" s="1">
        <v>333</v>
      </c>
      <c r="B45" s="11" t="s">
        <v>44</v>
      </c>
      <c r="C45" s="3">
        <f>(B13*B10*B7)/B3</f>
        <v>61.233592000000002</v>
      </c>
      <c r="D45" s="4">
        <v>1</v>
      </c>
      <c r="E45" s="10">
        <f t="shared" si="1"/>
        <v>61.233592000000002</v>
      </c>
    </row>
    <row r="46" spans="1:5" x14ac:dyDescent="0.2">
      <c r="A46" s="1">
        <v>335</v>
      </c>
      <c r="B46" s="11" t="s">
        <v>45</v>
      </c>
      <c r="C46" s="3">
        <f>(B13* B7/B3)</f>
        <v>0.124712</v>
      </c>
      <c r="D46" s="4">
        <v>1</v>
      </c>
      <c r="E46" s="10">
        <f t="shared" si="1"/>
        <v>0.124712</v>
      </c>
    </row>
    <row r="47" spans="1:5" x14ac:dyDescent="0.2">
      <c r="A47" s="1" t="s">
        <v>58</v>
      </c>
      <c r="B47" s="11" t="s">
        <v>46</v>
      </c>
      <c r="C47" s="3">
        <f>C45</f>
        <v>61.233592000000002</v>
      </c>
      <c r="D47" s="4">
        <v>3</v>
      </c>
      <c r="E47" s="10">
        <f t="shared" si="1"/>
        <v>183.70077600000002</v>
      </c>
    </row>
    <row r="48" spans="1:5" x14ac:dyDescent="0.2">
      <c r="A48" s="1">
        <v>338</v>
      </c>
      <c r="B48" s="11" t="s">
        <v>47</v>
      </c>
      <c r="C48" s="3">
        <f>B10*B7/B3</f>
        <v>3.9280000000000001E-3</v>
      </c>
      <c r="D48" s="4">
        <v>1</v>
      </c>
      <c r="E48" s="10">
        <f t="shared" si="1"/>
        <v>3.9280000000000001E-3</v>
      </c>
    </row>
    <row r="49" spans="1:5" x14ac:dyDescent="0.2">
      <c r="A49" s="1">
        <v>341</v>
      </c>
      <c r="B49" s="11" t="s">
        <v>57</v>
      </c>
      <c r="C49" s="3">
        <f>B10 * B7/B3</f>
        <v>3.9280000000000001E-3</v>
      </c>
      <c r="D49" s="4">
        <v>1</v>
      </c>
      <c r="E49" s="10">
        <f t="shared" si="1"/>
        <v>3.9280000000000001E-3</v>
      </c>
    </row>
    <row r="50" spans="1:5" x14ac:dyDescent="0.2">
      <c r="A50" s="1">
        <v>341</v>
      </c>
      <c r="B50" s="13" t="s">
        <v>57</v>
      </c>
      <c r="C50" s="14">
        <f>B10*B7/B3</f>
        <v>3.9280000000000001E-3</v>
      </c>
      <c r="D50" s="15">
        <v>0</v>
      </c>
      <c r="E50" s="16">
        <f t="shared" si="1"/>
        <v>0</v>
      </c>
    </row>
    <row r="51" spans="1:5" x14ac:dyDescent="0.2">
      <c r="A51" s="1">
        <v>343</v>
      </c>
      <c r="B51" s="11" t="s">
        <v>48</v>
      </c>
      <c r="C51" s="3">
        <f>(B13 *  B7 /B3)</f>
        <v>0.124712</v>
      </c>
      <c r="D51" s="4">
        <v>1</v>
      </c>
      <c r="E51" s="10">
        <f t="shared" si="1"/>
        <v>0.124712</v>
      </c>
    </row>
    <row r="52" spans="1:5" x14ac:dyDescent="0.2">
      <c r="A52" s="1">
        <v>344</v>
      </c>
      <c r="B52" s="11" t="s">
        <v>48</v>
      </c>
      <c r="C52" s="3">
        <f>(B13 *  B7 /B3)</f>
        <v>0.124712</v>
      </c>
      <c r="D52" s="4">
        <v>1</v>
      </c>
      <c r="E52" s="10">
        <f t="shared" si="1"/>
        <v>0.124712</v>
      </c>
    </row>
    <row r="53" spans="1:5" x14ac:dyDescent="0.2">
      <c r="A53" s="1">
        <v>345</v>
      </c>
      <c r="B53" s="11" t="s">
        <v>48</v>
      </c>
      <c r="C53" s="3">
        <f>(B13 *  B7 /B3)</f>
        <v>0.124712</v>
      </c>
      <c r="D53" s="4">
        <v>1</v>
      </c>
      <c r="E53" s="10">
        <f t="shared" si="1"/>
        <v>0.124712</v>
      </c>
    </row>
    <row r="54" spans="1:5" x14ac:dyDescent="0.2">
      <c r="A54" s="1">
        <v>346</v>
      </c>
      <c r="B54" s="11" t="s">
        <v>41</v>
      </c>
      <c r="C54" s="3">
        <f>(B13 *  B7 /B3)</f>
        <v>0.124712</v>
      </c>
      <c r="D54" s="4">
        <v>1</v>
      </c>
      <c r="E54" s="10">
        <f t="shared" si="1"/>
        <v>0.124712</v>
      </c>
    </row>
    <row r="55" spans="1:5" x14ac:dyDescent="0.2">
      <c r="A55" s="1">
        <v>348</v>
      </c>
      <c r="B55" s="13" t="s">
        <v>48</v>
      </c>
      <c r="C55" s="14">
        <f>(B13 *  B7 /B3)</f>
        <v>0.124712</v>
      </c>
      <c r="D55" s="15">
        <v>0</v>
      </c>
      <c r="E55" s="16">
        <f t="shared" si="1"/>
        <v>0</v>
      </c>
    </row>
    <row r="56" spans="1:5" x14ac:dyDescent="0.2">
      <c r="A56" s="1">
        <v>349</v>
      </c>
      <c r="B56" s="13" t="s">
        <v>48</v>
      </c>
      <c r="C56" s="14">
        <f>(B13 *  B7 /B3)</f>
        <v>0.124712</v>
      </c>
      <c r="D56" s="15">
        <v>0</v>
      </c>
      <c r="E56" s="16">
        <f t="shared" si="1"/>
        <v>0</v>
      </c>
    </row>
    <row r="57" spans="1:5" x14ac:dyDescent="0.2">
      <c r="A57" s="1">
        <v>350</v>
      </c>
      <c r="B57" s="13" t="s">
        <v>48</v>
      </c>
      <c r="C57" s="14">
        <f>(B13 *  B7 /B3)</f>
        <v>0.124712</v>
      </c>
      <c r="D57" s="15">
        <v>0</v>
      </c>
      <c r="E57" s="16">
        <f t="shared" si="1"/>
        <v>0</v>
      </c>
    </row>
    <row r="58" spans="1:5" x14ac:dyDescent="0.2">
      <c r="A58" s="1">
        <v>352</v>
      </c>
      <c r="B58" s="11" t="s">
        <v>43</v>
      </c>
      <c r="C58" s="3">
        <f>(B13 *  B7 /B3)</f>
        <v>0.124712</v>
      </c>
      <c r="D58" s="4">
        <v>1</v>
      </c>
      <c r="E58" s="10">
        <f t="shared" si="1"/>
        <v>0.124712</v>
      </c>
    </row>
    <row r="59" spans="1:5" x14ac:dyDescent="0.2">
      <c r="A59" s="1" t="s">
        <v>59</v>
      </c>
      <c r="B59" s="13" t="s">
        <v>42</v>
      </c>
      <c r="C59" s="14">
        <f>(B13 *  B7 /B3)</f>
        <v>0.124712</v>
      </c>
      <c r="D59" s="15">
        <v>0</v>
      </c>
      <c r="E59" s="16">
        <f t="shared" si="1"/>
        <v>0</v>
      </c>
    </row>
    <row r="60" spans="1:5" x14ac:dyDescent="0.2">
      <c r="A60" s="1">
        <v>355</v>
      </c>
      <c r="B60" s="13" t="s">
        <v>41</v>
      </c>
      <c r="C60" s="14">
        <f>(B13 *  B7 /B3)</f>
        <v>0.124712</v>
      </c>
      <c r="D60" s="15">
        <v>0</v>
      </c>
      <c r="E60" s="16">
        <f t="shared" si="1"/>
        <v>0</v>
      </c>
    </row>
    <row r="61" spans="1:5" x14ac:dyDescent="0.2">
      <c r="A61" s="1">
        <v>356</v>
      </c>
      <c r="B61" s="11" t="s">
        <v>43</v>
      </c>
      <c r="C61" s="3">
        <f>(B13 *  B7 /B3)</f>
        <v>0.124712</v>
      </c>
      <c r="D61" s="4">
        <v>1</v>
      </c>
      <c r="E61" s="10">
        <f t="shared" si="1"/>
        <v>0.124712</v>
      </c>
    </row>
    <row r="62" spans="1:5" ht="18" customHeight="1" x14ac:dyDescent="0.2">
      <c r="A62" s="1">
        <v>357</v>
      </c>
      <c r="B62" s="13" t="s">
        <v>60</v>
      </c>
      <c r="C62" s="14">
        <f>(B13 *  B7 /B3)</f>
        <v>0.124712</v>
      </c>
      <c r="D62" s="15">
        <v>0</v>
      </c>
      <c r="E62" s="16">
        <f t="shared" si="1"/>
        <v>0</v>
      </c>
    </row>
    <row r="63" spans="1:5" ht="15" customHeight="1" x14ac:dyDescent="0.2">
      <c r="A63" s="1" t="s">
        <v>37</v>
      </c>
      <c r="B63" s="11"/>
      <c r="E63" s="10">
        <f>SUM(E38:E62)</f>
        <v>583.78360300000008</v>
      </c>
    </row>
    <row r="64" spans="1:5" ht="13" customHeight="1" x14ac:dyDescent="0.2">
      <c r="B64" s="11"/>
    </row>
    <row r="65" spans="1:5" x14ac:dyDescent="0.2">
      <c r="A65" s="5" t="s">
        <v>49</v>
      </c>
    </row>
    <row r="66" spans="1:5" x14ac:dyDescent="0.2">
      <c r="A66" s="1">
        <v>376</v>
      </c>
      <c r="B66" s="11" t="s">
        <v>50</v>
      </c>
      <c r="C66" s="3">
        <f>C30</f>
        <v>1.1324399999999999</v>
      </c>
      <c r="D66" s="4">
        <v>1</v>
      </c>
      <c r="E66" s="10">
        <f t="shared" ref="E66:E74" si="2">C66*D66</f>
        <v>1.1324399999999999</v>
      </c>
    </row>
    <row r="67" spans="1:5" x14ac:dyDescent="0.2">
      <c r="A67" s="1">
        <v>377</v>
      </c>
      <c r="B67" s="11" t="s">
        <v>48</v>
      </c>
      <c r="C67" s="3">
        <f>(B13 *  B7 /B3)</f>
        <v>0.124712</v>
      </c>
      <c r="D67" s="4">
        <v>1</v>
      </c>
      <c r="E67" s="10">
        <f t="shared" si="2"/>
        <v>0.124712</v>
      </c>
    </row>
    <row r="68" spans="1:5" x14ac:dyDescent="0.2">
      <c r="A68" s="1">
        <v>378</v>
      </c>
      <c r="B68" s="11" t="s">
        <v>45</v>
      </c>
      <c r="C68" s="3">
        <f>(B13 *  B7 /B3)</f>
        <v>0.124712</v>
      </c>
      <c r="D68" s="4">
        <v>1</v>
      </c>
      <c r="E68" s="10">
        <f t="shared" si="2"/>
        <v>0.124712</v>
      </c>
    </row>
    <row r="69" spans="1:5" x14ac:dyDescent="0.2">
      <c r="A69" s="1">
        <v>379</v>
      </c>
      <c r="B69" s="11" t="s">
        <v>51</v>
      </c>
      <c r="C69" s="3">
        <f>(B13 *  B7 /B3)</f>
        <v>0.124712</v>
      </c>
      <c r="D69" s="4">
        <v>1</v>
      </c>
      <c r="E69" s="10">
        <f t="shared" si="2"/>
        <v>0.124712</v>
      </c>
    </row>
    <row r="70" spans="1:5" x14ac:dyDescent="0.2">
      <c r="A70" s="1">
        <v>380</v>
      </c>
      <c r="B70" s="11" t="s">
        <v>52</v>
      </c>
      <c r="C70" s="3">
        <f>C30</f>
        <v>1.1324399999999999</v>
      </c>
      <c r="D70" s="4">
        <v>1</v>
      </c>
      <c r="E70" s="10">
        <f t="shared" si="2"/>
        <v>1.1324399999999999</v>
      </c>
    </row>
    <row r="71" spans="1:5" x14ac:dyDescent="0.2">
      <c r="A71" s="1">
        <v>381</v>
      </c>
      <c r="B71" s="11" t="s">
        <v>41</v>
      </c>
      <c r="C71" s="3">
        <f>(B13 *  B7 /B3)</f>
        <v>0.124712</v>
      </c>
      <c r="D71" s="4">
        <v>1</v>
      </c>
      <c r="E71" s="10">
        <f t="shared" si="2"/>
        <v>0.124712</v>
      </c>
    </row>
    <row r="72" spans="1:5" x14ac:dyDescent="0.2">
      <c r="A72" s="1">
        <v>382</v>
      </c>
      <c r="B72" s="11" t="s">
        <v>61</v>
      </c>
      <c r="C72" s="3">
        <f>B10*B5/B3</f>
        <v>1.5712E-2</v>
      </c>
      <c r="D72" s="4">
        <v>1</v>
      </c>
      <c r="E72" s="10">
        <f t="shared" si="2"/>
        <v>1.5712E-2</v>
      </c>
    </row>
    <row r="73" spans="1:5" x14ac:dyDescent="0.2">
      <c r="A73" s="1">
        <v>384</v>
      </c>
      <c r="B73" s="11" t="s">
        <v>53</v>
      </c>
      <c r="C73" s="3">
        <f>7*(B11*B7)/B3</f>
        <v>1.0569440000000001</v>
      </c>
      <c r="D73" s="4">
        <v>1</v>
      </c>
      <c r="E73" s="10">
        <f t="shared" si="2"/>
        <v>1.0569440000000001</v>
      </c>
    </row>
    <row r="74" spans="1:5" x14ac:dyDescent="0.2">
      <c r="A74" s="1">
        <v>389</v>
      </c>
      <c r="B74" s="11" t="s">
        <v>54</v>
      </c>
      <c r="C74" s="3">
        <f>C73</f>
        <v>1.0569440000000001</v>
      </c>
      <c r="D74" s="4">
        <v>1</v>
      </c>
      <c r="E74" s="10">
        <f t="shared" si="2"/>
        <v>1.0569440000000001</v>
      </c>
    </row>
    <row r="75" spans="1:5" x14ac:dyDescent="0.2">
      <c r="A75" s="1" t="s">
        <v>55</v>
      </c>
      <c r="B75" s="11"/>
      <c r="E75" s="10">
        <f>SUM(E66:E74)</f>
        <v>4.8933280000000003</v>
      </c>
    </row>
  </sheetData>
  <hyperlinks>
    <hyperlink ref="B1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bootstrap_net_correlation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2017-02-14T19:51:19Z</dcterms:created>
  <dcterms:modified xsi:type="dcterms:W3CDTF">2017-02-14T20:39:24Z</dcterms:modified>
</cp:coreProperties>
</file>