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lanier4/PycharmProjects/Samples_Clustering_Pipeline/data/verification/"/>
    </mc:Choice>
  </mc:AlternateContent>
  <bookViews>
    <workbookView xWindow="9900" yWindow="460" windowWidth="25860" windowHeight="2822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4" i="1" l="1"/>
  <c r="C23" i="1"/>
  <c r="C22" i="1"/>
  <c r="C21" i="1"/>
  <c r="C34" i="1"/>
  <c r="B3" i="1"/>
  <c r="C19" i="1"/>
  <c r="E19" i="1"/>
  <c r="C20" i="1"/>
  <c r="E20" i="1"/>
  <c r="E21" i="1"/>
  <c r="E22" i="1"/>
  <c r="E23" i="1"/>
  <c r="E24" i="1"/>
  <c r="C25" i="1"/>
  <c r="E25" i="1"/>
  <c r="C26" i="1"/>
  <c r="E26" i="1"/>
  <c r="C27" i="1"/>
  <c r="E27" i="1"/>
  <c r="C28" i="1"/>
  <c r="E28" i="1"/>
  <c r="C29" i="1"/>
  <c r="E29" i="1"/>
  <c r="C30" i="1"/>
  <c r="E30" i="1"/>
  <c r="C31" i="1"/>
  <c r="E31" i="1"/>
  <c r="C32" i="1"/>
  <c r="E32" i="1"/>
  <c r="C33" i="1"/>
  <c r="E33" i="1"/>
  <c r="E34" i="1"/>
  <c r="E35" i="1"/>
  <c r="C36" i="1"/>
  <c r="E36" i="1"/>
  <c r="C37" i="1"/>
  <c r="E37" i="1"/>
  <c r="C38" i="1"/>
  <c r="E38" i="1"/>
  <c r="C39" i="1"/>
  <c r="E39" i="1"/>
  <c r="E40" i="1"/>
  <c r="E41" i="1"/>
  <c r="E42" i="1"/>
  <c r="E43" i="1"/>
  <c r="C46" i="1"/>
  <c r="E46" i="1"/>
  <c r="C47" i="1"/>
  <c r="E47" i="1"/>
  <c r="C48" i="1"/>
  <c r="E48" i="1"/>
  <c r="E50" i="1"/>
  <c r="B16" i="1"/>
  <c r="E10" i="1"/>
</calcChain>
</file>

<file path=xl/sharedStrings.xml><?xml version="1.0" encoding="utf-8"?>
<sst xmlns="http://schemas.openxmlformats.org/spreadsheetml/2006/main" count="67" uniqueCount="51">
  <si>
    <t>samples</t>
  </si>
  <si>
    <t>spreadsheet_df</t>
  </si>
  <si>
    <t>network_df</t>
  </si>
  <si>
    <t>edges</t>
  </si>
  <si>
    <t>genes</t>
  </si>
  <si>
    <t>net_genes</t>
  </si>
  <si>
    <t>float</t>
  </si>
  <si>
    <t>int</t>
  </si>
  <si>
    <t>string</t>
  </si>
  <si>
    <t>M</t>
  </si>
  <si>
    <t>node_1_names</t>
  </si>
  <si>
    <t>node_2_names</t>
  </si>
  <si>
    <t>unique_gene_names</t>
  </si>
  <si>
    <t>network_mat</t>
  </si>
  <si>
    <t>Variable name</t>
  </si>
  <si>
    <t>Size</t>
  </si>
  <si>
    <t>sample_random</t>
  </si>
  <si>
    <t>genes_lookup_table</t>
  </si>
  <si>
    <t xml:space="preserve"> base memory Line number</t>
  </si>
  <si>
    <t>Input variables</t>
  </si>
  <si>
    <t>number of parallel processes</t>
  </si>
  <si>
    <t>Total Memory Required:</t>
  </si>
  <si>
    <t>pandas df string</t>
  </si>
  <si>
    <t>multiplicity</t>
  </si>
  <si>
    <t>single</t>
  </si>
  <si>
    <t>cc_net_nmf Input Variables</t>
  </si>
  <si>
    <t>lap_diag</t>
  </si>
  <si>
    <t>lap_pos</t>
  </si>
  <si>
    <t>spreadsheet_mat</t>
  </si>
  <si>
    <t>sample_names</t>
  </si>
  <si>
    <t>linkage_matrix</t>
  </si>
  <si>
    <t>indicator_matrix</t>
  </si>
  <si>
    <t>consensus_matrix</t>
  </si>
  <si>
    <t>labels</t>
  </si>
  <si>
    <t>find and save</t>
  </si>
  <si>
    <t>CALL find_save_net_nmf_</t>
  </si>
  <si>
    <t>CALL save consensus</t>
  </si>
  <si>
    <t>CALL save samples clustering</t>
  </si>
  <si>
    <t>CALL save cluster average</t>
  </si>
  <si>
    <t>total</t>
  </si>
  <si>
    <r>
      <t>zip</t>
    </r>
    <r>
      <rPr>
        <sz val="9"/>
        <color rgb="FF000000"/>
        <rFont val="Menlo"/>
      </rPr>
      <t>(itertools.repeat(…</t>
    </r>
  </si>
  <si>
    <t>h_mat</t>
  </si>
  <si>
    <t>45b724b</t>
  </si>
  <si>
    <t>units</t>
  </si>
  <si>
    <t>Bytes</t>
  </si>
  <si>
    <t>gene name string</t>
  </si>
  <si>
    <t>sample name string</t>
  </si>
  <si>
    <t>letters</t>
  </si>
  <si>
    <t>items</t>
  </si>
  <si>
    <t>MB</t>
  </si>
  <si>
    <t>production 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</si>
</sst>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9"/>
      <color rgb="FF000000"/>
      <name val="Menlo"/>
    </font>
    <font>
      <sz val="9"/>
      <color rgb="FF000080"/>
      <name val="Menlo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right"/>
    </xf>
    <xf numFmtId="0" fontId="1" fillId="2" borderId="0" xfId="0" applyFont="1" applyFill="1" applyAlignment="1">
      <alignment horizontal="right"/>
    </xf>
    <xf numFmtId="0" fontId="1" fillId="2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Fill="1" applyAlignment="1">
      <alignment horizontal="right"/>
    </xf>
    <xf numFmtId="1" fontId="0" fillId="0" borderId="0" xfId="0" applyNumberFormat="1"/>
    <xf numFmtId="0" fontId="5" fillId="0" borderId="0" xfId="0" applyFont="1"/>
    <xf numFmtId="0" fontId="4" fillId="0" borderId="0" xfId="0" applyFont="1"/>
    <xf numFmtId="2" fontId="0" fillId="0" borderId="0" xfId="0" applyNumberFormat="1" applyAlignment="1">
      <alignment horizontal="center"/>
    </xf>
    <xf numFmtId="0" fontId="2" fillId="0" borderId="0" xfId="3"/>
    <xf numFmtId="164" fontId="0" fillId="0" borderId="0" xfId="0" applyNumberFormat="1" applyAlignment="1">
      <alignment horizontal="right"/>
    </xf>
  </cellXfs>
  <cellStyles count="4">
    <cellStyle name="Followed Hyperlink" xfId="2" builtinId="9" hidden="1"/>
    <cellStyle name="Hyperlink" xfId="1" builtinId="8" hidden="1"/>
    <cellStyle name="Hyperlink" xfId="3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KnowEnG/Samples_Clustering_Pipeline/commit/45b724be93bda0d628d01e1fdd27a8555f4560b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4"/>
  <sheetViews>
    <sheetView tabSelected="1" zoomScale="198" zoomScaleNormal="200" zoomScalePageLayoutView="200" workbookViewId="0">
      <selection activeCell="A2" sqref="A2"/>
    </sheetView>
  </sheetViews>
  <sheetFormatPr baseColWidth="10" defaultRowHeight="16" x14ac:dyDescent="0.2"/>
  <cols>
    <col min="1" max="1" width="31.1640625" style="1" customWidth="1"/>
    <col min="2" max="2" width="24.83203125" bestFit="1" customWidth="1"/>
    <col min="3" max="3" width="9.5" style="6" customWidth="1"/>
    <col min="4" max="4" width="9.6640625" style="6" customWidth="1"/>
    <col min="5" max="5" width="14.1640625" style="13" customWidth="1"/>
    <col min="6" max="6" width="8.1640625" customWidth="1"/>
  </cols>
  <sheetData>
    <row r="1" spans="1:5" x14ac:dyDescent="0.2">
      <c r="A1" s="1" t="s">
        <v>50</v>
      </c>
      <c r="B1" s="12" t="s">
        <v>42</v>
      </c>
    </row>
    <row r="2" spans="1:5" x14ac:dyDescent="0.2">
      <c r="A2" s="2" t="s">
        <v>25</v>
      </c>
      <c r="B2" s="5" t="s">
        <v>15</v>
      </c>
      <c r="C2" s="5" t="s">
        <v>43</v>
      </c>
    </row>
    <row r="3" spans="1:5" x14ac:dyDescent="0.2">
      <c r="A3" s="1" t="s">
        <v>9</v>
      </c>
      <c r="B3">
        <f>1000000</f>
        <v>1000000</v>
      </c>
      <c r="C3" s="6" t="s">
        <v>44</v>
      </c>
    </row>
    <row r="4" spans="1:5" x14ac:dyDescent="0.2">
      <c r="A4" s="1" t="s">
        <v>22</v>
      </c>
      <c r="B4">
        <v>8</v>
      </c>
      <c r="C4" s="6" t="s">
        <v>44</v>
      </c>
    </row>
    <row r="5" spans="1:5" x14ac:dyDescent="0.2">
      <c r="A5" s="1" t="s">
        <v>46</v>
      </c>
      <c r="B5">
        <v>32</v>
      </c>
      <c r="C5" s="6" t="s">
        <v>47</v>
      </c>
    </row>
    <row r="6" spans="1:5" x14ac:dyDescent="0.2">
      <c r="A6" s="1" t="s">
        <v>45</v>
      </c>
      <c r="B6">
        <v>15</v>
      </c>
      <c r="C6" s="6" t="s">
        <v>47</v>
      </c>
    </row>
    <row r="7" spans="1:5" x14ac:dyDescent="0.2">
      <c r="A7" s="1" t="s">
        <v>8</v>
      </c>
      <c r="B7">
        <v>4</v>
      </c>
      <c r="C7" s="6" t="s">
        <v>44</v>
      </c>
    </row>
    <row r="8" spans="1:5" x14ac:dyDescent="0.2">
      <c r="A8" s="1" t="s">
        <v>7</v>
      </c>
      <c r="B8">
        <v>8</v>
      </c>
      <c r="C8" s="6" t="s">
        <v>44</v>
      </c>
    </row>
    <row r="9" spans="1:5" x14ac:dyDescent="0.2">
      <c r="A9" s="1" t="s">
        <v>6</v>
      </c>
      <c r="B9">
        <v>8</v>
      </c>
      <c r="C9" s="6" t="s">
        <v>44</v>
      </c>
    </row>
    <row r="10" spans="1:5" x14ac:dyDescent="0.2">
      <c r="A10" s="1" t="s">
        <v>24</v>
      </c>
      <c r="B10">
        <v>4</v>
      </c>
      <c r="C10" s="6" t="s">
        <v>44</v>
      </c>
      <c r="E10" s="13">
        <f>5*60/24</f>
        <v>12.5</v>
      </c>
    </row>
    <row r="11" spans="1:5" x14ac:dyDescent="0.2">
      <c r="A11" s="1" t="s">
        <v>0</v>
      </c>
      <c r="B11">
        <v>248</v>
      </c>
      <c r="C11" s="6" t="s">
        <v>48</v>
      </c>
    </row>
    <row r="12" spans="1:5" x14ac:dyDescent="0.2">
      <c r="A12" s="1" t="s">
        <v>4</v>
      </c>
      <c r="B12">
        <v>17547</v>
      </c>
      <c r="C12" s="6" t="s">
        <v>48</v>
      </c>
    </row>
    <row r="13" spans="1:5" x14ac:dyDescent="0.2">
      <c r="A13" s="1" t="s">
        <v>3</v>
      </c>
      <c r="B13">
        <v>289432</v>
      </c>
      <c r="C13" s="6" t="s">
        <v>48</v>
      </c>
    </row>
    <row r="14" spans="1:5" x14ac:dyDescent="0.2">
      <c r="A14" s="1" t="s">
        <v>5</v>
      </c>
      <c r="B14">
        <v>11128</v>
      </c>
      <c r="C14" s="6" t="s">
        <v>48</v>
      </c>
    </row>
    <row r="15" spans="1:5" x14ac:dyDescent="0.2">
      <c r="A15" s="1" t="s">
        <v>20</v>
      </c>
      <c r="B15">
        <v>1</v>
      </c>
    </row>
    <row r="16" spans="1:5" x14ac:dyDescent="0.2">
      <c r="A16" s="1" t="s">
        <v>21</v>
      </c>
      <c r="B16" s="8">
        <f>(E43+E50*(B15+1))</f>
        <v>301.98581599999994</v>
      </c>
    </row>
    <row r="18" spans="1:5" x14ac:dyDescent="0.2">
      <c r="A18" s="2" t="s">
        <v>18</v>
      </c>
      <c r="B18" s="3" t="s">
        <v>14</v>
      </c>
      <c r="C18" s="5" t="s">
        <v>49</v>
      </c>
      <c r="D18" t="s">
        <v>23</v>
      </c>
      <c r="E18" s="13" t="s">
        <v>49</v>
      </c>
    </row>
    <row r="19" spans="1:5" x14ac:dyDescent="0.2">
      <c r="A19" s="1">
        <v>174</v>
      </c>
      <c r="B19" s="4" t="s">
        <v>1</v>
      </c>
      <c r="C19" s="11">
        <f>((B12+1)*(B11+1)*B9)/B3</f>
        <v>34.955615999999999</v>
      </c>
      <c r="D19">
        <v>1</v>
      </c>
      <c r="E19" s="13">
        <f>C19*D19</f>
        <v>34.955615999999999</v>
      </c>
    </row>
    <row r="20" spans="1:5" x14ac:dyDescent="0.2">
      <c r="A20" s="1">
        <v>175</v>
      </c>
      <c r="B20" s="4" t="s">
        <v>2</v>
      </c>
      <c r="C20" s="11">
        <f>(B13+1)*3*B9/B3</f>
        <v>6.9463920000000003</v>
      </c>
      <c r="D20">
        <v>1</v>
      </c>
      <c r="E20" s="13">
        <f t="shared" ref="E20:E42" si="0">C20*D20</f>
        <v>6.9463920000000003</v>
      </c>
    </row>
    <row r="21" spans="1:5" x14ac:dyDescent="0.2">
      <c r="A21" s="1">
        <v>177</v>
      </c>
      <c r="B21" s="4" t="s">
        <v>10</v>
      </c>
      <c r="C21" s="11">
        <f>(B14*B6*B7)/B3</f>
        <v>0.66768000000000005</v>
      </c>
      <c r="D21">
        <v>1</v>
      </c>
      <c r="E21" s="13">
        <f t="shared" si="0"/>
        <v>0.66768000000000005</v>
      </c>
    </row>
    <row r="22" spans="1:5" x14ac:dyDescent="0.2">
      <c r="A22" s="1">
        <v>177</v>
      </c>
      <c r="B22" s="4" t="s">
        <v>11</v>
      </c>
      <c r="C22" s="11">
        <f>(B14*B6*B7)/B3</f>
        <v>0.66768000000000005</v>
      </c>
      <c r="D22">
        <v>1</v>
      </c>
      <c r="E22" s="13">
        <f t="shared" si="0"/>
        <v>0.66768000000000005</v>
      </c>
    </row>
    <row r="23" spans="1:5" x14ac:dyDescent="0.2">
      <c r="A23" s="1">
        <v>178</v>
      </c>
      <c r="B23" s="4" t="s">
        <v>12</v>
      </c>
      <c r="C23" s="11">
        <f>(B14*B6*B7)/B3</f>
        <v>0.66768000000000005</v>
      </c>
      <c r="D23">
        <v>1</v>
      </c>
      <c r="E23" s="13">
        <f t="shared" si="0"/>
        <v>0.66768000000000005</v>
      </c>
    </row>
    <row r="24" spans="1:5" x14ac:dyDescent="0.2">
      <c r="A24" s="1">
        <v>179</v>
      </c>
      <c r="B24" s="4" t="s">
        <v>17</v>
      </c>
      <c r="C24" s="11">
        <f>(B14*B6*B7+B14*B9)/B3</f>
        <v>0.75670400000000004</v>
      </c>
      <c r="D24">
        <v>1</v>
      </c>
      <c r="E24" s="13">
        <f t="shared" si="0"/>
        <v>0.75670400000000004</v>
      </c>
    </row>
    <row r="25" spans="1:5" x14ac:dyDescent="0.2">
      <c r="A25" s="1">
        <v>181</v>
      </c>
      <c r="B25" s="4" t="s">
        <v>2</v>
      </c>
      <c r="C25" s="11">
        <f>(B13+1)*3*B9/B3</f>
        <v>6.9463920000000003</v>
      </c>
      <c r="D25">
        <v>1</v>
      </c>
      <c r="E25" s="13">
        <f t="shared" si="0"/>
        <v>6.9463920000000003</v>
      </c>
    </row>
    <row r="26" spans="1:5" x14ac:dyDescent="0.2">
      <c r="A26" s="1">
        <v>182</v>
      </c>
      <c r="B26" s="4" t="s">
        <v>2</v>
      </c>
      <c r="C26" s="11">
        <f>(B13+1)*3*B9/B3</f>
        <v>6.9463920000000003</v>
      </c>
      <c r="D26">
        <v>1</v>
      </c>
      <c r="E26" s="13">
        <f t="shared" si="0"/>
        <v>6.9463920000000003</v>
      </c>
    </row>
    <row r="27" spans="1:5" x14ac:dyDescent="0.2">
      <c r="A27" s="1">
        <v>184</v>
      </c>
      <c r="B27" s="4" t="s">
        <v>2</v>
      </c>
      <c r="C27" s="11">
        <f>2*(B13+1)*3*B9/B3</f>
        <v>13.892784000000001</v>
      </c>
      <c r="D27">
        <v>2</v>
      </c>
      <c r="E27" s="13">
        <f t="shared" si="0"/>
        <v>27.785568000000001</v>
      </c>
    </row>
    <row r="28" spans="1:5" x14ac:dyDescent="0.2">
      <c r="A28" s="1">
        <v>185</v>
      </c>
      <c r="B28" s="4" t="s">
        <v>13</v>
      </c>
      <c r="C28" s="11">
        <f>(B13*2*B10+B13*B9)/B3</f>
        <v>4.6309120000000004</v>
      </c>
      <c r="D28">
        <v>1</v>
      </c>
      <c r="E28" s="13">
        <f t="shared" si="0"/>
        <v>4.6309120000000004</v>
      </c>
    </row>
    <row r="29" spans="1:5" x14ac:dyDescent="0.2">
      <c r="A29" s="1">
        <v>188</v>
      </c>
      <c r="B29" s="4" t="s">
        <v>13</v>
      </c>
      <c r="C29" s="11">
        <f>(B13*2*B10+B13*B9)/B3</f>
        <v>4.6309120000000004</v>
      </c>
      <c r="D29">
        <v>2</v>
      </c>
      <c r="E29" s="13">
        <f t="shared" si="0"/>
        <v>9.2618240000000007</v>
      </c>
    </row>
    <row r="30" spans="1:5" x14ac:dyDescent="0.2">
      <c r="A30" s="1">
        <v>189</v>
      </c>
      <c r="B30" s="4" t="s">
        <v>26</v>
      </c>
      <c r="C30" s="11">
        <f>(B14*B9)/B3</f>
        <v>8.9024000000000006E-2</v>
      </c>
      <c r="D30">
        <v>1</v>
      </c>
      <c r="E30" s="13">
        <f t="shared" si="0"/>
        <v>8.9024000000000006E-2</v>
      </c>
    </row>
    <row r="31" spans="1:5" x14ac:dyDescent="0.2">
      <c r="A31" s="1">
        <v>189</v>
      </c>
      <c r="B31" s="4" t="s">
        <v>27</v>
      </c>
      <c r="C31" s="11">
        <f>(B13*2*B10+B13*B9)/B3</f>
        <v>4.6309120000000004</v>
      </c>
      <c r="D31">
        <v>1</v>
      </c>
      <c r="E31" s="13">
        <f t="shared" si="0"/>
        <v>4.6309120000000004</v>
      </c>
    </row>
    <row r="32" spans="1:5" x14ac:dyDescent="0.2">
      <c r="A32" s="1">
        <v>191</v>
      </c>
      <c r="B32" s="4" t="s">
        <v>1</v>
      </c>
      <c r="C32" s="11">
        <f>((B14+1)*(B11+1)*B9)/B3</f>
        <v>22.168968</v>
      </c>
      <c r="D32">
        <v>2</v>
      </c>
      <c r="E32" s="13">
        <f t="shared" si="0"/>
        <v>44.337935999999999</v>
      </c>
    </row>
    <row r="33" spans="1:5" x14ac:dyDescent="0.2">
      <c r="A33" s="1">
        <v>192</v>
      </c>
      <c r="B33" s="4" t="s">
        <v>28</v>
      </c>
      <c r="C33" s="11">
        <f>(B14*B11*B9)/B3</f>
        <v>22.077952</v>
      </c>
      <c r="D33">
        <v>2</v>
      </c>
      <c r="E33" s="13">
        <f t="shared" si="0"/>
        <v>44.155904</v>
      </c>
    </row>
    <row r="34" spans="1:5" x14ac:dyDescent="0.2">
      <c r="A34" s="1">
        <v>193</v>
      </c>
      <c r="B34" s="4" t="s">
        <v>29</v>
      </c>
      <c r="C34" s="11">
        <f>(B11*B5*B7)/B3</f>
        <v>3.1744000000000001E-2</v>
      </c>
      <c r="D34">
        <v>1</v>
      </c>
      <c r="E34" s="13">
        <f t="shared" si="0"/>
        <v>3.1744000000000001E-2</v>
      </c>
    </row>
    <row r="35" spans="1:5" x14ac:dyDescent="0.2">
      <c r="A35" s="1">
        <v>199</v>
      </c>
      <c r="B35" s="4" t="s">
        <v>35</v>
      </c>
      <c r="C35" s="11"/>
      <c r="D35">
        <v>1</v>
      </c>
      <c r="E35" s="13">
        <f t="shared" si="0"/>
        <v>0</v>
      </c>
    </row>
    <row r="36" spans="1:5" x14ac:dyDescent="0.2">
      <c r="A36" s="1">
        <v>234</v>
      </c>
      <c r="B36" s="4" t="s">
        <v>30</v>
      </c>
      <c r="C36" s="11">
        <f>(B11*B11*B9)/B3</f>
        <v>0.49203200000000002</v>
      </c>
      <c r="D36">
        <v>1</v>
      </c>
      <c r="E36" s="13">
        <f t="shared" si="0"/>
        <v>0.49203200000000002</v>
      </c>
    </row>
    <row r="37" spans="1:5" x14ac:dyDescent="0.2">
      <c r="A37" s="1">
        <v>235</v>
      </c>
      <c r="B37" s="4" t="s">
        <v>31</v>
      </c>
      <c r="C37" s="11">
        <f>(B11*B11*B9)/B3</f>
        <v>0.49203200000000002</v>
      </c>
      <c r="D37">
        <v>1</v>
      </c>
      <c r="E37" s="13">
        <f t="shared" si="0"/>
        <v>0.49203200000000002</v>
      </c>
    </row>
    <row r="38" spans="1:5" x14ac:dyDescent="0.2">
      <c r="A38" s="1">
        <v>236</v>
      </c>
      <c r="B38" s="4" t="s">
        <v>32</v>
      </c>
      <c r="C38" s="11">
        <f>(B11*B11*B9)/B3</f>
        <v>0.49203200000000002</v>
      </c>
      <c r="D38">
        <v>1</v>
      </c>
      <c r="E38" s="13">
        <f t="shared" si="0"/>
        <v>0.49203200000000002</v>
      </c>
    </row>
    <row r="39" spans="1:5" x14ac:dyDescent="0.2">
      <c r="A39" s="1">
        <v>237</v>
      </c>
      <c r="B39" s="4" t="s">
        <v>33</v>
      </c>
      <c r="C39" s="11">
        <f>3*(B11*B8)/B3</f>
        <v>5.9519999999999998E-3</v>
      </c>
      <c r="D39">
        <v>1</v>
      </c>
      <c r="E39" s="13">
        <f t="shared" si="0"/>
        <v>5.9519999999999998E-3</v>
      </c>
    </row>
    <row r="40" spans="1:5" x14ac:dyDescent="0.2">
      <c r="A40" s="1">
        <v>239</v>
      </c>
      <c r="B40" s="4" t="s">
        <v>36</v>
      </c>
      <c r="C40" s="11"/>
      <c r="D40">
        <v>1</v>
      </c>
      <c r="E40" s="13">
        <f t="shared" si="0"/>
        <v>0</v>
      </c>
    </row>
    <row r="41" spans="1:5" x14ac:dyDescent="0.2">
      <c r="A41" s="1">
        <v>240</v>
      </c>
      <c r="B41" s="4" t="s">
        <v>37</v>
      </c>
      <c r="C41" s="11"/>
      <c r="D41">
        <v>1</v>
      </c>
      <c r="E41" s="13">
        <f t="shared" si="0"/>
        <v>0</v>
      </c>
    </row>
    <row r="42" spans="1:5" x14ac:dyDescent="0.2">
      <c r="A42" s="1">
        <v>241</v>
      </c>
      <c r="B42" s="4" t="s">
        <v>38</v>
      </c>
      <c r="C42" s="11"/>
      <c r="D42">
        <v>1</v>
      </c>
      <c r="E42" s="13">
        <f t="shared" si="0"/>
        <v>0</v>
      </c>
    </row>
    <row r="43" spans="1:5" x14ac:dyDescent="0.2">
      <c r="A43" s="1" t="s">
        <v>39</v>
      </c>
      <c r="B43" s="4"/>
      <c r="C43" s="11"/>
      <c r="D43"/>
      <c r="E43" s="13">
        <f>SUM(E19:E42)</f>
        <v>194.96040799999997</v>
      </c>
    </row>
    <row r="44" spans="1:5" ht="17" customHeight="1" x14ac:dyDescent="0.2">
      <c r="B44" s="4"/>
      <c r="D44"/>
    </row>
    <row r="45" spans="1:5" x14ac:dyDescent="0.2">
      <c r="A45" s="2" t="s">
        <v>34</v>
      </c>
      <c r="B45" s="4"/>
      <c r="D45"/>
    </row>
    <row r="46" spans="1:5" x14ac:dyDescent="0.2">
      <c r="A46" s="2" t="s">
        <v>19</v>
      </c>
      <c r="B46" s="9" t="s">
        <v>40</v>
      </c>
      <c r="C46" s="11">
        <f>(C29+C33+C30+C31)</f>
        <v>31.428799999999995</v>
      </c>
      <c r="D46">
        <v>1</v>
      </c>
      <c r="E46" s="13">
        <f>C46*D46</f>
        <v>31.428799999999995</v>
      </c>
    </row>
    <row r="47" spans="1:5" x14ac:dyDescent="0.2">
      <c r="A47" s="7">
        <v>353</v>
      </c>
      <c r="B47" s="10" t="s">
        <v>16</v>
      </c>
      <c r="C47" s="11">
        <f>C33</f>
        <v>22.077952</v>
      </c>
      <c r="D47">
        <v>1</v>
      </c>
      <c r="E47" s="13">
        <f t="shared" ref="E47:E48" si="1">C47*D47</f>
        <v>22.077952</v>
      </c>
    </row>
    <row r="48" spans="1:5" x14ac:dyDescent="0.2">
      <c r="A48" s="7">
        <v>356</v>
      </c>
      <c r="B48" s="10" t="s">
        <v>41</v>
      </c>
      <c r="C48" s="11">
        <f>3*B11*B9/B3</f>
        <v>5.9519999999999998E-3</v>
      </c>
      <c r="D48">
        <v>1</v>
      </c>
      <c r="E48" s="13">
        <f t="shared" si="1"/>
        <v>5.9519999999999998E-3</v>
      </c>
    </row>
    <row r="49" spans="1:5" x14ac:dyDescent="0.2">
      <c r="B49" s="4"/>
      <c r="C49" s="11"/>
      <c r="D49"/>
    </row>
    <row r="50" spans="1:5" x14ac:dyDescent="0.2">
      <c r="A50" s="1" t="s">
        <v>39</v>
      </c>
      <c r="B50" s="4"/>
      <c r="C50" s="11"/>
      <c r="D50"/>
      <c r="E50" s="13">
        <f>SUM(E46:E49)</f>
        <v>53.512703999999992</v>
      </c>
    </row>
    <row r="51" spans="1:5" x14ac:dyDescent="0.2">
      <c r="B51" s="4"/>
      <c r="D51"/>
    </row>
    <row r="52" spans="1:5" x14ac:dyDescent="0.2">
      <c r="B52" s="4"/>
      <c r="D52"/>
    </row>
    <row r="53" spans="1:5" x14ac:dyDescent="0.2">
      <c r="B53" s="4"/>
      <c r="D53"/>
    </row>
    <row r="54" spans="1:5" x14ac:dyDescent="0.2">
      <c r="B54" s="4"/>
      <c r="D54"/>
    </row>
    <row r="55" spans="1:5" x14ac:dyDescent="0.2">
      <c r="B55" s="4"/>
      <c r="D55"/>
    </row>
    <row r="56" spans="1:5" x14ac:dyDescent="0.2">
      <c r="B56" s="4"/>
      <c r="D56"/>
    </row>
    <row r="57" spans="1:5" x14ac:dyDescent="0.2">
      <c r="B57" s="4"/>
      <c r="D57"/>
    </row>
    <row r="58" spans="1:5" x14ac:dyDescent="0.2">
      <c r="B58" s="4"/>
      <c r="D58"/>
    </row>
    <row r="59" spans="1:5" x14ac:dyDescent="0.2">
      <c r="B59" s="4"/>
      <c r="D59"/>
    </row>
    <row r="60" spans="1:5" x14ac:dyDescent="0.2">
      <c r="B60" s="4"/>
      <c r="D60"/>
    </row>
    <row r="61" spans="1:5" x14ac:dyDescent="0.2">
      <c r="B61" s="4"/>
      <c r="D61"/>
    </row>
    <row r="62" spans="1:5" x14ac:dyDescent="0.2">
      <c r="B62" s="4"/>
      <c r="D62"/>
    </row>
    <row r="63" spans="1:5" x14ac:dyDescent="0.2">
      <c r="B63" s="4"/>
      <c r="D63"/>
    </row>
    <row r="64" spans="1:5" x14ac:dyDescent="0.2">
      <c r="B64" s="4"/>
      <c r="D64"/>
    </row>
    <row r="65" spans="2:4" x14ac:dyDescent="0.2">
      <c r="B65" s="4"/>
      <c r="D65"/>
    </row>
    <row r="66" spans="2:4" x14ac:dyDescent="0.2">
      <c r="B66" s="4"/>
      <c r="D66"/>
    </row>
    <row r="67" spans="2:4" x14ac:dyDescent="0.2">
      <c r="B67" s="4"/>
      <c r="D67"/>
    </row>
    <row r="68" spans="2:4" x14ac:dyDescent="0.2">
      <c r="B68" s="4"/>
      <c r="D68"/>
    </row>
    <row r="69" spans="2:4" x14ac:dyDescent="0.2">
      <c r="B69" s="4"/>
      <c r="D69"/>
    </row>
    <row r="70" spans="2:4" x14ac:dyDescent="0.2">
      <c r="B70" s="4"/>
      <c r="D70"/>
    </row>
    <row r="71" spans="2:4" x14ac:dyDescent="0.2">
      <c r="B71" s="4"/>
      <c r="D71"/>
    </row>
    <row r="72" spans="2:4" x14ac:dyDescent="0.2">
      <c r="B72" s="4"/>
      <c r="D72"/>
    </row>
    <row r="73" spans="2:4" ht="18" customHeight="1" x14ac:dyDescent="0.2">
      <c r="B73" s="4"/>
      <c r="D73"/>
    </row>
    <row r="74" spans="2:4" x14ac:dyDescent="0.2">
      <c r="B74" s="4"/>
      <c r="D74"/>
    </row>
    <row r="75" spans="2:4" x14ac:dyDescent="0.2">
      <c r="B75" s="4"/>
      <c r="D75"/>
    </row>
    <row r="76" spans="2:4" ht="15" customHeight="1" x14ac:dyDescent="0.2">
      <c r="B76" s="4"/>
      <c r="D76"/>
    </row>
    <row r="77" spans="2:4" x14ac:dyDescent="0.2">
      <c r="B77" s="4"/>
      <c r="D77" s="1"/>
    </row>
    <row r="78" spans="2:4" x14ac:dyDescent="0.2">
      <c r="B78" s="4"/>
      <c r="D78" s="1"/>
    </row>
    <row r="79" spans="2:4" x14ac:dyDescent="0.2">
      <c r="B79" s="4"/>
      <c r="D79" s="1"/>
    </row>
    <row r="80" spans="2:4" x14ac:dyDescent="0.2">
      <c r="B80" s="4"/>
      <c r="D80" s="1"/>
    </row>
    <row r="81" spans="2:4" x14ac:dyDescent="0.2">
      <c r="B81" s="4"/>
      <c r="D81" s="1"/>
    </row>
    <row r="82" spans="2:4" x14ac:dyDescent="0.2">
      <c r="B82" s="4"/>
      <c r="D82" s="1"/>
    </row>
    <row r="83" spans="2:4" x14ac:dyDescent="0.2">
      <c r="B83" s="4"/>
      <c r="D83" s="1"/>
    </row>
    <row r="84" spans="2:4" x14ac:dyDescent="0.2">
      <c r="B84" s="4"/>
    </row>
  </sheetData>
  <hyperlinks>
    <hyperlink ref="B1" r:id="rId1"/>
  </hyperlink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2016-12-05T16:11:46Z</dcterms:created>
  <dcterms:modified xsi:type="dcterms:W3CDTF">2016-12-14T20:31:14Z</dcterms:modified>
</cp:coreProperties>
</file>