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Schule_S\04_SJ16_17\103_IT_Pruefungsaufgabe\Unterlagen_Final\"/>
    </mc:Choice>
  </mc:AlternateContent>
  <bookViews>
    <workbookView xWindow="480" yWindow="180" windowWidth="14115" windowHeight="9210"/>
  </bookViews>
  <sheets>
    <sheet name="Kalkulation" sheetId="1" r:id="rId1"/>
    <sheet name="Formelansicht" sheetId="5" r:id="rId2"/>
  </sheets>
  <calcPr calcId="162913"/>
</workbook>
</file>

<file path=xl/calcChain.xml><?xml version="1.0" encoding="utf-8"?>
<calcChain xmlns="http://schemas.openxmlformats.org/spreadsheetml/2006/main">
  <c r="C11" i="5" l="1"/>
  <c r="C11" i="1"/>
  <c r="C10" i="1" s="1"/>
  <c r="C24" i="5" l="1"/>
  <c r="C15" i="5"/>
  <c r="B23" i="5" l="1"/>
  <c r="C23" i="5" s="1"/>
  <c r="C22" i="5" s="1"/>
  <c r="B21" i="5"/>
  <c r="C15" i="1"/>
  <c r="C24" i="1"/>
  <c r="B21" i="1" s="1"/>
  <c r="C21" i="5" l="1"/>
  <c r="C20" i="5" s="1"/>
  <c r="B23" i="1"/>
  <c r="C23" i="1" s="1"/>
  <c r="C22" i="1" s="1"/>
  <c r="C21" i="1" s="1"/>
  <c r="C20" i="1" s="1"/>
  <c r="C19" i="5" l="1"/>
  <c r="C18" i="5" s="1"/>
  <c r="C19" i="1"/>
  <c r="C18" i="1" s="1"/>
  <c r="C17" i="5" l="1"/>
  <c r="C16" i="5" s="1"/>
  <c r="C14" i="5" s="1"/>
  <c r="C17" i="1"/>
  <c r="C16" i="1" s="1"/>
  <c r="C14" i="1" s="1"/>
  <c r="C13" i="5" l="1"/>
  <c r="C12" i="5" s="1"/>
  <c r="C13" i="1"/>
  <c r="C12" i="1" s="1"/>
  <c r="C10" i="5" l="1"/>
</calcChain>
</file>

<file path=xl/sharedStrings.xml><?xml version="1.0" encoding="utf-8"?>
<sst xmlns="http://schemas.openxmlformats.org/spreadsheetml/2006/main" count="56" uniqueCount="27">
  <si>
    <t>%</t>
  </si>
  <si>
    <t>Listeneinkaufspreis</t>
  </si>
  <si>
    <t>-Liefererrabatt</t>
  </si>
  <si>
    <t>Zieleinkaufspreis</t>
  </si>
  <si>
    <t>- Liefererskonto</t>
  </si>
  <si>
    <t>Bareinkaufspreis</t>
  </si>
  <si>
    <t>Bezugspreis</t>
  </si>
  <si>
    <t>+ Handlungskosten</t>
  </si>
  <si>
    <t>Selbstkosten</t>
  </si>
  <si>
    <t>+ Gewinn</t>
  </si>
  <si>
    <t>Barverkaufspreis</t>
  </si>
  <si>
    <t>+ Kundenskonto</t>
  </si>
  <si>
    <t>Zielverkaufspreis</t>
  </si>
  <si>
    <t>+ Kundenrabatt</t>
  </si>
  <si>
    <t>Kundenrabatt</t>
  </si>
  <si>
    <t>Auftragskalkulation: IP-Kamera</t>
  </si>
  <si>
    <t>€</t>
  </si>
  <si>
    <t>Produktbezeichnung</t>
  </si>
  <si>
    <t>Bestellmenge Auftrag</t>
  </si>
  <si>
    <t>axis-m3007-pv</t>
  </si>
  <si>
    <t>+ Bezugskosten (netto)
pro Kamera</t>
  </si>
  <si>
    <t>Kalkulationsdaten:</t>
  </si>
  <si>
    <t>Eingabedaten:</t>
  </si>
  <si>
    <t>Kundenskonto</t>
  </si>
  <si>
    <t>Listenverkaufspreis(netto)
Gesamtauftrag</t>
  </si>
  <si>
    <t>Listenverkaufspreis  (netto)
Gesamtauftrag ist
größer oder gleich</t>
  </si>
  <si>
    <t>Bruttoverkaufspreis pro 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</si>
</sst>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* #,##0\ &quot;DM&quot;_-;\-* #,##0\ &quot;DM&quot;_-;_-* &quot;-&quot;\ &quot;DM&quot;_-;_-@_-"/>
    <numFmt numFmtId="165" formatCode="_-* #,##0.00\ &quot;DM&quot;_-;\-* #,##0.00\ &quot;DM&quot;_-;_-* &quot;-&quot;??\ &quot;DM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6"/>
      <name val="Arial"/>
      <family val="2"/>
    </font>
    <font>
      <sz val="22"/>
      <name val="Arial"/>
      <family val="2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2">
    <xf numFmtId="0" fontId="0" fillId="0" borderId="0" xfId="0"/>
    <xf numFmtId="10" fontId="3" fillId="0" borderId="3" xfId="2" applyNumberFormat="1" applyFont="1" applyBorder="1"/>
    <xf numFmtId="4" fontId="3" fillId="0" borderId="3" xfId="2" applyNumberFormat="1" applyFont="1" applyBorder="1"/>
    <xf numFmtId="0" fontId="3" fillId="3" borderId="3" xfId="2" applyFont="1" applyFill="1" applyBorder="1"/>
    <xf numFmtId="0" fontId="6" fillId="6" borderId="1" xfId="0" applyFont="1" applyFill="1" applyBorder="1"/>
    <xf numFmtId="0" fontId="7" fillId="6" borderId="0" xfId="0" applyFont="1" applyFill="1"/>
    <xf numFmtId="0" fontId="4" fillId="8" borderId="2" xfId="2" applyFont="1" applyFill="1" applyBorder="1" applyAlignment="1">
      <alignment horizontal="center"/>
    </xf>
    <xf numFmtId="4" fontId="4" fillId="8" borderId="2" xfId="2" applyNumberFormat="1" applyFont="1" applyFill="1" applyBorder="1" applyAlignment="1">
      <alignment horizontal="center"/>
    </xf>
    <xf numFmtId="49" fontId="3" fillId="7" borderId="4" xfId="2" applyNumberFormat="1" applyFont="1" applyFill="1" applyBorder="1"/>
    <xf numFmtId="10" fontId="3" fillId="7" borderId="4" xfId="2" applyNumberFormat="1" applyFont="1" applyFill="1" applyBorder="1"/>
    <xf numFmtId="49" fontId="3" fillId="7" borderId="4" xfId="2" applyNumberFormat="1" applyFont="1" applyFill="1" applyBorder="1" applyAlignment="1">
      <alignment wrapText="1"/>
    </xf>
    <xf numFmtId="44" fontId="3" fillId="7" borderId="4" xfId="1" applyFont="1" applyFill="1" applyBorder="1"/>
    <xf numFmtId="49" fontId="3" fillId="0" borderId="4" xfId="2" applyNumberFormat="1" applyFont="1" applyBorder="1"/>
    <xf numFmtId="0" fontId="5" fillId="5" borderId="0" xfId="0" applyFont="1" applyFill="1" applyAlignment="1"/>
    <xf numFmtId="4" fontId="3" fillId="4" borderId="4" xfId="2" applyNumberFormat="1" applyFont="1" applyFill="1" applyBorder="1"/>
    <xf numFmtId="4" fontId="3" fillId="4" borderId="3" xfId="2" applyNumberFormat="1" applyFont="1" applyFill="1" applyBorder="1"/>
    <xf numFmtId="10" fontId="3" fillId="4" borderId="4" xfId="2" applyNumberFormat="1" applyFont="1" applyFill="1" applyBorder="1"/>
    <xf numFmtId="49" fontId="3" fillId="3" borderId="3" xfId="2" applyNumberFormat="1" applyFont="1" applyFill="1" applyBorder="1" applyAlignment="1">
      <alignment wrapText="1"/>
    </xf>
    <xf numFmtId="49" fontId="3" fillId="2" borderId="4" xfId="2" applyNumberFormat="1" applyFont="1" applyFill="1" applyBorder="1" applyAlignment="1">
      <alignment horizontal="center" wrapText="1"/>
    </xf>
    <xf numFmtId="49" fontId="3" fillId="2" borderId="4" xfId="2" applyNumberFormat="1" applyFont="1" applyFill="1" applyBorder="1" applyAlignment="1">
      <alignment horizontal="center"/>
    </xf>
    <xf numFmtId="0" fontId="7" fillId="7" borderId="4" xfId="0" applyFont="1" applyFill="1" applyBorder="1"/>
    <xf numFmtId="0" fontId="5" fillId="5" borderId="0" xfId="0" applyFont="1" applyFill="1" applyAlignment="1">
      <alignment horizontal="center"/>
    </xf>
  </cellXfs>
  <cellStyles count="7">
    <cellStyle name="Prozent 2" xfId="3"/>
    <cellStyle name="Standard" xfId="0" builtinId="0"/>
    <cellStyle name="Standard 2" xfId="2"/>
    <cellStyle name="Währung" xfId="1" builtinId="4"/>
    <cellStyle name="Währung [0] 2" xfId="5"/>
    <cellStyle name="Währung 2" xfId="4"/>
    <cellStyle name="Währung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90" zoomScaleNormal="90" workbookViewId="0">
      <selection activeCell="D8" sqref="D8"/>
    </sheetView>
  </sheetViews>
  <sheetFormatPr baseColWidth="10" defaultRowHeight="15" x14ac:dyDescent="0.25"/>
  <cols>
    <col min="1" max="1" width="42.7109375" bestFit="1" customWidth="1"/>
    <col min="2" max="2" width="24.85546875" customWidth="1"/>
    <col min="3" max="3" width="15.5703125" bestFit="1" customWidth="1"/>
    <col min="6" max="6" width="40.85546875" customWidth="1"/>
    <col min="7" max="7" width="35.28515625" customWidth="1"/>
    <col min="8" max="8" width="33.85546875" customWidth="1"/>
    <col min="9" max="9" width="28.7109375" customWidth="1"/>
  </cols>
  <sheetData>
    <row r="1" spans="1:7" ht="31.5" x14ac:dyDescent="0.5">
      <c r="A1" s="21" t="s">
        <v>15</v>
      </c>
      <c r="B1" s="21"/>
      <c r="C1" s="21"/>
      <c r="D1" s="21"/>
      <c r="E1" s="21"/>
      <c r="F1" s="21"/>
      <c r="G1" s="13"/>
    </row>
    <row r="3" spans="1:7" ht="21" x14ac:dyDescent="0.35">
      <c r="A3" s="5" t="s">
        <v>22</v>
      </c>
    </row>
    <row r="4" spans="1:7" ht="21" x14ac:dyDescent="0.35">
      <c r="A4" s="4" t="s">
        <v>17</v>
      </c>
      <c r="B4" s="4" t="s">
        <v>19</v>
      </c>
    </row>
    <row r="5" spans="1:7" ht="21" x14ac:dyDescent="0.35">
      <c r="A5" s="4" t="s">
        <v>18</v>
      </c>
      <c r="B5" s="4">
        <v>6</v>
      </c>
    </row>
    <row r="6" spans="1:7" ht="21" x14ac:dyDescent="0.35">
      <c r="A6" s="4" t="s">
        <v>26</v>
      </c>
      <c r="B6" s="4">
        <v>592.62</v>
      </c>
    </row>
    <row r="8" spans="1:7" ht="22.5" customHeight="1" thickBot="1" x14ac:dyDescent="0.3"/>
    <row r="9" spans="1:7" ht="60.75" customHeight="1" thickBot="1" x14ac:dyDescent="0.4">
      <c r="A9" s="20" t="s">
        <v>21</v>
      </c>
      <c r="B9" s="6" t="s">
        <v>0</v>
      </c>
      <c r="C9" s="7" t="s">
        <v>16</v>
      </c>
      <c r="F9" s="18" t="s">
        <v>25</v>
      </c>
      <c r="G9" s="19" t="s">
        <v>14</v>
      </c>
    </row>
    <row r="10" spans="1:7" ht="21" thickBot="1" x14ac:dyDescent="0.35">
      <c r="A10" s="8" t="s">
        <v>1</v>
      </c>
      <c r="B10" s="9"/>
      <c r="C10" s="14">
        <f>C12+C11</f>
        <v>2391.3473314751068</v>
      </c>
      <c r="F10" s="2">
        <v>0</v>
      </c>
      <c r="G10" s="1">
        <v>5.0000000000000001E-3</v>
      </c>
    </row>
    <row r="11" spans="1:7" ht="21" thickBot="1" x14ac:dyDescent="0.35">
      <c r="A11" s="8" t="s">
        <v>2</v>
      </c>
      <c r="B11" s="9">
        <v>0.08</v>
      </c>
      <c r="C11" s="14">
        <f>C12/(100%-B11)*B11</f>
        <v>191.30778651800856</v>
      </c>
      <c r="F11" s="2">
        <v>1000</v>
      </c>
      <c r="G11" s="1">
        <v>0.01</v>
      </c>
    </row>
    <row r="12" spans="1:7" ht="21" thickBot="1" x14ac:dyDescent="0.35">
      <c r="A12" s="8" t="s">
        <v>3</v>
      </c>
      <c r="B12" s="9"/>
      <c r="C12" s="14">
        <f>C14+C13</f>
        <v>2200.0395449570983</v>
      </c>
      <c r="F12" s="2">
        <v>2000</v>
      </c>
      <c r="G12" s="1">
        <v>0.02</v>
      </c>
    </row>
    <row r="13" spans="1:7" ht="60" customHeight="1" thickBot="1" x14ac:dyDescent="0.35">
      <c r="A13" s="8" t="s">
        <v>4</v>
      </c>
      <c r="B13" s="9">
        <v>0.03</v>
      </c>
      <c r="C13" s="14">
        <f>C14/(100%-B13)*B13</f>
        <v>66.001186348712949</v>
      </c>
      <c r="F13" s="2">
        <v>3000</v>
      </c>
      <c r="G13" s="1">
        <v>2.5000000000000001E-2</v>
      </c>
    </row>
    <row r="14" spans="1:7" ht="21" thickBot="1" x14ac:dyDescent="0.35">
      <c r="A14" s="8" t="s">
        <v>5</v>
      </c>
      <c r="B14" s="9"/>
      <c r="C14" s="14">
        <f>C16-C15</f>
        <v>2134.0383586083854</v>
      </c>
      <c r="F14" s="2">
        <v>5000</v>
      </c>
      <c r="G14" s="1">
        <v>0.03</v>
      </c>
    </row>
    <row r="15" spans="1:7" ht="41.25" thickBot="1" x14ac:dyDescent="0.35">
      <c r="A15" s="10" t="s">
        <v>20</v>
      </c>
      <c r="B15" s="11">
        <v>3.5</v>
      </c>
      <c r="C15" s="14">
        <f>B5*B15</f>
        <v>21</v>
      </c>
      <c r="F15" s="2">
        <v>10000</v>
      </c>
      <c r="G15" s="1">
        <v>0.04</v>
      </c>
    </row>
    <row r="16" spans="1:7" ht="21" thickBot="1" x14ac:dyDescent="0.35">
      <c r="A16" s="8" t="s">
        <v>6</v>
      </c>
      <c r="B16" s="9"/>
      <c r="C16" s="14">
        <f>C18-C17</f>
        <v>2155.0383586083854</v>
      </c>
    </row>
    <row r="17" spans="1:7" ht="25.5" customHeight="1" thickBot="1" x14ac:dyDescent="0.35">
      <c r="A17" s="8" t="s">
        <v>7</v>
      </c>
      <c r="B17" s="9">
        <v>0.14000000000000001</v>
      </c>
      <c r="C17" s="14">
        <f>C18/(100%+B17)*B17</f>
        <v>301.70537020517389</v>
      </c>
    </row>
    <row r="18" spans="1:7" ht="62.25" customHeight="1" thickBot="1" x14ac:dyDescent="0.35">
      <c r="A18" s="8" t="s">
        <v>8</v>
      </c>
      <c r="B18" s="9"/>
      <c r="C18" s="14">
        <f>C20-C19</f>
        <v>2456.7437288135593</v>
      </c>
      <c r="F18" s="18" t="s">
        <v>25</v>
      </c>
      <c r="G18" s="19" t="s">
        <v>23</v>
      </c>
    </row>
    <row r="19" spans="1:7" ht="27.75" customHeight="1" thickBot="1" x14ac:dyDescent="0.35">
      <c r="A19" s="8" t="s">
        <v>9</v>
      </c>
      <c r="B19" s="9">
        <v>0.18</v>
      </c>
      <c r="C19" s="14">
        <f>C20/(100%+B19)*B19</f>
        <v>442.21387118644071</v>
      </c>
      <c r="F19" s="2">
        <v>0</v>
      </c>
      <c r="G19" s="1">
        <v>0.01</v>
      </c>
    </row>
    <row r="20" spans="1:7" ht="21" thickBot="1" x14ac:dyDescent="0.35">
      <c r="A20" s="8" t="s">
        <v>10</v>
      </c>
      <c r="B20" s="9"/>
      <c r="C20" s="14">
        <f>C22-C21</f>
        <v>2898.9576000000002</v>
      </c>
      <c r="F20" s="2">
        <v>5000</v>
      </c>
      <c r="G20" s="1">
        <v>0.02</v>
      </c>
    </row>
    <row r="21" spans="1:7" ht="21" thickBot="1" x14ac:dyDescent="0.35">
      <c r="A21" s="8" t="s">
        <v>11</v>
      </c>
      <c r="B21" s="16">
        <f>IF(C24&gt;=F20,G20,G19)</f>
        <v>0.01</v>
      </c>
      <c r="C21" s="14">
        <f>C22*B21</f>
        <v>29.282400000000003</v>
      </c>
    </row>
    <row r="22" spans="1:7" ht="21" thickBot="1" x14ac:dyDescent="0.35">
      <c r="A22" s="8" t="s">
        <v>12</v>
      </c>
      <c r="B22" s="9"/>
      <c r="C22" s="14">
        <f>C24-C23</f>
        <v>2928.2400000000002</v>
      </c>
    </row>
    <row r="23" spans="1:7" ht="21" thickBot="1" x14ac:dyDescent="0.35">
      <c r="A23" s="12" t="s">
        <v>13</v>
      </c>
      <c r="B23" s="16">
        <f>VLOOKUP(C24,$F$10:$G$15,2,TRUE)</f>
        <v>0.02</v>
      </c>
      <c r="C23" s="14">
        <f>C24*B23</f>
        <v>59.760000000000012</v>
      </c>
    </row>
    <row r="24" spans="1:7" ht="39" customHeight="1" thickBot="1" x14ac:dyDescent="0.35">
      <c r="A24" s="17" t="s">
        <v>24</v>
      </c>
      <c r="B24" s="3"/>
      <c r="C24" s="15">
        <f>B6*B5/1.19</f>
        <v>2988.0000000000005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="90" zoomScaleNormal="90" workbookViewId="0">
      <selection activeCell="B23" sqref="B23"/>
    </sheetView>
  </sheetViews>
  <sheetFormatPr baseColWidth="10" defaultRowHeight="15" x14ac:dyDescent="0.25"/>
  <cols>
    <col min="1" max="1" width="46.42578125" customWidth="1"/>
    <col min="2" max="2" width="30.7109375" bestFit="1" customWidth="1"/>
    <col min="3" max="3" width="17.140625" bestFit="1" customWidth="1"/>
    <col min="6" max="6" width="40.85546875" customWidth="1"/>
    <col min="7" max="7" width="35.28515625" customWidth="1"/>
    <col min="8" max="8" width="33.85546875" customWidth="1"/>
    <col min="9" max="9" width="28.7109375" customWidth="1"/>
  </cols>
  <sheetData>
    <row r="1" spans="1:7" ht="31.5" x14ac:dyDescent="0.5">
      <c r="A1" s="21" t="s">
        <v>15</v>
      </c>
      <c r="B1" s="21"/>
      <c r="C1" s="21"/>
      <c r="D1" s="21"/>
      <c r="E1" s="21"/>
      <c r="F1" s="21"/>
      <c r="G1" s="13"/>
    </row>
    <row r="3" spans="1:7" ht="21" x14ac:dyDescent="0.35">
      <c r="A3" s="5" t="s">
        <v>22</v>
      </c>
    </row>
    <row r="4" spans="1:7" ht="21" x14ac:dyDescent="0.35">
      <c r="A4" s="4" t="s">
        <v>17</v>
      </c>
      <c r="B4" s="4" t="s">
        <v>19</v>
      </c>
    </row>
    <row r="5" spans="1:7" ht="21" x14ac:dyDescent="0.35">
      <c r="A5" s="4" t="s">
        <v>18</v>
      </c>
      <c r="B5" s="4">
        <v>6</v>
      </c>
    </row>
    <row r="6" spans="1:7" ht="21" x14ac:dyDescent="0.35">
      <c r="A6" s="4" t="s">
        <v>26</v>
      </c>
      <c r="B6" s="4">
        <v>592.62</v>
      </c>
    </row>
    <row r="8" spans="1:7" ht="22.5" customHeight="1" thickBot="1" x14ac:dyDescent="0.3"/>
    <row r="9" spans="1:7" ht="60.75" customHeight="1" thickBot="1" x14ac:dyDescent="0.4">
      <c r="A9" s="20" t="s">
        <v>21</v>
      </c>
      <c r="B9" s="6" t="s">
        <v>0</v>
      </c>
      <c r="C9" s="7" t="s">
        <v>16</v>
      </c>
      <c r="F9" s="18" t="s">
        <v>25</v>
      </c>
      <c r="G9" s="19" t="s">
        <v>14</v>
      </c>
    </row>
    <row r="10" spans="1:7" ht="21" thickBot="1" x14ac:dyDescent="0.35">
      <c r="A10" s="8" t="s">
        <v>1</v>
      </c>
      <c r="B10" s="9"/>
      <c r="C10" s="14">
        <f>C12+C11</f>
        <v>2391.3473314751068</v>
      </c>
      <c r="F10" s="2">
        <v>0</v>
      </c>
      <c r="G10" s="1">
        <v>5.0000000000000001E-3</v>
      </c>
    </row>
    <row r="11" spans="1:7" ht="21" thickBot="1" x14ac:dyDescent="0.35">
      <c r="A11" s="8" t="s">
        <v>2</v>
      </c>
      <c r="B11" s="9">
        <v>0.08</v>
      </c>
      <c r="C11" s="14">
        <f>C12/(100%-B11)*B11</f>
        <v>191.30778651800856</v>
      </c>
      <c r="F11" s="2">
        <v>1000</v>
      </c>
      <c r="G11" s="1">
        <v>0.01</v>
      </c>
    </row>
    <row r="12" spans="1:7" ht="21" thickBot="1" x14ac:dyDescent="0.35">
      <c r="A12" s="8" t="s">
        <v>3</v>
      </c>
      <c r="B12" s="9"/>
      <c r="C12" s="14">
        <f>C14+C13</f>
        <v>2200.0395449570983</v>
      </c>
      <c r="F12" s="2">
        <v>2000</v>
      </c>
      <c r="G12" s="1">
        <v>0.02</v>
      </c>
    </row>
    <row r="13" spans="1:7" ht="60" customHeight="1" thickBot="1" x14ac:dyDescent="0.35">
      <c r="A13" s="8" t="s">
        <v>4</v>
      </c>
      <c r="B13" s="9">
        <v>0.03</v>
      </c>
      <c r="C13" s="14">
        <f>C14/(100%-B13)*B13</f>
        <v>66.001186348712949</v>
      </c>
      <c r="F13" s="2">
        <v>3000</v>
      </c>
      <c r="G13" s="1">
        <v>2.5000000000000001E-2</v>
      </c>
    </row>
    <row r="14" spans="1:7" ht="21" thickBot="1" x14ac:dyDescent="0.35">
      <c r="A14" s="8" t="s">
        <v>5</v>
      </c>
      <c r="B14" s="9"/>
      <c r="C14" s="14">
        <f>C16-C15</f>
        <v>2134.0383586083854</v>
      </c>
      <c r="F14" s="2">
        <v>5000</v>
      </c>
      <c r="G14" s="1">
        <v>0.03</v>
      </c>
    </row>
    <row r="15" spans="1:7" ht="41.25" thickBot="1" x14ac:dyDescent="0.35">
      <c r="A15" s="10" t="s">
        <v>20</v>
      </c>
      <c r="B15" s="11">
        <v>3.5</v>
      </c>
      <c r="C15" s="14">
        <f>B5*B15</f>
        <v>21</v>
      </c>
      <c r="F15" s="2">
        <v>10000</v>
      </c>
      <c r="G15" s="1">
        <v>0.04</v>
      </c>
    </row>
    <row r="16" spans="1:7" ht="21" thickBot="1" x14ac:dyDescent="0.35">
      <c r="A16" s="8" t="s">
        <v>6</v>
      </c>
      <c r="B16" s="9"/>
      <c r="C16" s="14">
        <f>C18-C17</f>
        <v>2155.0383586083854</v>
      </c>
    </row>
    <row r="17" spans="1:7" ht="25.5" customHeight="1" thickBot="1" x14ac:dyDescent="0.35">
      <c r="A17" s="8" t="s">
        <v>7</v>
      </c>
      <c r="B17" s="9">
        <v>0.14000000000000001</v>
      </c>
      <c r="C17" s="14">
        <f>C18/(100%+B17)*B17</f>
        <v>301.70537020517389</v>
      </c>
    </row>
    <row r="18" spans="1:7" ht="62.25" customHeight="1" thickBot="1" x14ac:dyDescent="0.35">
      <c r="A18" s="8" t="s">
        <v>8</v>
      </c>
      <c r="B18" s="9"/>
      <c r="C18" s="14">
        <f>C20-C19</f>
        <v>2456.7437288135593</v>
      </c>
      <c r="F18" s="18" t="s">
        <v>25</v>
      </c>
      <c r="G18" s="19" t="s">
        <v>23</v>
      </c>
    </row>
    <row r="19" spans="1:7" ht="27.75" customHeight="1" thickBot="1" x14ac:dyDescent="0.35">
      <c r="A19" s="8" t="s">
        <v>9</v>
      </c>
      <c r="B19" s="9">
        <v>0.18</v>
      </c>
      <c r="C19" s="14">
        <f>C20/(100%+B19)*B19</f>
        <v>442.21387118644071</v>
      </c>
      <c r="F19" s="2">
        <v>0</v>
      </c>
      <c r="G19" s="1">
        <v>0.01</v>
      </c>
    </row>
    <row r="20" spans="1:7" ht="21" thickBot="1" x14ac:dyDescent="0.35">
      <c r="A20" s="8" t="s">
        <v>10</v>
      </c>
      <c r="B20" s="9"/>
      <c r="C20" s="14">
        <f>C22-C21</f>
        <v>2898.9576000000002</v>
      </c>
      <c r="F20" s="2">
        <v>5000</v>
      </c>
      <c r="G20" s="1">
        <v>0.02</v>
      </c>
    </row>
    <row r="21" spans="1:7" ht="21" thickBot="1" x14ac:dyDescent="0.35">
      <c r="A21" s="8" t="s">
        <v>11</v>
      </c>
      <c r="B21" s="16">
        <f>IF(C24&gt;=F20,G20,G19)</f>
        <v>0.01</v>
      </c>
      <c r="C21" s="14">
        <f>C22*B21</f>
        <v>29.282400000000003</v>
      </c>
    </row>
    <row r="22" spans="1:7" ht="21" thickBot="1" x14ac:dyDescent="0.35">
      <c r="A22" s="8" t="s">
        <v>12</v>
      </c>
      <c r="B22" s="9"/>
      <c r="C22" s="14">
        <f>C24-C23</f>
        <v>2928.2400000000002</v>
      </c>
    </row>
    <row r="23" spans="1:7" ht="21" thickBot="1" x14ac:dyDescent="0.35">
      <c r="A23" s="12" t="s">
        <v>13</v>
      </c>
      <c r="B23" s="16">
        <f>VLOOKUP(C24,$F$10:$G$15,2,TRUE)</f>
        <v>0.02</v>
      </c>
      <c r="C23" s="14">
        <f>C24*B23</f>
        <v>59.760000000000012</v>
      </c>
    </row>
    <row r="24" spans="1:7" ht="39" customHeight="1" thickBot="1" x14ac:dyDescent="0.35">
      <c r="A24" s="17" t="s">
        <v>24</v>
      </c>
      <c r="B24" s="3"/>
      <c r="C24" s="15">
        <f>B6*B5/1.19</f>
        <v>2988.0000000000005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Kalkulation</vt:lpstr>
      <vt:lpstr>Formelansicht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frank</cp:lastModifiedBy>
  <dcterms:created xsi:type="dcterms:W3CDTF">2017-04-10T09:46:41Z</dcterms:created>
  <dcterms:modified xsi:type="dcterms:W3CDTF">2017-06-18T08:38:02Z</dcterms:modified>
</cp:coreProperties>
</file>