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fshin3/git/frasyr23/"/>
    </mc:Choice>
  </mc:AlternateContent>
  <xr:revisionPtr revIDLastSave="0" documentId="13_ncr:1_{BAB94004-A01A-644E-8B4C-043B0CC2F9F2}" xr6:coauthVersionLast="45" xr6:coauthVersionMax="45" xr10:uidLastSave="{00000000-0000-0000-0000-000000000000}"/>
  <bookViews>
    <workbookView xWindow="30420" yWindow="-14940" windowWidth="25000" windowHeight="16540" xr2:uid="{00000000-000D-0000-FFFF-FFFF00000000}"/>
  </bookViews>
  <sheets>
    <sheet name="計算シート" sheetId="1" r:id="rId1"/>
    <sheet name="Akagarei-JS" sheetId="13" r:id="rId2"/>
    <sheet name="NAtest" sheetId="14" r:id="rId3"/>
  </sheets>
  <definedNames>
    <definedName name="ABC_dummy">OFFSET('Akagarei-JS'!$G$2,0,0,COUNTA('Akagarei-JS'!$C:$C)-1,1)</definedName>
    <definedName name="Bban_CPUE">OFFSET('Akagarei-JS'!$AA$2,0,0,COUNTA('Akagarei-JS'!$C:$C)-2,1)</definedName>
    <definedName name="Bban_dummy">OFFSET('Akagarei-JS'!$W$2,0,0,COUNTA('Akagarei-JS'!$C:$C)-1,1)</definedName>
    <definedName name="Blim_CPUE">OFFSET('Akagarei-JS'!$V$2,0,0,COUNTA('Akagarei-JS'!$C:$C)-2,1)</definedName>
    <definedName name="Blim_dummy">OFFSET('Akagarei-JS'!$U$2,0,0,COUNTA('Akagarei-JS'!$C:$C)-1,1)</definedName>
    <definedName name="Btarget_CPUE">OFFSET('Akagarei-JS'!$T$2,0,0,COUNTA('Akagarei-JS'!$C:$C)-2,1)</definedName>
    <definedName name="Btarget_dummy">OFFSET('Akagarei-JS'!$S$2,0,0,COUNTA('Akagarei-JS'!$C:$C)-1,1)</definedName>
    <definedName name="catch">OFFSET('Akagarei-JS'!$D$2,0,0,COUNTA('Akagarei-JS'!$C:$C)-1,1)</definedName>
    <definedName name="catch_hat_dummy">OFFSET('Akagarei-JS'!$I$2,0,0,COUNTA('Akagarei-JS'!$C:$C)-1,1)</definedName>
    <definedName name="conservative_ABC_dummy">OFFSET('Akagarei-JS'!$H$2,0,0,COUNTA('Akagarei-JS'!$E:$E),1)</definedName>
    <definedName name="consevative_ABC_dummy">OFFSET('Akagarei-JS'!$H$2,0,0,COUNTA('Akagarei-JS'!$E:$E),1)</definedName>
    <definedName name="CPUE">OFFSET('Akagarei-JS'!$E$2,0,0,COUNTA('Akagarei-JS'!$E:$E)-1,1)</definedName>
    <definedName name="D">OFFSET('Akagarei-JS'!$O$2,0,0,COUNTA('Akagarei-JS'!$C:$C)-1,1)</definedName>
    <definedName name="D_dummy">'Akagarei-JS'!$P$1</definedName>
    <definedName name="D05_CPUE">OFFSET('Akagarei-JS'!$Y$2,0,0,COUNTA('Akagarei-JS'!$C:$C)-2,1)</definedName>
    <definedName name="D10_CPUE">OFFSET('Akagarei-JS'!$Z$2,0,0,COUNTA('Akagarei-JS'!$C:$C)-2,1)</definedName>
    <definedName name="D20_CPUE">OFFSET('Akagarei-JS'!$AA$2,0,0,COUNTA('Akagarei-JS'!$C:$C)-2,1)</definedName>
    <definedName name="D30_CPUE">OFFSET('Akagarei-JS'!$AB$2,0,0,COUNTA('Akagarei-JS'!$C:$C)-2,1)</definedName>
    <definedName name="D40_CPUE">OFFSET('Akagarei-JS'!$AC$2,0,0,COUNTA('Akagarei-JS'!$C:$C)-1,1)</definedName>
    <definedName name="D50_CPUE">OFFSET('Akagarei-JS'!$AD$2,0,0,COUNTA('Akagarei-JS'!$C:$C)-2,1)</definedName>
    <definedName name="D60_CPUE">OFFSET('Akagarei-JS'!$AE$2,0,0,COUNTA('Akagarei-JS'!$C:$C)-1,1)</definedName>
    <definedName name="D70_CPUE">OFFSET('Akagarei-JS'!$AF$2,0,0,COUNTA('Akagarei-JS'!$C:$C)-2,1)</definedName>
    <definedName name="D80_CPUE">OFFSET('Akagarei-JS'!$AG$2,0,0,COUNTA('Akagarei-JS'!$C:$C)-1,1)</definedName>
    <definedName name="D90_CPUE">OFFSET('Akagarei-JS'!$AH$2,0,0,COUNTA('Akagarei-JS'!$C:$C)-2,1)</definedName>
    <definedName name="D95_CPUE">OFFSET('Akagarei-JS'!$AI$2,0,0,COUNTA('Akagarei-JS'!$C:$C)-2,1)</definedName>
    <definedName name="year">OFFSET('Akagarei-JS'!$C$2,0,0,COUNTA('Akagarei-JS'!$C:$C)-1,1)</definedName>
    <definedName name="year_trend">OFFSET('Akagarei-JS'!$C$2,0,0,COUNTA('Akagarei-JS'!$C:$C)-2,1)</definedName>
    <definedName name="ダミーABC">OFFSET(計算シート!$H$2,0,0,COUNTA(計算シート!$D:$D)-1,1)</definedName>
    <definedName name="ダミーBban">OFFSET(計算シート!$X$2,0,0,COUNTA(計算シート!$D:$D)-1,1)</definedName>
    <definedName name="ダミーBlim">OFFSET(計算シート!$V$2,0,0,COUNTA(計算シート!$D:$D)-1,1)</definedName>
    <definedName name="ダミーBtarget">OFFSET(計算シート!$T$2,0,0,COUNTA(計算シート!$D:$D)-1,1)</definedName>
    <definedName name="漁獲量">OFFSET(計算シート!$E$2,0,0,COUNTA(計算シート!$D:$D)-1,1)</definedName>
    <definedName name="最近年5年平均漁獲量">OFFSET(計算シート!$J$2,0,0,COUNTA(計算シート!$D:$D)-1,1)</definedName>
    <definedName name="資源指標値ベースBban">OFFSET(計算シート!$Y$2,0,0,COUNTA(計算シート!$D:$D)-2,1)</definedName>
    <definedName name="資源指標値ベースBlim">OFFSET(計算シート!$W$2,0,0,COUNTA(計算シート!$D:$D)-2,1)</definedName>
    <definedName name="資源指標値ベースBtarget">OFFSET(計算シート!$U$2,0,0,COUNTA(計算シート!$D:$D)-2,1)</definedName>
    <definedName name="資源水準">OFFSET(計算シート!$P$2,0,0,COUNTA(計算シート!$D:$D)-1,1)</definedName>
    <definedName name="資源量指標">OFFSET(計算シート!$F$2,0,0,COUNTA(計算シート!$D:$D)-1,1)</definedName>
    <definedName name="資源量指標D05">OFFSET(計算シート!$Z$2,0,0,COUNTA(計算シート!$D:$D)-2,1)</definedName>
    <definedName name="資源量指標D10">OFFSET(計算シート!$AA$2,0,0,COUNTA(計算シート!$D:$D)-2,1)</definedName>
    <definedName name="資源量指標D20">OFFSET(計算シート!$AB$2,0,0,COUNTA(計算シート!$D:$D)-2,1)</definedName>
    <definedName name="資源量指標D30">OFFSET(計算シート!$AC$2,0,0,COUNTA(計算シート!$D:$D)-2,1)</definedName>
    <definedName name="資源量指標D40">OFFSET(計算シート!$AD$2,0,0,COUNTA(計算シート!$D:$D)-2,1)</definedName>
    <definedName name="資源量指標D50">OFFSET(計算シート!$AE$2,0,0,COUNTA(計算シート!$D:$D)-2,1)</definedName>
    <definedName name="資源量指標D60">OFFSET(計算シート!$AF$2,0,0,COUNTA(計算シート!$D:$D)-2,1)</definedName>
    <definedName name="資源量指標D70">OFFSET(計算シート!$AG$2,0,0,COUNTA(計算シート!$D:$D)-2,1)</definedName>
    <definedName name="資源量指標D80">OFFSET(計算シート!$AH$2,0,0,COUNTA(計算シート!$D:$D)-2,1)</definedName>
    <definedName name="資源量指標D90">OFFSET(計算シート!$AI$2,0,0,COUNTA(計算シート!$D:$D)-2,1)</definedName>
    <definedName name="資源量指標D95">OFFSET(計算シート!$AJ$2,0,0,COUNTA(計算シート!$D:$D)-2,1)</definedName>
    <definedName name="年">OFFSET(計算シート!$D$2,0,0,COUNTA(計算シート!$D:$D)-1,1)</definedName>
    <definedName name="年_トレンド">OFFSET(計算シート!$D$2,0,0,COUNTA(計算シート!$D:$D)-2,1)</definedName>
    <definedName name="保守的ABCダミー">OFFSET(計算シート!$I$2,0,0,COUNTA(計算シート!$D:$D)-1,1)</definedName>
  </definedName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11" i="1" l="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10" i="1"/>
  <c r="K11" i="1"/>
  <c r="K12" i="1"/>
  <c r="K13" i="1"/>
  <c r="K14" i="1"/>
  <c r="K15" i="1"/>
  <c r="K16" i="1"/>
  <c r="B15" i="13"/>
  <c r="B15" i="14" l="1"/>
  <c r="B8" i="14"/>
  <c r="B9" i="14"/>
  <c r="B12" i="13"/>
  <c r="N10" i="14" l="1"/>
  <c r="N11" i="14"/>
  <c r="N12" i="14"/>
  <c r="N13" i="14"/>
  <c r="N14" i="14"/>
  <c r="N15" i="14"/>
  <c r="N16" i="14"/>
  <c r="N17" i="14"/>
  <c r="N18" i="14"/>
  <c r="N19" i="14"/>
  <c r="N20" i="14"/>
  <c r="N21" i="14"/>
  <c r="N22" i="14"/>
  <c r="N23" i="14"/>
  <c r="N24" i="14"/>
  <c r="N25" i="14"/>
  <c r="N26" i="14"/>
  <c r="N27" i="14"/>
  <c r="N28" i="14"/>
  <c r="N29" i="14"/>
  <c r="N30" i="14"/>
  <c r="N31" i="14"/>
  <c r="N32" i="14"/>
  <c r="N33" i="14"/>
  <c r="N34" i="14"/>
  <c r="N35" i="14"/>
  <c r="N36" i="14"/>
  <c r="N37" i="14"/>
  <c r="N38" i="14"/>
  <c r="N39" i="14"/>
  <c r="N40" i="14"/>
  <c r="N41" i="14"/>
  <c r="N42" i="14"/>
  <c r="N43" i="14"/>
  <c r="N44" i="14"/>
  <c r="N45" i="14"/>
  <c r="N46" i="14"/>
  <c r="N47" i="14"/>
  <c r="N48" i="14"/>
  <c r="N49" i="14"/>
  <c r="N50" i="14"/>
  <c r="N51" i="14"/>
  <c r="N52" i="14"/>
  <c r="N53" i="14"/>
  <c r="N54" i="14"/>
  <c r="N55" i="14"/>
  <c r="N56" i="14"/>
  <c r="N57" i="14"/>
  <c r="N58" i="14"/>
  <c r="N59" i="14"/>
  <c r="N60" i="14"/>
  <c r="N61" i="14"/>
  <c r="N62" i="14"/>
  <c r="N63" i="14"/>
  <c r="N64" i="14"/>
  <c r="N65" i="14"/>
  <c r="N66" i="14"/>
  <c r="N67" i="14"/>
  <c r="N68" i="14"/>
  <c r="N69" i="14"/>
  <c r="N70" i="14"/>
  <c r="N71" i="14"/>
  <c r="N72" i="14"/>
  <c r="N73" i="14"/>
  <c r="N74" i="14"/>
  <c r="N75" i="14"/>
  <c r="N76" i="14"/>
  <c r="N77" i="14"/>
  <c r="N78" i="14"/>
  <c r="N79" i="14"/>
  <c r="N80" i="14"/>
  <c r="N81" i="14"/>
  <c r="N82" i="14"/>
  <c r="N83" i="14"/>
  <c r="N84" i="14"/>
  <c r="N85" i="14"/>
  <c r="N86" i="14"/>
  <c r="N87" i="14"/>
  <c r="N88" i="14"/>
  <c r="N89" i="14"/>
  <c r="N90" i="14"/>
  <c r="N91" i="14"/>
  <c r="N92" i="14"/>
  <c r="N93" i="14"/>
  <c r="N94" i="14"/>
  <c r="N95" i="14"/>
  <c r="N96" i="14"/>
  <c r="N97" i="14"/>
  <c r="N98" i="14"/>
  <c r="N99" i="14"/>
  <c r="N100" i="14"/>
  <c r="N101" i="14"/>
  <c r="N102" i="14"/>
  <c r="N103" i="14"/>
  <c r="N104" i="14"/>
  <c r="N105" i="14"/>
  <c r="N106" i="14"/>
  <c r="N107" i="14"/>
  <c r="N108" i="14"/>
  <c r="N109" i="14"/>
  <c r="N110" i="14"/>
  <c r="N111" i="14"/>
  <c r="N112" i="14"/>
  <c r="N113" i="14"/>
  <c r="N114" i="14"/>
  <c r="N115" i="14"/>
  <c r="N116" i="14"/>
  <c r="N117" i="14"/>
  <c r="N118" i="14"/>
  <c r="N119" i="14"/>
  <c r="N120" i="14"/>
  <c r="N121" i="14"/>
  <c r="N122" i="14"/>
  <c r="N123" i="14"/>
  <c r="N124" i="14"/>
  <c r="N125" i="14"/>
  <c r="N126" i="14"/>
  <c r="N127" i="14"/>
  <c r="N128" i="14"/>
  <c r="N129" i="14"/>
  <c r="N130" i="14"/>
  <c r="N131" i="14"/>
  <c r="N132" i="14"/>
  <c r="N133" i="14"/>
  <c r="N134" i="14"/>
  <c r="N135" i="14"/>
  <c r="N136" i="14"/>
  <c r="N137" i="14"/>
  <c r="N138" i="14"/>
  <c r="N139" i="14"/>
  <c r="N140" i="14"/>
  <c r="N141" i="14"/>
  <c r="N142" i="14"/>
  <c r="N143" i="14"/>
  <c r="N144" i="14"/>
  <c r="N145" i="14"/>
  <c r="N146" i="14"/>
  <c r="N147" i="14"/>
  <c r="N148" i="14"/>
  <c r="N149" i="14"/>
  <c r="N150" i="14"/>
  <c r="N151" i="14"/>
  <c r="N152" i="14"/>
  <c r="N153" i="14"/>
  <c r="N154" i="14"/>
  <c r="N155" i="14"/>
  <c r="N156" i="14"/>
  <c r="N157" i="14"/>
  <c r="N158" i="14"/>
  <c r="N159" i="14"/>
  <c r="N160" i="14"/>
  <c r="N161" i="14"/>
  <c r="N162" i="14"/>
  <c r="N163" i="14"/>
  <c r="N164" i="14"/>
  <c r="N165" i="14"/>
  <c r="N166" i="14"/>
  <c r="N167" i="14"/>
  <c r="N168" i="14"/>
  <c r="N169" i="14"/>
  <c r="N170" i="14"/>
  <c r="N171" i="14"/>
  <c r="N172" i="14"/>
  <c r="N173" i="14"/>
  <c r="N174" i="14"/>
  <c r="N175" i="14"/>
  <c r="N176" i="14"/>
  <c r="N177" i="14"/>
  <c r="N178" i="14"/>
  <c r="N179" i="14"/>
  <c r="N180" i="14"/>
  <c r="N181" i="14"/>
  <c r="N182" i="14"/>
  <c r="N183" i="14"/>
  <c r="N184" i="14"/>
  <c r="N185" i="14"/>
  <c r="N186" i="14"/>
  <c r="N187" i="14"/>
  <c r="N188" i="14"/>
  <c r="N189" i="14"/>
  <c r="N190" i="14"/>
  <c r="N191" i="14"/>
  <c r="N192" i="14"/>
  <c r="N193" i="14"/>
  <c r="N194" i="14"/>
  <c r="N195" i="14"/>
  <c r="N196" i="14"/>
  <c r="N197" i="14"/>
  <c r="N198" i="14"/>
  <c r="N199" i="14"/>
  <c r="N200" i="14"/>
  <c r="N201" i="14"/>
  <c r="N202" i="14"/>
  <c r="N203" i="14"/>
  <c r="N204" i="14"/>
  <c r="N205" i="14"/>
  <c r="N206" i="14"/>
  <c r="N207" i="14"/>
  <c r="N208" i="14"/>
  <c r="N209" i="14"/>
  <c r="N210" i="14"/>
  <c r="N211" i="14"/>
  <c r="N212" i="14"/>
  <c r="N213" i="14"/>
  <c r="N214" i="14"/>
  <c r="N215" i="14"/>
  <c r="N216" i="14"/>
  <c r="N217" i="14"/>
  <c r="N218" i="14"/>
  <c r="N219" i="14"/>
  <c r="N220" i="14"/>
  <c r="N221" i="14"/>
  <c r="N222" i="14"/>
  <c r="N223" i="14"/>
  <c r="N224" i="14"/>
  <c r="N225" i="14"/>
  <c r="N226" i="14"/>
  <c r="N227" i="14"/>
  <c r="N228" i="14"/>
  <c r="N229" i="14"/>
  <c r="N230" i="14"/>
  <c r="N231" i="14"/>
  <c r="N232" i="14"/>
  <c r="N233" i="14"/>
  <c r="N234" i="14"/>
  <c r="N235" i="14"/>
  <c r="N236" i="14"/>
  <c r="N237" i="14"/>
  <c r="N238" i="14"/>
  <c r="N239" i="14"/>
  <c r="N240" i="14"/>
  <c r="N241" i="14"/>
  <c r="N242" i="14"/>
  <c r="N243" i="14"/>
  <c r="N244" i="14"/>
  <c r="N245" i="14"/>
  <c r="N246" i="14"/>
  <c r="N247" i="14"/>
  <c r="N248" i="14"/>
  <c r="N249" i="14"/>
  <c r="N250" i="14"/>
  <c r="N251" i="14"/>
  <c r="N252" i="14"/>
  <c r="N253" i="14"/>
  <c r="N254" i="14"/>
  <c r="N255" i="14"/>
  <c r="N256" i="14"/>
  <c r="N257" i="14"/>
  <c r="N258" i="14"/>
  <c r="N259" i="14"/>
  <c r="N260" i="14"/>
  <c r="N261" i="14"/>
  <c r="N262" i="14"/>
  <c r="N263" i="14"/>
  <c r="N264" i="14"/>
  <c r="N265" i="14"/>
  <c r="N266" i="14"/>
  <c r="N267" i="14"/>
  <c r="N268" i="14"/>
  <c r="N269" i="14"/>
  <c r="N270" i="14"/>
  <c r="N271" i="14"/>
  <c r="N272" i="14"/>
  <c r="N273" i="14"/>
  <c r="N274" i="14"/>
  <c r="N275" i="14"/>
  <c r="N276" i="14"/>
  <c r="N277" i="14"/>
  <c r="N278" i="14"/>
  <c r="N279" i="14"/>
  <c r="N280" i="14"/>
  <c r="N281" i="14"/>
  <c r="N282" i="14"/>
  <c r="N283" i="14"/>
  <c r="N284" i="14"/>
  <c r="N285" i="14"/>
  <c r="N286" i="14"/>
  <c r="N287" i="14"/>
  <c r="N288" i="14"/>
  <c r="N289" i="14"/>
  <c r="N290" i="14"/>
  <c r="N291" i="14"/>
  <c r="N292" i="14"/>
  <c r="N293" i="14"/>
  <c r="N294" i="14"/>
  <c r="N295" i="14"/>
  <c r="N296" i="14"/>
  <c r="N297" i="14"/>
  <c r="N298" i="14"/>
  <c r="N299" i="14"/>
  <c r="N4" i="14"/>
  <c r="N5" i="14"/>
  <c r="N6" i="14"/>
  <c r="N7" i="14"/>
  <c r="N8" i="14"/>
  <c r="N9" i="14"/>
  <c r="N3" i="14"/>
  <c r="B10" i="14"/>
  <c r="AQ2" i="14" l="1"/>
  <c r="S299" i="14"/>
  <c r="O299" i="14"/>
  <c r="L299" i="14"/>
  <c r="K299" i="14"/>
  <c r="J299" i="14"/>
  <c r="I299" i="14"/>
  <c r="S298" i="14"/>
  <c r="O298" i="14"/>
  <c r="L298" i="14"/>
  <c r="K298" i="14"/>
  <c r="J298" i="14"/>
  <c r="I298" i="14"/>
  <c r="S297" i="14"/>
  <c r="O297" i="14"/>
  <c r="L297" i="14"/>
  <c r="K297" i="14"/>
  <c r="J297" i="14"/>
  <c r="I297" i="14"/>
  <c r="S296" i="14"/>
  <c r="O296" i="14"/>
  <c r="L296" i="14"/>
  <c r="M296" i="14" s="1"/>
  <c r="K296" i="14"/>
  <c r="J296" i="14"/>
  <c r="I296" i="14"/>
  <c r="S295" i="14"/>
  <c r="O295" i="14"/>
  <c r="L295" i="14"/>
  <c r="M295" i="14" s="1"/>
  <c r="K295" i="14"/>
  <c r="J295" i="14"/>
  <c r="I295" i="14"/>
  <c r="S294" i="14"/>
  <c r="O294" i="14"/>
  <c r="L294" i="14"/>
  <c r="K294" i="14"/>
  <c r="J294" i="14"/>
  <c r="I294" i="14"/>
  <c r="S293" i="14"/>
  <c r="O293" i="14"/>
  <c r="L293" i="14"/>
  <c r="K293" i="14"/>
  <c r="J293" i="14"/>
  <c r="I293" i="14"/>
  <c r="S292" i="14"/>
  <c r="O292" i="14"/>
  <c r="L292" i="14"/>
  <c r="K292" i="14"/>
  <c r="J292" i="14"/>
  <c r="I292" i="14"/>
  <c r="S291" i="14"/>
  <c r="O291" i="14"/>
  <c r="L291" i="14"/>
  <c r="K291" i="14"/>
  <c r="J291" i="14"/>
  <c r="I291" i="14"/>
  <c r="S290" i="14"/>
  <c r="O290" i="14"/>
  <c r="L290" i="14"/>
  <c r="K290" i="14"/>
  <c r="J290" i="14"/>
  <c r="I290" i="14"/>
  <c r="S289" i="14"/>
  <c r="O289" i="14"/>
  <c r="L289" i="14"/>
  <c r="K289" i="14"/>
  <c r="J289" i="14"/>
  <c r="I289" i="14"/>
  <c r="S288" i="14"/>
  <c r="O288" i="14"/>
  <c r="L288" i="14"/>
  <c r="K288" i="14"/>
  <c r="J288" i="14"/>
  <c r="I288" i="14"/>
  <c r="S287" i="14"/>
  <c r="O287" i="14"/>
  <c r="L287" i="14"/>
  <c r="K287" i="14"/>
  <c r="J287" i="14"/>
  <c r="I287" i="14"/>
  <c r="S286" i="14"/>
  <c r="O286" i="14"/>
  <c r="L286" i="14"/>
  <c r="K286" i="14"/>
  <c r="J286" i="14"/>
  <c r="I286" i="14"/>
  <c r="S285" i="14"/>
  <c r="O285" i="14"/>
  <c r="L285" i="14"/>
  <c r="M285" i="14" s="1"/>
  <c r="K285" i="14"/>
  <c r="J285" i="14"/>
  <c r="I285" i="14"/>
  <c r="S284" i="14"/>
  <c r="O284" i="14"/>
  <c r="L284" i="14"/>
  <c r="K284" i="14"/>
  <c r="J284" i="14"/>
  <c r="I284" i="14"/>
  <c r="S283" i="14"/>
  <c r="O283" i="14"/>
  <c r="L283" i="14"/>
  <c r="K283" i="14"/>
  <c r="J283" i="14"/>
  <c r="I283" i="14"/>
  <c r="S282" i="14"/>
  <c r="O282" i="14"/>
  <c r="L282" i="14"/>
  <c r="K282" i="14"/>
  <c r="J282" i="14"/>
  <c r="I282" i="14"/>
  <c r="S281" i="14"/>
  <c r="O281" i="14"/>
  <c r="L281" i="14"/>
  <c r="K281" i="14"/>
  <c r="J281" i="14"/>
  <c r="I281" i="14"/>
  <c r="S280" i="14"/>
  <c r="O280" i="14"/>
  <c r="L280" i="14"/>
  <c r="K280" i="14"/>
  <c r="J280" i="14"/>
  <c r="I280" i="14"/>
  <c r="S279" i="14"/>
  <c r="O279" i="14"/>
  <c r="L279" i="14"/>
  <c r="K279" i="14"/>
  <c r="J279" i="14"/>
  <c r="I279" i="14"/>
  <c r="S278" i="14"/>
  <c r="O278" i="14"/>
  <c r="L278" i="14"/>
  <c r="M278" i="14" s="1"/>
  <c r="K278" i="14"/>
  <c r="J278" i="14"/>
  <c r="I278" i="14"/>
  <c r="S277" i="14"/>
  <c r="O277" i="14"/>
  <c r="L277" i="14"/>
  <c r="K277" i="14"/>
  <c r="J277" i="14"/>
  <c r="I277" i="14"/>
  <c r="S276" i="14"/>
  <c r="O276" i="14"/>
  <c r="L276" i="14"/>
  <c r="K276" i="14"/>
  <c r="J276" i="14"/>
  <c r="I276" i="14"/>
  <c r="S275" i="14"/>
  <c r="O275" i="14"/>
  <c r="L275" i="14"/>
  <c r="K275" i="14"/>
  <c r="J275" i="14"/>
  <c r="I275" i="14"/>
  <c r="S274" i="14"/>
  <c r="O274" i="14"/>
  <c r="L274" i="14"/>
  <c r="K274" i="14"/>
  <c r="J274" i="14"/>
  <c r="I274" i="14"/>
  <c r="S273" i="14"/>
  <c r="O273" i="14"/>
  <c r="L273" i="14"/>
  <c r="K273" i="14"/>
  <c r="J273" i="14"/>
  <c r="I273" i="14"/>
  <c r="S272" i="14"/>
  <c r="O272" i="14"/>
  <c r="L272" i="14"/>
  <c r="M272" i="14" s="1"/>
  <c r="K272" i="14"/>
  <c r="J272" i="14"/>
  <c r="I272" i="14"/>
  <c r="S271" i="14"/>
  <c r="O271" i="14"/>
  <c r="L271" i="14"/>
  <c r="K271" i="14"/>
  <c r="J271" i="14"/>
  <c r="I271" i="14"/>
  <c r="S270" i="14"/>
  <c r="O270" i="14"/>
  <c r="L270" i="14"/>
  <c r="M270" i="14" s="1"/>
  <c r="K270" i="14"/>
  <c r="J270" i="14"/>
  <c r="I270" i="14"/>
  <c r="S269" i="14"/>
  <c r="O269" i="14"/>
  <c r="L269" i="14"/>
  <c r="K269" i="14"/>
  <c r="J269" i="14"/>
  <c r="I269" i="14"/>
  <c r="S268" i="14"/>
  <c r="O268" i="14"/>
  <c r="L268" i="14"/>
  <c r="K268" i="14"/>
  <c r="J268" i="14"/>
  <c r="I268" i="14"/>
  <c r="S267" i="14"/>
  <c r="O267" i="14"/>
  <c r="L267" i="14"/>
  <c r="K267" i="14"/>
  <c r="J267" i="14"/>
  <c r="I267" i="14"/>
  <c r="S266" i="14"/>
  <c r="O266" i="14"/>
  <c r="L266" i="14"/>
  <c r="K266" i="14"/>
  <c r="J266" i="14"/>
  <c r="I266" i="14"/>
  <c r="S265" i="14"/>
  <c r="O265" i="14"/>
  <c r="L265" i="14"/>
  <c r="K265" i="14"/>
  <c r="J265" i="14"/>
  <c r="I265" i="14"/>
  <c r="S264" i="14"/>
  <c r="O264" i="14"/>
  <c r="L264" i="14"/>
  <c r="K264" i="14"/>
  <c r="J264" i="14"/>
  <c r="I264" i="14"/>
  <c r="S263" i="14"/>
  <c r="O263" i="14"/>
  <c r="L263" i="14"/>
  <c r="K263" i="14"/>
  <c r="J263" i="14"/>
  <c r="I263" i="14"/>
  <c r="S262" i="14"/>
  <c r="O262" i="14"/>
  <c r="L262" i="14"/>
  <c r="M262" i="14" s="1"/>
  <c r="K262" i="14"/>
  <c r="J262" i="14"/>
  <c r="I262" i="14"/>
  <c r="S261" i="14"/>
  <c r="O261" i="14"/>
  <c r="L261" i="14"/>
  <c r="K261" i="14"/>
  <c r="J261" i="14"/>
  <c r="I261" i="14"/>
  <c r="S260" i="14"/>
  <c r="O260" i="14"/>
  <c r="L260" i="14"/>
  <c r="K260" i="14"/>
  <c r="J260" i="14"/>
  <c r="I260" i="14"/>
  <c r="S259" i="14"/>
  <c r="O259" i="14"/>
  <c r="L259" i="14"/>
  <c r="K259" i="14"/>
  <c r="J259" i="14"/>
  <c r="I259" i="14"/>
  <c r="S258" i="14"/>
  <c r="O258" i="14"/>
  <c r="L258" i="14"/>
  <c r="K258" i="14"/>
  <c r="J258" i="14"/>
  <c r="I258" i="14"/>
  <c r="S257" i="14"/>
  <c r="O257" i="14"/>
  <c r="L257" i="14"/>
  <c r="K257" i="14"/>
  <c r="J257" i="14"/>
  <c r="I257" i="14"/>
  <c r="S256" i="14"/>
  <c r="O256" i="14"/>
  <c r="L256" i="14"/>
  <c r="M256" i="14" s="1"/>
  <c r="K256" i="14"/>
  <c r="J256" i="14"/>
  <c r="I256" i="14"/>
  <c r="S255" i="14"/>
  <c r="O255" i="14"/>
  <c r="L255" i="14"/>
  <c r="K255" i="14"/>
  <c r="J255" i="14"/>
  <c r="I255" i="14"/>
  <c r="S254" i="14"/>
  <c r="O254" i="14"/>
  <c r="L254" i="14"/>
  <c r="K254" i="14"/>
  <c r="J254" i="14"/>
  <c r="I254" i="14"/>
  <c r="S253" i="14"/>
  <c r="O253" i="14"/>
  <c r="L253" i="14"/>
  <c r="K253" i="14"/>
  <c r="J253" i="14"/>
  <c r="I253" i="14"/>
  <c r="S252" i="14"/>
  <c r="O252" i="14"/>
  <c r="L252" i="14"/>
  <c r="K252" i="14"/>
  <c r="J252" i="14"/>
  <c r="I252" i="14"/>
  <c r="S251" i="14"/>
  <c r="O251" i="14"/>
  <c r="L251" i="14"/>
  <c r="K251" i="14"/>
  <c r="J251" i="14"/>
  <c r="I251" i="14"/>
  <c r="S250" i="14"/>
  <c r="O250" i="14"/>
  <c r="L250" i="14"/>
  <c r="M250" i="14" s="1"/>
  <c r="K250" i="14"/>
  <c r="J250" i="14"/>
  <c r="I250" i="14"/>
  <c r="S249" i="14"/>
  <c r="O249" i="14"/>
  <c r="L249" i="14"/>
  <c r="K249" i="14"/>
  <c r="J249" i="14"/>
  <c r="I249" i="14"/>
  <c r="S248" i="14"/>
  <c r="O248" i="14"/>
  <c r="L248" i="14"/>
  <c r="K248" i="14"/>
  <c r="J248" i="14"/>
  <c r="I248" i="14"/>
  <c r="S247" i="14"/>
  <c r="O247" i="14"/>
  <c r="L247" i="14"/>
  <c r="K247" i="14"/>
  <c r="J247" i="14"/>
  <c r="I247" i="14"/>
  <c r="S246" i="14"/>
  <c r="O246" i="14"/>
  <c r="L246" i="14"/>
  <c r="K246" i="14"/>
  <c r="J246" i="14"/>
  <c r="I246" i="14"/>
  <c r="S245" i="14"/>
  <c r="O245" i="14"/>
  <c r="L245" i="14"/>
  <c r="K245" i="14"/>
  <c r="J245" i="14"/>
  <c r="I245" i="14"/>
  <c r="S244" i="14"/>
  <c r="O244" i="14"/>
  <c r="L244" i="14"/>
  <c r="K244" i="14"/>
  <c r="J244" i="14"/>
  <c r="I244" i="14"/>
  <c r="S243" i="14"/>
  <c r="O243" i="14"/>
  <c r="L243" i="14"/>
  <c r="K243" i="14"/>
  <c r="J243" i="14"/>
  <c r="I243" i="14"/>
  <c r="S242" i="14"/>
  <c r="O242" i="14"/>
  <c r="L242" i="14"/>
  <c r="K242" i="14"/>
  <c r="J242" i="14"/>
  <c r="I242" i="14"/>
  <c r="S241" i="14"/>
  <c r="O241" i="14"/>
  <c r="L241" i="14"/>
  <c r="M241" i="14" s="1"/>
  <c r="K241" i="14"/>
  <c r="J241" i="14"/>
  <c r="I241" i="14"/>
  <c r="S240" i="14"/>
  <c r="O240" i="14"/>
  <c r="L240" i="14"/>
  <c r="M240" i="14" s="1"/>
  <c r="K240" i="14"/>
  <c r="J240" i="14"/>
  <c r="I240" i="14"/>
  <c r="S239" i="14"/>
  <c r="O239" i="14"/>
  <c r="L239" i="14"/>
  <c r="K239" i="14"/>
  <c r="J239" i="14"/>
  <c r="I239" i="14"/>
  <c r="S238" i="14"/>
  <c r="O238" i="14"/>
  <c r="L238" i="14"/>
  <c r="M238" i="14" s="1"/>
  <c r="K238" i="14"/>
  <c r="J238" i="14"/>
  <c r="I238" i="14"/>
  <c r="S237" i="14"/>
  <c r="O237" i="14"/>
  <c r="L237" i="14"/>
  <c r="K237" i="14"/>
  <c r="J237" i="14"/>
  <c r="I237" i="14"/>
  <c r="S236" i="14"/>
  <c r="O236" i="14"/>
  <c r="L236" i="14"/>
  <c r="K236" i="14"/>
  <c r="J236" i="14"/>
  <c r="I236" i="14"/>
  <c r="S235" i="14"/>
  <c r="O235" i="14"/>
  <c r="L235" i="14"/>
  <c r="K235" i="14"/>
  <c r="J235" i="14"/>
  <c r="I235" i="14"/>
  <c r="S234" i="14"/>
  <c r="O234" i="14"/>
  <c r="L234" i="14"/>
  <c r="K234" i="14"/>
  <c r="J234" i="14"/>
  <c r="I234" i="14"/>
  <c r="S233" i="14"/>
  <c r="O233" i="14"/>
  <c r="L233" i="14"/>
  <c r="K233" i="14"/>
  <c r="J233" i="14"/>
  <c r="I233" i="14"/>
  <c r="S232" i="14"/>
  <c r="O232" i="14"/>
  <c r="L232" i="14"/>
  <c r="K232" i="14"/>
  <c r="J232" i="14"/>
  <c r="I232" i="14"/>
  <c r="S231" i="14"/>
  <c r="O231" i="14"/>
  <c r="L231" i="14"/>
  <c r="K231" i="14"/>
  <c r="J231" i="14"/>
  <c r="I231" i="14"/>
  <c r="S230" i="14"/>
  <c r="O230" i="14"/>
  <c r="L230" i="14"/>
  <c r="M230" i="14" s="1"/>
  <c r="K230" i="14"/>
  <c r="J230" i="14"/>
  <c r="I230" i="14"/>
  <c r="S229" i="14"/>
  <c r="O229" i="14"/>
  <c r="L229" i="14"/>
  <c r="K229" i="14"/>
  <c r="J229" i="14"/>
  <c r="I229" i="14"/>
  <c r="S228" i="14"/>
  <c r="O228" i="14"/>
  <c r="L228" i="14"/>
  <c r="K228" i="14"/>
  <c r="J228" i="14"/>
  <c r="I228" i="14"/>
  <c r="S227" i="14"/>
  <c r="O227" i="14"/>
  <c r="L227" i="14"/>
  <c r="M227" i="14" s="1"/>
  <c r="K227" i="14"/>
  <c r="J227" i="14"/>
  <c r="I227" i="14"/>
  <c r="S226" i="14"/>
  <c r="O226" i="14"/>
  <c r="L226" i="14"/>
  <c r="K226" i="14"/>
  <c r="J226" i="14"/>
  <c r="I226" i="14"/>
  <c r="S225" i="14"/>
  <c r="O225" i="14"/>
  <c r="L225" i="14"/>
  <c r="K225" i="14"/>
  <c r="J225" i="14"/>
  <c r="I225" i="14"/>
  <c r="S224" i="14"/>
  <c r="O224" i="14"/>
  <c r="L224" i="14"/>
  <c r="K224" i="14"/>
  <c r="J224" i="14"/>
  <c r="I224" i="14"/>
  <c r="S223" i="14"/>
  <c r="O223" i="14"/>
  <c r="L223" i="14"/>
  <c r="K223" i="14"/>
  <c r="J223" i="14"/>
  <c r="I223" i="14"/>
  <c r="S222" i="14"/>
  <c r="O222" i="14"/>
  <c r="L222" i="14"/>
  <c r="K222" i="14"/>
  <c r="J222" i="14"/>
  <c r="I222" i="14"/>
  <c r="S221" i="14"/>
  <c r="O221" i="14"/>
  <c r="L221" i="14"/>
  <c r="K221" i="14"/>
  <c r="J221" i="14"/>
  <c r="I221" i="14"/>
  <c r="S220" i="14"/>
  <c r="O220" i="14"/>
  <c r="L220" i="14"/>
  <c r="K220" i="14"/>
  <c r="J220" i="14"/>
  <c r="I220" i="14"/>
  <c r="S219" i="14"/>
  <c r="O219" i="14"/>
  <c r="L219" i="14"/>
  <c r="M219" i="14" s="1"/>
  <c r="K219" i="14"/>
  <c r="J219" i="14"/>
  <c r="I219" i="14"/>
  <c r="S218" i="14"/>
  <c r="O218" i="14"/>
  <c r="L218" i="14"/>
  <c r="K218" i="14"/>
  <c r="J218" i="14"/>
  <c r="I218" i="14"/>
  <c r="S217" i="14"/>
  <c r="O217" i="14"/>
  <c r="L217" i="14"/>
  <c r="K217" i="14"/>
  <c r="J217" i="14"/>
  <c r="I217" i="14"/>
  <c r="S216" i="14"/>
  <c r="O216" i="14"/>
  <c r="L216" i="14"/>
  <c r="K216" i="14"/>
  <c r="J216" i="14"/>
  <c r="I216" i="14"/>
  <c r="S215" i="14"/>
  <c r="O215" i="14"/>
  <c r="L215" i="14"/>
  <c r="K215" i="14"/>
  <c r="J215" i="14"/>
  <c r="I215" i="14"/>
  <c r="S214" i="14"/>
  <c r="O214" i="14"/>
  <c r="L214" i="14"/>
  <c r="M214" i="14" s="1"/>
  <c r="K214" i="14"/>
  <c r="J214" i="14"/>
  <c r="I214" i="14"/>
  <c r="S213" i="14"/>
  <c r="O213" i="14"/>
  <c r="L213" i="14"/>
  <c r="K213" i="14"/>
  <c r="J213" i="14"/>
  <c r="I213" i="14"/>
  <c r="S212" i="14"/>
  <c r="O212" i="14"/>
  <c r="L212" i="14"/>
  <c r="M212" i="14" s="1"/>
  <c r="K212" i="14"/>
  <c r="J212" i="14"/>
  <c r="I212" i="14"/>
  <c r="S211" i="14"/>
  <c r="O211" i="14"/>
  <c r="L211" i="14"/>
  <c r="K211" i="14"/>
  <c r="J211" i="14"/>
  <c r="I211" i="14"/>
  <c r="S210" i="14"/>
  <c r="O210" i="14"/>
  <c r="L210" i="14"/>
  <c r="K210" i="14"/>
  <c r="J210" i="14"/>
  <c r="I210" i="14"/>
  <c r="S209" i="14"/>
  <c r="O209" i="14"/>
  <c r="L209" i="14"/>
  <c r="K209" i="14"/>
  <c r="J209" i="14"/>
  <c r="I209" i="14"/>
  <c r="S208" i="14"/>
  <c r="O208" i="14"/>
  <c r="L208" i="14"/>
  <c r="M208" i="14" s="1"/>
  <c r="K208" i="14"/>
  <c r="J208" i="14"/>
  <c r="I208" i="14"/>
  <c r="S207" i="14"/>
  <c r="O207" i="14"/>
  <c r="L207" i="14"/>
  <c r="K207" i="14"/>
  <c r="J207" i="14"/>
  <c r="I207" i="14"/>
  <c r="S206" i="14"/>
  <c r="O206" i="14"/>
  <c r="L206" i="14"/>
  <c r="M206" i="14" s="1"/>
  <c r="K206" i="14"/>
  <c r="J206" i="14"/>
  <c r="I206" i="14"/>
  <c r="S205" i="14"/>
  <c r="O205" i="14"/>
  <c r="L205" i="14"/>
  <c r="K205" i="14"/>
  <c r="J205" i="14"/>
  <c r="I205" i="14"/>
  <c r="S204" i="14"/>
  <c r="O204" i="14"/>
  <c r="L204" i="14"/>
  <c r="K204" i="14"/>
  <c r="J204" i="14"/>
  <c r="I204" i="14"/>
  <c r="S203" i="14"/>
  <c r="O203" i="14"/>
  <c r="L203" i="14"/>
  <c r="K203" i="14"/>
  <c r="J203" i="14"/>
  <c r="I203" i="14"/>
  <c r="S202" i="14"/>
  <c r="O202" i="14"/>
  <c r="L202" i="14"/>
  <c r="M202" i="14" s="1"/>
  <c r="K202" i="14"/>
  <c r="J202" i="14"/>
  <c r="I202" i="14"/>
  <c r="S201" i="14"/>
  <c r="O201" i="14"/>
  <c r="L201" i="14"/>
  <c r="K201" i="14"/>
  <c r="J201" i="14"/>
  <c r="I201" i="14"/>
  <c r="S200" i="14"/>
  <c r="O200" i="14"/>
  <c r="L200" i="14"/>
  <c r="K200" i="14"/>
  <c r="J200" i="14"/>
  <c r="I200" i="14"/>
  <c r="S199" i="14"/>
  <c r="O199" i="14"/>
  <c r="L199" i="14"/>
  <c r="K199" i="14"/>
  <c r="J199" i="14"/>
  <c r="I199" i="14"/>
  <c r="S198" i="14"/>
  <c r="O198" i="14"/>
  <c r="M198" i="14"/>
  <c r="L198" i="14"/>
  <c r="K198" i="14"/>
  <c r="J198" i="14"/>
  <c r="I198" i="14"/>
  <c r="S197" i="14"/>
  <c r="O197" i="14"/>
  <c r="L197" i="14"/>
  <c r="K197" i="14"/>
  <c r="J197" i="14"/>
  <c r="I197" i="14"/>
  <c r="S196" i="14"/>
  <c r="O196" i="14"/>
  <c r="L196" i="14"/>
  <c r="K196" i="14"/>
  <c r="M196" i="14" s="1"/>
  <c r="J196" i="14"/>
  <c r="I196" i="14"/>
  <c r="S195" i="14"/>
  <c r="O195" i="14"/>
  <c r="L195" i="14"/>
  <c r="K195" i="14"/>
  <c r="J195" i="14"/>
  <c r="I195" i="14"/>
  <c r="S194" i="14"/>
  <c r="O194" i="14"/>
  <c r="L194" i="14"/>
  <c r="M194" i="14" s="1"/>
  <c r="K194" i="14"/>
  <c r="J194" i="14"/>
  <c r="I194" i="14"/>
  <c r="S193" i="14"/>
  <c r="O193" i="14"/>
  <c r="L193" i="14"/>
  <c r="K193" i="14"/>
  <c r="J193" i="14"/>
  <c r="I193" i="14"/>
  <c r="S192" i="14"/>
  <c r="O192" i="14"/>
  <c r="L192" i="14"/>
  <c r="K192" i="14"/>
  <c r="J192" i="14"/>
  <c r="I192" i="14"/>
  <c r="S191" i="14"/>
  <c r="O191" i="14"/>
  <c r="L191" i="14"/>
  <c r="K191" i="14"/>
  <c r="J191" i="14"/>
  <c r="I191" i="14"/>
  <c r="S190" i="14"/>
  <c r="O190" i="14"/>
  <c r="L190" i="14"/>
  <c r="M190" i="14" s="1"/>
  <c r="K190" i="14"/>
  <c r="J190" i="14"/>
  <c r="I190" i="14"/>
  <c r="S189" i="14"/>
  <c r="O189" i="14"/>
  <c r="L189" i="14"/>
  <c r="K189" i="14"/>
  <c r="J189" i="14"/>
  <c r="I189" i="14"/>
  <c r="S188" i="14"/>
  <c r="O188" i="14"/>
  <c r="L188" i="14"/>
  <c r="K188" i="14"/>
  <c r="J188" i="14"/>
  <c r="I188" i="14"/>
  <c r="S187" i="14"/>
  <c r="O187" i="14"/>
  <c r="L187" i="14"/>
  <c r="K187" i="14"/>
  <c r="J187" i="14"/>
  <c r="I187" i="14"/>
  <c r="S186" i="14"/>
  <c r="O186" i="14"/>
  <c r="L186" i="14"/>
  <c r="M186" i="14" s="1"/>
  <c r="K186" i="14"/>
  <c r="J186" i="14"/>
  <c r="I186" i="14"/>
  <c r="S185" i="14"/>
  <c r="O185" i="14"/>
  <c r="L185" i="14"/>
  <c r="M185" i="14" s="1"/>
  <c r="K185" i="14"/>
  <c r="J185" i="14"/>
  <c r="I185" i="14"/>
  <c r="S184" i="14"/>
  <c r="O184" i="14"/>
  <c r="L184" i="14"/>
  <c r="K184" i="14"/>
  <c r="J184" i="14"/>
  <c r="I184" i="14"/>
  <c r="S183" i="14"/>
  <c r="O183" i="14"/>
  <c r="L183" i="14"/>
  <c r="K183" i="14"/>
  <c r="J183" i="14"/>
  <c r="I183" i="14"/>
  <c r="S182" i="14"/>
  <c r="O182" i="14"/>
  <c r="L182" i="14"/>
  <c r="K182" i="14"/>
  <c r="J182" i="14"/>
  <c r="I182" i="14"/>
  <c r="S181" i="14"/>
  <c r="O181" i="14"/>
  <c r="L181" i="14"/>
  <c r="K181" i="14"/>
  <c r="J181" i="14"/>
  <c r="I181" i="14"/>
  <c r="S180" i="14"/>
  <c r="O180" i="14"/>
  <c r="L180" i="14"/>
  <c r="K180" i="14"/>
  <c r="J180" i="14"/>
  <c r="I180" i="14"/>
  <c r="S179" i="14"/>
  <c r="O179" i="14"/>
  <c r="L179" i="14"/>
  <c r="K179" i="14"/>
  <c r="J179" i="14"/>
  <c r="I179" i="14"/>
  <c r="S178" i="14"/>
  <c r="O178" i="14"/>
  <c r="L178" i="14"/>
  <c r="K178" i="14"/>
  <c r="J178" i="14"/>
  <c r="I178" i="14"/>
  <c r="S177" i="14"/>
  <c r="O177" i="14"/>
  <c r="L177" i="14"/>
  <c r="K177" i="14"/>
  <c r="J177" i="14"/>
  <c r="I177" i="14"/>
  <c r="S176" i="14"/>
  <c r="O176" i="14"/>
  <c r="L176" i="14"/>
  <c r="K176" i="14"/>
  <c r="J176" i="14"/>
  <c r="I176" i="14"/>
  <c r="S175" i="14"/>
  <c r="O175" i="14"/>
  <c r="L175" i="14"/>
  <c r="K175" i="14"/>
  <c r="J175" i="14"/>
  <c r="I175" i="14"/>
  <c r="S174" i="14"/>
  <c r="O174" i="14"/>
  <c r="L174" i="14"/>
  <c r="M174" i="14" s="1"/>
  <c r="K174" i="14"/>
  <c r="J174" i="14"/>
  <c r="I174" i="14"/>
  <c r="S173" i="14"/>
  <c r="O173" i="14"/>
  <c r="L173" i="14"/>
  <c r="K173" i="14"/>
  <c r="J173" i="14"/>
  <c r="I173" i="14"/>
  <c r="S172" i="14"/>
  <c r="O172" i="14"/>
  <c r="L172" i="14"/>
  <c r="K172" i="14"/>
  <c r="J172" i="14"/>
  <c r="I172" i="14"/>
  <c r="S171" i="14"/>
  <c r="O171" i="14"/>
  <c r="L171" i="14"/>
  <c r="K171" i="14"/>
  <c r="J171" i="14"/>
  <c r="I171" i="14"/>
  <c r="S170" i="14"/>
  <c r="O170" i="14"/>
  <c r="L170" i="14"/>
  <c r="M170" i="14" s="1"/>
  <c r="K170" i="14"/>
  <c r="J170" i="14"/>
  <c r="I170" i="14"/>
  <c r="S169" i="14"/>
  <c r="O169" i="14"/>
  <c r="L169" i="14"/>
  <c r="K169" i="14"/>
  <c r="J169" i="14"/>
  <c r="I169" i="14"/>
  <c r="S168" i="14"/>
  <c r="O168" i="14"/>
  <c r="L168" i="14"/>
  <c r="K168" i="14"/>
  <c r="J168" i="14"/>
  <c r="I168" i="14"/>
  <c r="S167" i="14"/>
  <c r="O167" i="14"/>
  <c r="L167" i="14"/>
  <c r="K167" i="14"/>
  <c r="J167" i="14"/>
  <c r="I167" i="14"/>
  <c r="S166" i="14"/>
  <c r="O166" i="14"/>
  <c r="L166" i="14"/>
  <c r="K166" i="14"/>
  <c r="J166" i="14"/>
  <c r="I166" i="14"/>
  <c r="S165" i="14"/>
  <c r="O165" i="14"/>
  <c r="L165" i="14"/>
  <c r="K165" i="14"/>
  <c r="J165" i="14"/>
  <c r="I165" i="14"/>
  <c r="S164" i="14"/>
  <c r="O164" i="14"/>
  <c r="L164" i="14"/>
  <c r="K164" i="14"/>
  <c r="J164" i="14"/>
  <c r="I164" i="14"/>
  <c r="S163" i="14"/>
  <c r="O163" i="14"/>
  <c r="L163" i="14"/>
  <c r="K163" i="14"/>
  <c r="J163" i="14"/>
  <c r="I163" i="14"/>
  <c r="S162" i="14"/>
  <c r="O162" i="14"/>
  <c r="L162" i="14"/>
  <c r="K162" i="14"/>
  <c r="J162" i="14"/>
  <c r="I162" i="14"/>
  <c r="S161" i="14"/>
  <c r="O161" i="14"/>
  <c r="L161" i="14"/>
  <c r="K161" i="14"/>
  <c r="J161" i="14"/>
  <c r="I161" i="14"/>
  <c r="S160" i="14"/>
  <c r="O160" i="14"/>
  <c r="L160" i="14"/>
  <c r="K160" i="14"/>
  <c r="J160" i="14"/>
  <c r="I160" i="14"/>
  <c r="S159" i="14"/>
  <c r="O159" i="14"/>
  <c r="L159" i="14"/>
  <c r="K159" i="14"/>
  <c r="J159" i="14"/>
  <c r="I159" i="14"/>
  <c r="S158" i="14"/>
  <c r="O158" i="14"/>
  <c r="L158" i="14"/>
  <c r="K158" i="14"/>
  <c r="J158" i="14"/>
  <c r="I158" i="14"/>
  <c r="S157" i="14"/>
  <c r="O157" i="14"/>
  <c r="L157" i="14"/>
  <c r="K157" i="14"/>
  <c r="J157" i="14"/>
  <c r="I157" i="14"/>
  <c r="S156" i="14"/>
  <c r="O156" i="14"/>
  <c r="L156" i="14"/>
  <c r="M156" i="14" s="1"/>
  <c r="K156" i="14"/>
  <c r="J156" i="14"/>
  <c r="I156" i="14"/>
  <c r="S155" i="14"/>
  <c r="O155" i="14"/>
  <c r="L155" i="14"/>
  <c r="K155" i="14"/>
  <c r="J155" i="14"/>
  <c r="I155" i="14"/>
  <c r="S154" i="14"/>
  <c r="O154" i="14"/>
  <c r="L154" i="14"/>
  <c r="K154" i="14"/>
  <c r="J154" i="14"/>
  <c r="I154" i="14"/>
  <c r="S153" i="14"/>
  <c r="O153" i="14"/>
  <c r="L153" i="14"/>
  <c r="K153" i="14"/>
  <c r="J153" i="14"/>
  <c r="I153" i="14"/>
  <c r="S152" i="14"/>
  <c r="O152" i="14"/>
  <c r="L152" i="14"/>
  <c r="K152" i="14"/>
  <c r="J152" i="14"/>
  <c r="I152" i="14"/>
  <c r="S151" i="14"/>
  <c r="O151" i="14"/>
  <c r="L151" i="14"/>
  <c r="M151" i="14" s="1"/>
  <c r="K151" i="14"/>
  <c r="J151" i="14"/>
  <c r="I151" i="14"/>
  <c r="S150" i="14"/>
  <c r="O150" i="14"/>
  <c r="L150" i="14"/>
  <c r="K150" i="14"/>
  <c r="J150" i="14"/>
  <c r="I150" i="14"/>
  <c r="S149" i="14"/>
  <c r="O149" i="14"/>
  <c r="L149" i="14"/>
  <c r="K149" i="14"/>
  <c r="J149" i="14"/>
  <c r="I149" i="14"/>
  <c r="S148" i="14"/>
  <c r="O148" i="14"/>
  <c r="L148" i="14"/>
  <c r="K148" i="14"/>
  <c r="J148" i="14"/>
  <c r="I148" i="14"/>
  <c r="S147" i="14"/>
  <c r="O147" i="14"/>
  <c r="L147" i="14"/>
  <c r="K147" i="14"/>
  <c r="J147" i="14"/>
  <c r="I147" i="14"/>
  <c r="S146" i="14"/>
  <c r="O146" i="14"/>
  <c r="L146" i="14"/>
  <c r="M146" i="14" s="1"/>
  <c r="K146" i="14"/>
  <c r="J146" i="14"/>
  <c r="I146" i="14"/>
  <c r="S145" i="14"/>
  <c r="O145" i="14"/>
  <c r="L145" i="14"/>
  <c r="M145" i="14" s="1"/>
  <c r="K145" i="14"/>
  <c r="J145" i="14"/>
  <c r="I145" i="14"/>
  <c r="S144" i="14"/>
  <c r="O144" i="14"/>
  <c r="L144" i="14"/>
  <c r="K144" i="14"/>
  <c r="J144" i="14"/>
  <c r="I144" i="14"/>
  <c r="S143" i="14"/>
  <c r="O143" i="14"/>
  <c r="L143" i="14"/>
  <c r="K143" i="14"/>
  <c r="J143" i="14"/>
  <c r="I143" i="14"/>
  <c r="S142" i="14"/>
  <c r="O142" i="14"/>
  <c r="L142" i="14"/>
  <c r="K142" i="14"/>
  <c r="J142" i="14"/>
  <c r="I142" i="14"/>
  <c r="S141" i="14"/>
  <c r="O141" i="14"/>
  <c r="L141" i="14"/>
  <c r="K141" i="14"/>
  <c r="J141" i="14"/>
  <c r="I141" i="14"/>
  <c r="S140" i="14"/>
  <c r="O140" i="14"/>
  <c r="L140" i="14"/>
  <c r="K140" i="14"/>
  <c r="J140" i="14"/>
  <c r="I140" i="14"/>
  <c r="S139" i="14"/>
  <c r="O139" i="14"/>
  <c r="L139" i="14"/>
  <c r="K139" i="14"/>
  <c r="J139" i="14"/>
  <c r="I139" i="14"/>
  <c r="S138" i="14"/>
  <c r="O138" i="14"/>
  <c r="L138" i="14"/>
  <c r="M138" i="14" s="1"/>
  <c r="K138" i="14"/>
  <c r="J138" i="14"/>
  <c r="I138" i="14"/>
  <c r="S137" i="14"/>
  <c r="O137" i="14"/>
  <c r="L137" i="14"/>
  <c r="K137" i="14"/>
  <c r="J137" i="14"/>
  <c r="I137" i="14"/>
  <c r="S136" i="14"/>
  <c r="O136" i="14"/>
  <c r="L136" i="14"/>
  <c r="K136" i="14"/>
  <c r="J136" i="14"/>
  <c r="I136" i="14"/>
  <c r="S135" i="14"/>
  <c r="O135" i="14"/>
  <c r="L135" i="14"/>
  <c r="M135" i="14" s="1"/>
  <c r="K135" i="14"/>
  <c r="J135" i="14"/>
  <c r="I135" i="14"/>
  <c r="S134" i="14"/>
  <c r="O134" i="14"/>
  <c r="L134" i="14"/>
  <c r="K134" i="14"/>
  <c r="J134" i="14"/>
  <c r="I134" i="14"/>
  <c r="S133" i="14"/>
  <c r="O133" i="14"/>
  <c r="L133" i="14"/>
  <c r="M133" i="14" s="1"/>
  <c r="K133" i="14"/>
  <c r="J133" i="14"/>
  <c r="I133" i="14"/>
  <c r="S132" i="14"/>
  <c r="O132" i="14"/>
  <c r="L132" i="14"/>
  <c r="K132" i="14"/>
  <c r="J132" i="14"/>
  <c r="I132" i="14"/>
  <c r="S131" i="14"/>
  <c r="O131" i="14"/>
  <c r="L131" i="14"/>
  <c r="K131" i="14"/>
  <c r="J131" i="14"/>
  <c r="I131" i="14"/>
  <c r="S130" i="14"/>
  <c r="O130" i="14"/>
  <c r="L130" i="14"/>
  <c r="K130" i="14"/>
  <c r="M130" i="14" s="1"/>
  <c r="J130" i="14"/>
  <c r="I130" i="14"/>
  <c r="S129" i="14"/>
  <c r="O129" i="14"/>
  <c r="L129" i="14"/>
  <c r="M129" i="14" s="1"/>
  <c r="K129" i="14"/>
  <c r="J129" i="14"/>
  <c r="I129" i="14"/>
  <c r="S128" i="14"/>
  <c r="O128" i="14"/>
  <c r="L128" i="14"/>
  <c r="K128" i="14"/>
  <c r="M128" i="14" s="1"/>
  <c r="J128" i="14"/>
  <c r="I128" i="14"/>
  <c r="S127" i="14"/>
  <c r="O127" i="14"/>
  <c r="L127" i="14"/>
  <c r="K127" i="14"/>
  <c r="J127" i="14"/>
  <c r="I127" i="14"/>
  <c r="S126" i="14"/>
  <c r="O126" i="14"/>
  <c r="L126" i="14"/>
  <c r="K126" i="14"/>
  <c r="J126" i="14"/>
  <c r="I126" i="14"/>
  <c r="S125" i="14"/>
  <c r="O125" i="14"/>
  <c r="L125" i="14"/>
  <c r="K125" i="14"/>
  <c r="M125" i="14" s="1"/>
  <c r="J125" i="14"/>
  <c r="I125" i="14"/>
  <c r="S124" i="14"/>
  <c r="O124" i="14"/>
  <c r="L124" i="14"/>
  <c r="K124" i="14"/>
  <c r="J124" i="14"/>
  <c r="I124" i="14"/>
  <c r="S123" i="14"/>
  <c r="O123" i="14"/>
  <c r="L123" i="14"/>
  <c r="K123" i="14"/>
  <c r="J123" i="14"/>
  <c r="I123" i="14"/>
  <c r="S122" i="14"/>
  <c r="O122" i="14"/>
  <c r="L122" i="14"/>
  <c r="K122" i="14"/>
  <c r="J122" i="14"/>
  <c r="I122" i="14"/>
  <c r="S121" i="14"/>
  <c r="O121" i="14"/>
  <c r="L121" i="14"/>
  <c r="K121" i="14"/>
  <c r="J121" i="14"/>
  <c r="I121" i="14"/>
  <c r="S120" i="14"/>
  <c r="O120" i="14"/>
  <c r="L120" i="14"/>
  <c r="K120" i="14"/>
  <c r="J120" i="14"/>
  <c r="I120" i="14"/>
  <c r="S119" i="14"/>
  <c r="O119" i="14"/>
  <c r="L119" i="14"/>
  <c r="K119" i="14"/>
  <c r="J119" i="14"/>
  <c r="I119" i="14"/>
  <c r="S118" i="14"/>
  <c r="O118" i="14"/>
  <c r="L118" i="14"/>
  <c r="K118" i="14"/>
  <c r="J118" i="14"/>
  <c r="I118" i="14"/>
  <c r="S117" i="14"/>
  <c r="O117" i="14"/>
  <c r="L117" i="14"/>
  <c r="K117" i="14"/>
  <c r="J117" i="14"/>
  <c r="I117" i="14"/>
  <c r="S116" i="14"/>
  <c r="O116" i="14"/>
  <c r="L116" i="14"/>
  <c r="K116" i="14"/>
  <c r="J116" i="14"/>
  <c r="I116" i="14"/>
  <c r="S115" i="14"/>
  <c r="O115" i="14"/>
  <c r="L115" i="14"/>
  <c r="K115" i="14"/>
  <c r="J115" i="14"/>
  <c r="I115" i="14"/>
  <c r="S114" i="14"/>
  <c r="O114" i="14"/>
  <c r="L114" i="14"/>
  <c r="K114" i="14"/>
  <c r="J114" i="14"/>
  <c r="I114" i="14"/>
  <c r="S113" i="14"/>
  <c r="O113" i="14"/>
  <c r="L113" i="14"/>
  <c r="K113" i="14"/>
  <c r="J113" i="14"/>
  <c r="I113" i="14"/>
  <c r="S112" i="14"/>
  <c r="O112" i="14"/>
  <c r="L112" i="14"/>
  <c r="K112" i="14"/>
  <c r="J112" i="14"/>
  <c r="I112" i="14"/>
  <c r="S111" i="14"/>
  <c r="O111" i="14"/>
  <c r="L111" i="14"/>
  <c r="K111" i="14"/>
  <c r="J111" i="14"/>
  <c r="I111" i="14"/>
  <c r="S110" i="14"/>
  <c r="O110" i="14"/>
  <c r="L110" i="14"/>
  <c r="K110" i="14"/>
  <c r="J110" i="14"/>
  <c r="I110" i="14"/>
  <c r="S109" i="14"/>
  <c r="O109" i="14"/>
  <c r="L109" i="14"/>
  <c r="K109" i="14"/>
  <c r="J109" i="14"/>
  <c r="I109" i="14"/>
  <c r="S108" i="14"/>
  <c r="O108" i="14"/>
  <c r="L108" i="14"/>
  <c r="K108" i="14"/>
  <c r="J108" i="14"/>
  <c r="I108" i="14"/>
  <c r="S107" i="14"/>
  <c r="O107" i="14"/>
  <c r="L107" i="14"/>
  <c r="K107" i="14"/>
  <c r="J107" i="14"/>
  <c r="I107" i="14"/>
  <c r="S106" i="14"/>
  <c r="O106" i="14"/>
  <c r="L106" i="14"/>
  <c r="K106" i="14"/>
  <c r="J106" i="14"/>
  <c r="I106" i="14"/>
  <c r="S105" i="14"/>
  <c r="O105" i="14"/>
  <c r="L105" i="14"/>
  <c r="K105" i="14"/>
  <c r="J105" i="14"/>
  <c r="I105" i="14"/>
  <c r="S104" i="14"/>
  <c r="O104" i="14"/>
  <c r="L104" i="14"/>
  <c r="K104" i="14"/>
  <c r="J104" i="14"/>
  <c r="I104" i="14"/>
  <c r="S103" i="14"/>
  <c r="O103" i="14"/>
  <c r="L103" i="14"/>
  <c r="K103" i="14"/>
  <c r="J103" i="14"/>
  <c r="I103" i="14"/>
  <c r="S102" i="14"/>
  <c r="O102" i="14"/>
  <c r="L102" i="14"/>
  <c r="K102" i="14"/>
  <c r="J102" i="14"/>
  <c r="I102" i="14"/>
  <c r="S101" i="14"/>
  <c r="O101" i="14"/>
  <c r="L101" i="14"/>
  <c r="K101" i="14"/>
  <c r="J101" i="14"/>
  <c r="I101" i="14"/>
  <c r="S100" i="14"/>
  <c r="O100" i="14"/>
  <c r="L100" i="14"/>
  <c r="M100" i="14" s="1"/>
  <c r="K100" i="14"/>
  <c r="J100" i="14"/>
  <c r="I100" i="14"/>
  <c r="S99" i="14"/>
  <c r="O99" i="14"/>
  <c r="L99" i="14"/>
  <c r="K99" i="14"/>
  <c r="J99" i="14"/>
  <c r="I99" i="14"/>
  <c r="S98" i="14"/>
  <c r="O98" i="14"/>
  <c r="L98" i="14"/>
  <c r="K98" i="14"/>
  <c r="J98" i="14"/>
  <c r="I98" i="14"/>
  <c r="S97" i="14"/>
  <c r="O97" i="14"/>
  <c r="L97" i="14"/>
  <c r="K97" i="14"/>
  <c r="J97" i="14"/>
  <c r="I97" i="14"/>
  <c r="S96" i="14"/>
  <c r="O96" i="14"/>
  <c r="L96" i="14"/>
  <c r="K96" i="14"/>
  <c r="J96" i="14"/>
  <c r="I96" i="14"/>
  <c r="S95" i="14"/>
  <c r="O95" i="14"/>
  <c r="L95" i="14"/>
  <c r="K95" i="14"/>
  <c r="J95" i="14"/>
  <c r="I95" i="14"/>
  <c r="S94" i="14"/>
  <c r="O94" i="14"/>
  <c r="L94" i="14"/>
  <c r="K94" i="14"/>
  <c r="J94" i="14"/>
  <c r="I94" i="14"/>
  <c r="S93" i="14"/>
  <c r="O93" i="14"/>
  <c r="M93" i="14"/>
  <c r="L93" i="14"/>
  <c r="K93" i="14"/>
  <c r="J93" i="14"/>
  <c r="I93" i="14"/>
  <c r="S92" i="14"/>
  <c r="O92" i="14"/>
  <c r="L92" i="14"/>
  <c r="M92" i="14" s="1"/>
  <c r="K92" i="14"/>
  <c r="J92" i="14"/>
  <c r="I92" i="14"/>
  <c r="S91" i="14"/>
  <c r="O91" i="14"/>
  <c r="L91" i="14"/>
  <c r="K91" i="14"/>
  <c r="J91" i="14"/>
  <c r="I91" i="14"/>
  <c r="S90" i="14"/>
  <c r="O90" i="14"/>
  <c r="L90" i="14"/>
  <c r="K90" i="14"/>
  <c r="J90" i="14"/>
  <c r="I90" i="14"/>
  <c r="S89" i="14"/>
  <c r="O89" i="14"/>
  <c r="L89" i="14"/>
  <c r="K89" i="14"/>
  <c r="J89" i="14"/>
  <c r="I89" i="14"/>
  <c r="S88" i="14"/>
  <c r="O88" i="14"/>
  <c r="L88" i="14"/>
  <c r="K88" i="14"/>
  <c r="J88" i="14"/>
  <c r="I88" i="14"/>
  <c r="S87" i="14"/>
  <c r="O87" i="14"/>
  <c r="L87" i="14"/>
  <c r="K87" i="14"/>
  <c r="J87" i="14"/>
  <c r="I87" i="14"/>
  <c r="S86" i="14"/>
  <c r="O86" i="14"/>
  <c r="L86" i="14"/>
  <c r="M86" i="14" s="1"/>
  <c r="K86" i="14"/>
  <c r="J86" i="14"/>
  <c r="I86" i="14"/>
  <c r="S85" i="14"/>
  <c r="O85" i="14"/>
  <c r="L85" i="14"/>
  <c r="K85" i="14"/>
  <c r="J85" i="14"/>
  <c r="I85" i="14"/>
  <c r="S84" i="14"/>
  <c r="O84" i="14"/>
  <c r="L84" i="14"/>
  <c r="M84" i="14" s="1"/>
  <c r="K84" i="14"/>
  <c r="J84" i="14"/>
  <c r="I84" i="14"/>
  <c r="S83" i="14"/>
  <c r="O83" i="14"/>
  <c r="L83" i="14"/>
  <c r="K83" i="14"/>
  <c r="J83" i="14"/>
  <c r="I83" i="14"/>
  <c r="S82" i="14"/>
  <c r="O82" i="14"/>
  <c r="L82" i="14"/>
  <c r="K82" i="14"/>
  <c r="J82" i="14"/>
  <c r="I82" i="14"/>
  <c r="S81" i="14"/>
  <c r="O81" i="14"/>
  <c r="L81" i="14"/>
  <c r="K81" i="14"/>
  <c r="J81" i="14"/>
  <c r="I81" i="14"/>
  <c r="S80" i="14"/>
  <c r="O80" i="14"/>
  <c r="L80" i="14"/>
  <c r="K80" i="14"/>
  <c r="J80" i="14"/>
  <c r="I80" i="14"/>
  <c r="S79" i="14"/>
  <c r="O79" i="14"/>
  <c r="L79" i="14"/>
  <c r="K79" i="14"/>
  <c r="J79" i="14"/>
  <c r="I79" i="14"/>
  <c r="S78" i="14"/>
  <c r="O78" i="14"/>
  <c r="L78" i="14"/>
  <c r="K78" i="14"/>
  <c r="M78" i="14" s="1"/>
  <c r="J78" i="14"/>
  <c r="I78" i="14"/>
  <c r="S77" i="14"/>
  <c r="O77" i="14"/>
  <c r="L77" i="14"/>
  <c r="K77" i="14"/>
  <c r="J77" i="14"/>
  <c r="I77" i="14"/>
  <c r="S76" i="14"/>
  <c r="O76" i="14"/>
  <c r="L76" i="14"/>
  <c r="K76" i="14"/>
  <c r="M76" i="14" s="1"/>
  <c r="J76" i="14"/>
  <c r="I76" i="14"/>
  <c r="S75" i="14"/>
  <c r="O75" i="14"/>
  <c r="L75" i="14"/>
  <c r="K75" i="14"/>
  <c r="J75" i="14"/>
  <c r="I75" i="14"/>
  <c r="S74" i="14"/>
  <c r="O74" i="14"/>
  <c r="L74" i="14"/>
  <c r="K74" i="14"/>
  <c r="J74" i="14"/>
  <c r="I74" i="14"/>
  <c r="S73" i="14"/>
  <c r="O73" i="14"/>
  <c r="L73" i="14"/>
  <c r="M73" i="14" s="1"/>
  <c r="K73" i="14"/>
  <c r="J73" i="14"/>
  <c r="I73" i="14"/>
  <c r="S72" i="14"/>
  <c r="O72" i="14"/>
  <c r="L72" i="14"/>
  <c r="K72" i="14"/>
  <c r="J72" i="14"/>
  <c r="I72" i="14"/>
  <c r="S71" i="14"/>
  <c r="O71" i="14"/>
  <c r="L71" i="14"/>
  <c r="K71" i="14"/>
  <c r="J71" i="14"/>
  <c r="I71" i="14"/>
  <c r="S70" i="14"/>
  <c r="O70" i="14"/>
  <c r="L70" i="14"/>
  <c r="K70" i="14"/>
  <c r="J70" i="14"/>
  <c r="I70" i="14"/>
  <c r="S69" i="14"/>
  <c r="O69" i="14"/>
  <c r="L69" i="14"/>
  <c r="K69" i="14"/>
  <c r="J69" i="14"/>
  <c r="I69" i="14"/>
  <c r="S68" i="14"/>
  <c r="O68" i="14"/>
  <c r="L68" i="14"/>
  <c r="K68" i="14"/>
  <c r="J68" i="14"/>
  <c r="I68" i="14"/>
  <c r="S67" i="14"/>
  <c r="O67" i="14"/>
  <c r="L67" i="14"/>
  <c r="K67" i="14"/>
  <c r="J67" i="14"/>
  <c r="I67" i="14"/>
  <c r="S66" i="14"/>
  <c r="O66" i="14"/>
  <c r="L66" i="14"/>
  <c r="K66" i="14"/>
  <c r="J66" i="14"/>
  <c r="I66" i="14"/>
  <c r="S65" i="14"/>
  <c r="O65" i="14"/>
  <c r="L65" i="14"/>
  <c r="K65" i="14"/>
  <c r="J65" i="14"/>
  <c r="I65" i="14"/>
  <c r="S64" i="14"/>
  <c r="O64" i="14"/>
  <c r="L64" i="14"/>
  <c r="K64" i="14"/>
  <c r="J64" i="14"/>
  <c r="I64" i="14"/>
  <c r="S63" i="14"/>
  <c r="O63" i="14"/>
  <c r="L63" i="14"/>
  <c r="K63" i="14"/>
  <c r="J63" i="14"/>
  <c r="I63" i="14"/>
  <c r="S62" i="14"/>
  <c r="O62" i="14"/>
  <c r="L62" i="14"/>
  <c r="K62" i="14"/>
  <c r="J62" i="14"/>
  <c r="I62" i="14"/>
  <c r="S61" i="14"/>
  <c r="O61" i="14"/>
  <c r="L61" i="14"/>
  <c r="M61" i="14" s="1"/>
  <c r="K61" i="14"/>
  <c r="J61" i="14"/>
  <c r="I61" i="14"/>
  <c r="S60" i="14"/>
  <c r="O60" i="14"/>
  <c r="L60" i="14"/>
  <c r="K60" i="14"/>
  <c r="J60" i="14"/>
  <c r="I60" i="14"/>
  <c r="S59" i="14"/>
  <c r="O59" i="14"/>
  <c r="L59" i="14"/>
  <c r="K59" i="14"/>
  <c r="J59" i="14"/>
  <c r="I59" i="14"/>
  <c r="S58" i="14"/>
  <c r="O58" i="14"/>
  <c r="L58" i="14"/>
  <c r="K58" i="14"/>
  <c r="J58" i="14"/>
  <c r="I58" i="14"/>
  <c r="U57" i="14"/>
  <c r="S57" i="14"/>
  <c r="O57" i="14"/>
  <c r="L57" i="14"/>
  <c r="K57" i="14"/>
  <c r="J57" i="14"/>
  <c r="I57" i="14"/>
  <c r="S56" i="14"/>
  <c r="O56" i="14"/>
  <c r="L56" i="14"/>
  <c r="K56" i="14"/>
  <c r="J56" i="14"/>
  <c r="I56" i="14"/>
  <c r="U55" i="14"/>
  <c r="S55" i="14"/>
  <c r="O55" i="14"/>
  <c r="L55" i="14"/>
  <c r="K55" i="14"/>
  <c r="J55" i="14"/>
  <c r="I55" i="14"/>
  <c r="S54" i="14"/>
  <c r="O54" i="14"/>
  <c r="L54" i="14"/>
  <c r="M54" i="14" s="1"/>
  <c r="K54" i="14"/>
  <c r="J54" i="14"/>
  <c r="I54" i="14"/>
  <c r="S53" i="14"/>
  <c r="O53" i="14"/>
  <c r="L53" i="14"/>
  <c r="K53" i="14"/>
  <c r="J53" i="14"/>
  <c r="I53" i="14"/>
  <c r="U52" i="14"/>
  <c r="S52" i="14"/>
  <c r="O52" i="14"/>
  <c r="L52" i="14"/>
  <c r="K52" i="14"/>
  <c r="M52" i="14" s="1"/>
  <c r="J52" i="14"/>
  <c r="I52" i="14"/>
  <c r="S51" i="14"/>
  <c r="O51" i="14"/>
  <c r="L51" i="14"/>
  <c r="K51" i="14"/>
  <c r="J51" i="14"/>
  <c r="I51" i="14"/>
  <c r="U50" i="14"/>
  <c r="S50" i="14"/>
  <c r="O50" i="14"/>
  <c r="L50" i="14"/>
  <c r="K50" i="14"/>
  <c r="J50" i="14"/>
  <c r="I50" i="14"/>
  <c r="S49" i="14"/>
  <c r="O49" i="14"/>
  <c r="L49" i="14"/>
  <c r="K49" i="14"/>
  <c r="J49" i="14"/>
  <c r="I49" i="14"/>
  <c r="S48" i="14"/>
  <c r="O48" i="14"/>
  <c r="L48" i="14"/>
  <c r="K48" i="14"/>
  <c r="J48" i="14"/>
  <c r="I48" i="14"/>
  <c r="S47" i="14"/>
  <c r="O47" i="14"/>
  <c r="L47" i="14"/>
  <c r="K47" i="14"/>
  <c r="J47" i="14"/>
  <c r="I47" i="14"/>
  <c r="S46" i="14"/>
  <c r="O46" i="14"/>
  <c r="L46" i="14"/>
  <c r="K46" i="14"/>
  <c r="M46" i="14" s="1"/>
  <c r="J46" i="14"/>
  <c r="I46" i="14"/>
  <c r="S45" i="14"/>
  <c r="O45" i="14"/>
  <c r="L45" i="14"/>
  <c r="K45" i="14"/>
  <c r="J45" i="14"/>
  <c r="I45" i="14"/>
  <c r="S44" i="14"/>
  <c r="O44" i="14"/>
  <c r="L44" i="14"/>
  <c r="K44" i="14"/>
  <c r="J44" i="14"/>
  <c r="I44" i="14"/>
  <c r="S43" i="14"/>
  <c r="O43" i="14"/>
  <c r="L43" i="14"/>
  <c r="K43" i="14"/>
  <c r="J43" i="14"/>
  <c r="I43" i="14"/>
  <c r="S42" i="14"/>
  <c r="O42" i="14"/>
  <c r="L42" i="14"/>
  <c r="K42" i="14"/>
  <c r="J42" i="14"/>
  <c r="I42" i="14"/>
  <c r="S41" i="14"/>
  <c r="O41" i="14"/>
  <c r="L41" i="14"/>
  <c r="K41" i="14"/>
  <c r="J41" i="14"/>
  <c r="I41" i="14"/>
  <c r="U40" i="14"/>
  <c r="S40" i="14"/>
  <c r="O40" i="14"/>
  <c r="L40" i="14"/>
  <c r="K40" i="14"/>
  <c r="J40" i="14"/>
  <c r="I40" i="14"/>
  <c r="S39" i="14"/>
  <c r="O39" i="14"/>
  <c r="L39" i="14"/>
  <c r="K39" i="14"/>
  <c r="J39" i="14"/>
  <c r="I39" i="14"/>
  <c r="S38" i="14"/>
  <c r="O38" i="14"/>
  <c r="L38" i="14"/>
  <c r="K38" i="14"/>
  <c r="J38" i="14"/>
  <c r="I38" i="14"/>
  <c r="U37" i="14"/>
  <c r="S37" i="14"/>
  <c r="O37" i="14"/>
  <c r="L37" i="14"/>
  <c r="K37" i="14"/>
  <c r="M37" i="14" s="1"/>
  <c r="J37" i="14"/>
  <c r="I37" i="14"/>
  <c r="S36" i="14"/>
  <c r="O36" i="14"/>
  <c r="L36" i="14"/>
  <c r="K36" i="14"/>
  <c r="M36" i="14" s="1"/>
  <c r="J36" i="14"/>
  <c r="I36" i="14"/>
  <c r="S35" i="14"/>
  <c r="O35" i="14"/>
  <c r="L35" i="14"/>
  <c r="K35" i="14"/>
  <c r="J35" i="14"/>
  <c r="I35" i="14"/>
  <c r="S34" i="14"/>
  <c r="O34" i="14"/>
  <c r="L34" i="14"/>
  <c r="K34" i="14"/>
  <c r="J34" i="14"/>
  <c r="I34" i="14"/>
  <c r="U33" i="14"/>
  <c r="S33" i="14"/>
  <c r="O33" i="14"/>
  <c r="L33" i="14"/>
  <c r="K33" i="14"/>
  <c r="J33" i="14"/>
  <c r="I33" i="14"/>
  <c r="S32" i="14"/>
  <c r="O32" i="14"/>
  <c r="L32" i="14"/>
  <c r="K32" i="14"/>
  <c r="J32" i="14"/>
  <c r="I32" i="14"/>
  <c r="S31" i="14"/>
  <c r="O31" i="14"/>
  <c r="L31" i="14"/>
  <c r="K31" i="14"/>
  <c r="J31" i="14"/>
  <c r="I31" i="14"/>
  <c r="S30" i="14"/>
  <c r="O30" i="14"/>
  <c r="L30" i="14"/>
  <c r="K30" i="14"/>
  <c r="J30" i="14"/>
  <c r="I30" i="14"/>
  <c r="S29" i="14"/>
  <c r="O29" i="14"/>
  <c r="L29" i="14"/>
  <c r="K29" i="14"/>
  <c r="J29" i="14"/>
  <c r="I29" i="14"/>
  <c r="S28" i="14"/>
  <c r="O28" i="14"/>
  <c r="L28" i="14"/>
  <c r="K28" i="14"/>
  <c r="M28" i="14" s="1"/>
  <c r="J28" i="14"/>
  <c r="I28" i="14"/>
  <c r="S27" i="14"/>
  <c r="O27" i="14"/>
  <c r="L27" i="14"/>
  <c r="K27" i="14"/>
  <c r="J27" i="14"/>
  <c r="I27" i="14"/>
  <c r="S26" i="14"/>
  <c r="O26" i="14"/>
  <c r="L26" i="14"/>
  <c r="K26" i="14"/>
  <c r="J26" i="14"/>
  <c r="I26" i="14"/>
  <c r="S25" i="14"/>
  <c r="O25" i="14"/>
  <c r="L25" i="14"/>
  <c r="K25" i="14"/>
  <c r="J25" i="14"/>
  <c r="I25" i="14"/>
  <c r="S24" i="14"/>
  <c r="O24" i="14"/>
  <c r="L24" i="14"/>
  <c r="K24" i="14"/>
  <c r="J24" i="14"/>
  <c r="I24" i="14"/>
  <c r="U23" i="14"/>
  <c r="S23" i="14"/>
  <c r="O23" i="14"/>
  <c r="L23" i="14"/>
  <c r="K23" i="14"/>
  <c r="J23" i="14"/>
  <c r="I23" i="14"/>
  <c r="AM22" i="14"/>
  <c r="S22" i="14"/>
  <c r="O22" i="14"/>
  <c r="L22" i="14"/>
  <c r="K22" i="14"/>
  <c r="J22" i="14"/>
  <c r="I22" i="14"/>
  <c r="AM21" i="14"/>
  <c r="S21" i="14"/>
  <c r="O21" i="14"/>
  <c r="L21" i="14"/>
  <c r="K21" i="14"/>
  <c r="J21" i="14"/>
  <c r="I21" i="14"/>
  <c r="AM20" i="14"/>
  <c r="S20" i="14"/>
  <c r="O20" i="14"/>
  <c r="L20" i="14"/>
  <c r="K20" i="14"/>
  <c r="J20" i="14"/>
  <c r="I20" i="14"/>
  <c r="AM19" i="14"/>
  <c r="S19" i="14"/>
  <c r="O19" i="14"/>
  <c r="L19" i="14"/>
  <c r="K19" i="14"/>
  <c r="J19" i="14"/>
  <c r="I19" i="14"/>
  <c r="B19" i="14"/>
  <c r="U102" i="14" s="1"/>
  <c r="AM18" i="14"/>
  <c r="S18" i="14"/>
  <c r="O18" i="14"/>
  <c r="L18" i="14"/>
  <c r="M18" i="14" s="1"/>
  <c r="K18" i="14"/>
  <c r="J18" i="14"/>
  <c r="I18" i="14"/>
  <c r="AM17" i="14"/>
  <c r="S17" i="14"/>
  <c r="O17" i="14"/>
  <c r="L17" i="14"/>
  <c r="K17" i="14"/>
  <c r="J17" i="14"/>
  <c r="I17" i="14"/>
  <c r="AM16" i="14"/>
  <c r="U16" i="14"/>
  <c r="S16" i="14"/>
  <c r="O16" i="14"/>
  <c r="L16" i="14"/>
  <c r="K16" i="14"/>
  <c r="J16" i="14"/>
  <c r="I16" i="14"/>
  <c r="AN15" i="14"/>
  <c r="AM15" i="14"/>
  <c r="S15" i="14"/>
  <c r="O15" i="14"/>
  <c r="L15" i="14"/>
  <c r="K15" i="14"/>
  <c r="J15" i="14"/>
  <c r="I15" i="14"/>
  <c r="AM14" i="14"/>
  <c r="S14" i="14"/>
  <c r="L14" i="14"/>
  <c r="K14" i="14"/>
  <c r="J14" i="14"/>
  <c r="AN13" i="14"/>
  <c r="AM13" i="14"/>
  <c r="S13" i="14"/>
  <c r="L13" i="14"/>
  <c r="K13" i="14"/>
  <c r="J13" i="14"/>
  <c r="AN12" i="14"/>
  <c r="AM12" i="14"/>
  <c r="U12" i="14"/>
  <c r="S12" i="14"/>
  <c r="L12" i="14"/>
  <c r="K12" i="14"/>
  <c r="J12" i="14"/>
  <c r="AM11" i="14"/>
  <c r="U11" i="14"/>
  <c r="S11" i="14"/>
  <c r="L11" i="14"/>
  <c r="K11" i="14"/>
  <c r="M11" i="14" s="1"/>
  <c r="J11" i="14"/>
  <c r="AN10" i="14"/>
  <c r="AM10" i="14"/>
  <c r="S10" i="14"/>
  <c r="L10" i="14"/>
  <c r="K10" i="14"/>
  <c r="J10" i="14"/>
  <c r="AN9" i="14"/>
  <c r="AM9" i="14"/>
  <c r="S9" i="14"/>
  <c r="L9" i="14"/>
  <c r="K9" i="14"/>
  <c r="J9" i="14"/>
  <c r="AM8" i="14"/>
  <c r="U8" i="14"/>
  <c r="S8" i="14"/>
  <c r="L8" i="14"/>
  <c r="K8" i="14"/>
  <c r="J8" i="14"/>
  <c r="AM7" i="14"/>
  <c r="U7" i="14"/>
  <c r="S7" i="14"/>
  <c r="L7" i="14"/>
  <c r="K7" i="14"/>
  <c r="J7" i="14"/>
  <c r="AN6" i="14"/>
  <c r="AM6" i="14"/>
  <c r="S6" i="14"/>
  <c r="L6" i="14"/>
  <c r="K6" i="14"/>
  <c r="J6" i="14"/>
  <c r="AM5" i="14"/>
  <c r="S5" i="14"/>
  <c r="L5" i="14"/>
  <c r="K5" i="14"/>
  <c r="J5" i="14"/>
  <c r="AN4" i="14"/>
  <c r="AM4" i="14"/>
  <c r="S4" i="14"/>
  <c r="L4" i="14"/>
  <c r="K4" i="14"/>
  <c r="J4" i="14"/>
  <c r="AM3" i="14"/>
  <c r="U3" i="14"/>
  <c r="S3" i="14"/>
  <c r="L3" i="14"/>
  <c r="K3" i="14"/>
  <c r="J3" i="14"/>
  <c r="I3" i="14"/>
  <c r="AP2" i="14"/>
  <c r="AM2" i="14"/>
  <c r="S2" i="14"/>
  <c r="N2" i="14"/>
  <c r="J2" i="14"/>
  <c r="I2" i="14"/>
  <c r="AK14" i="14" l="1"/>
  <c r="AL14" i="14" s="1"/>
  <c r="AP14" i="14" s="1"/>
  <c r="AK15" i="14"/>
  <c r="AL15" i="14" s="1"/>
  <c r="AP15" i="14" s="1"/>
  <c r="AK18" i="14"/>
  <c r="AL18" i="14" s="1"/>
  <c r="AP18" i="14" s="1"/>
  <c r="AN22" i="14"/>
  <c r="M34" i="14"/>
  <c r="M49" i="14"/>
  <c r="U51" i="14"/>
  <c r="M103" i="14"/>
  <c r="M172" i="14"/>
  <c r="M205" i="14"/>
  <c r="M233" i="14"/>
  <c r="M22" i="14"/>
  <c r="M24" i="14"/>
  <c r="M25" i="14"/>
  <c r="U41" i="14"/>
  <c r="M53" i="14"/>
  <c r="U56" i="14"/>
  <c r="M71" i="14"/>
  <c r="M80" i="14"/>
  <c r="M118" i="14"/>
  <c r="M179" i="14"/>
  <c r="U34" i="14"/>
  <c r="M51" i="14"/>
  <c r="U54" i="14"/>
  <c r="M58" i="14"/>
  <c r="M62" i="14"/>
  <c r="M70" i="14"/>
  <c r="M83" i="14"/>
  <c r="M96" i="14"/>
  <c r="M105" i="14"/>
  <c r="M113" i="14"/>
  <c r="M117" i="14"/>
  <c r="M121" i="14"/>
  <c r="M142" i="14"/>
  <c r="M158" i="14"/>
  <c r="M162" i="14"/>
  <c r="M182" i="14"/>
  <c r="M199" i="14"/>
  <c r="M211" i="14"/>
  <c r="M231" i="14"/>
  <c r="M243" i="14"/>
  <c r="AN2" i="14"/>
  <c r="AN11" i="14"/>
  <c r="AK22" i="14"/>
  <c r="AL22" i="14" s="1"/>
  <c r="AP22" i="14" s="1"/>
  <c r="U24" i="14"/>
  <c r="U38" i="14"/>
  <c r="M42" i="14"/>
  <c r="M65" i="14"/>
  <c r="M108" i="14"/>
  <c r="M116" i="14"/>
  <c r="M181" i="14"/>
  <c r="M189" i="14"/>
  <c r="M210" i="14"/>
  <c r="M234" i="14"/>
  <c r="M21" i="14"/>
  <c r="M41" i="14"/>
  <c r="M39" i="14"/>
  <c r="M50" i="14"/>
  <c r="M57" i="14"/>
  <c r="M66" i="14"/>
  <c r="M144" i="14"/>
  <c r="M200" i="14"/>
  <c r="M201" i="14"/>
  <c r="M220" i="14"/>
  <c r="M236" i="14"/>
  <c r="M237" i="14"/>
  <c r="M247" i="14"/>
  <c r="M27" i="14"/>
  <c r="M23" i="14"/>
  <c r="M235" i="14"/>
  <c r="M294" i="14"/>
  <c r="M3" i="14"/>
  <c r="AN5" i="14"/>
  <c r="U14" i="14"/>
  <c r="AN19" i="14"/>
  <c r="AK20" i="14"/>
  <c r="AL20" i="14" s="1"/>
  <c r="AP20" i="14" s="1"/>
  <c r="M32" i="14"/>
  <c r="M33" i="14"/>
  <c r="M35" i="14"/>
  <c r="M74" i="14"/>
  <c r="M82" i="14"/>
  <c r="M104" i="14"/>
  <c r="M112" i="14"/>
  <c r="M123" i="14"/>
  <c r="M134" i="14"/>
  <c r="M141" i="14"/>
  <c r="M152" i="14"/>
  <c r="M159" i="14"/>
  <c r="M168" i="14"/>
  <c r="M178" i="14"/>
  <c r="M188" i="14"/>
  <c r="M218" i="14"/>
  <c r="M226" i="14"/>
  <c r="M253" i="14"/>
  <c r="M244" i="14"/>
  <c r="M252" i="14"/>
  <c r="M260" i="14"/>
  <c r="M268" i="14"/>
  <c r="M7" i="14"/>
  <c r="M31" i="14"/>
  <c r="M90" i="14"/>
  <c r="M110" i="14"/>
  <c r="M120" i="14"/>
  <c r="M140" i="14"/>
  <c r="M176" i="14"/>
  <c r="M204" i="14"/>
  <c r="M215" i="14"/>
  <c r="M216" i="14"/>
  <c r="M224" i="14"/>
  <c r="M232" i="14"/>
  <c r="M259" i="14"/>
  <c r="M29" i="14"/>
  <c r="M45" i="14"/>
  <c r="M69" i="14"/>
  <c r="M88" i="14"/>
  <c r="M89" i="14"/>
  <c r="M101" i="14"/>
  <c r="M109" i="14"/>
  <c r="M131" i="14"/>
  <c r="M149" i="14"/>
  <c r="M166" i="14"/>
  <c r="M175" i="14"/>
  <c r="M68" i="14"/>
  <c r="M184" i="14"/>
  <c r="M192" i="14"/>
  <c r="M222" i="14"/>
  <c r="M239" i="14"/>
  <c r="M249" i="14"/>
  <c r="M257" i="14"/>
  <c r="M107" i="14"/>
  <c r="M115" i="14"/>
  <c r="M137" i="14"/>
  <c r="M147" i="14"/>
  <c r="M164" i="14"/>
  <c r="AN3" i="14"/>
  <c r="M6" i="14"/>
  <c r="U9" i="14"/>
  <c r="M13" i="14"/>
  <c r="AN14" i="14"/>
  <c r="U29" i="14"/>
  <c r="U30" i="14"/>
  <c r="U62" i="14"/>
  <c r="U63" i="14"/>
  <c r="U66" i="14"/>
  <c r="U2" i="14"/>
  <c r="U5" i="14"/>
  <c r="AN8" i="14"/>
  <c r="U10" i="14"/>
  <c r="U15" i="14"/>
  <c r="AN17" i="14"/>
  <c r="M26" i="14"/>
  <c r="U31" i="14"/>
  <c r="U32" i="14"/>
  <c r="M43" i="14"/>
  <c r="M44" i="14"/>
  <c r="U49" i="14"/>
  <c r="M59" i="14"/>
  <c r="M60" i="14"/>
  <c r="M72" i="14"/>
  <c r="M75" i="14"/>
  <c r="M91" i="14"/>
  <c r="M94" i="14"/>
  <c r="M106" i="14"/>
  <c r="M122" i="14"/>
  <c r="M136" i="14"/>
  <c r="M150" i="14"/>
  <c r="M163" i="14"/>
  <c r="M173" i="14"/>
  <c r="M187" i="14"/>
  <c r="M197" i="14"/>
  <c r="M213" i="14"/>
  <c r="M228" i="14"/>
  <c r="M245" i="14"/>
  <c r="M254" i="14"/>
  <c r="M263" i="14"/>
  <c r="M271" i="14"/>
  <c r="M279" i="14"/>
  <c r="M286" i="14"/>
  <c r="U6" i="14"/>
  <c r="M8" i="14"/>
  <c r="U13" i="14"/>
  <c r="M17" i="14"/>
  <c r="U18" i="14"/>
  <c r="B20" i="14"/>
  <c r="U20" i="14"/>
  <c r="M30" i="14"/>
  <c r="U35" i="14"/>
  <c r="U36" i="14"/>
  <c r="M47" i="14"/>
  <c r="M48" i="14"/>
  <c r="U53" i="14"/>
  <c r="M63" i="14"/>
  <c r="M64" i="14"/>
  <c r="M67" i="14"/>
  <c r="U80" i="14"/>
  <c r="M87" i="14"/>
  <c r="M102" i="14"/>
  <c r="M119" i="14"/>
  <c r="M132" i="14"/>
  <c r="M148" i="14"/>
  <c r="M160" i="14"/>
  <c r="M171" i="14"/>
  <c r="M183" i="14"/>
  <c r="M195" i="14"/>
  <c r="M209" i="14"/>
  <c r="M225" i="14"/>
  <c r="M242" i="14"/>
  <c r="M251" i="14"/>
  <c r="M261" i="14"/>
  <c r="M269" i="14"/>
  <c r="M85" i="14"/>
  <c r="M99" i="14"/>
  <c r="M127" i="14"/>
  <c r="M169" i="14"/>
  <c r="M180" i="14"/>
  <c r="M193" i="14"/>
  <c r="M207" i="14"/>
  <c r="M15" i="14"/>
  <c r="M223" i="14"/>
  <c r="M267" i="14"/>
  <c r="M283" i="14"/>
  <c r="M291" i="14"/>
  <c r="M299" i="14"/>
  <c r="M10" i="14"/>
  <c r="U25" i="14"/>
  <c r="U26" i="14"/>
  <c r="U42" i="14"/>
  <c r="U43" i="14"/>
  <c r="U44" i="14"/>
  <c r="U58" i="14"/>
  <c r="U59" i="14"/>
  <c r="U60" i="14"/>
  <c r="U73" i="14"/>
  <c r="M79" i="14"/>
  <c r="M81" i="14"/>
  <c r="M98" i="14"/>
  <c r="M114" i="14"/>
  <c r="M124" i="14"/>
  <c r="M126" i="14"/>
  <c r="M143" i="14"/>
  <c r="M154" i="14"/>
  <c r="M155" i="14"/>
  <c r="M167" i="14"/>
  <c r="M177" i="14"/>
  <c r="M191" i="14"/>
  <c r="M203" i="14"/>
  <c r="M221" i="14"/>
  <c r="M248" i="14"/>
  <c r="M258" i="14"/>
  <c r="M266" i="14"/>
  <c r="M290" i="14"/>
  <c r="M298" i="14"/>
  <c r="U19" i="14"/>
  <c r="U4" i="14"/>
  <c r="V4" i="14" s="1"/>
  <c r="AN7" i="14"/>
  <c r="M12" i="14"/>
  <c r="AN16" i="14"/>
  <c r="AK17" i="14"/>
  <c r="AL17" i="14" s="1"/>
  <c r="AP17" i="14" s="1"/>
  <c r="AK19" i="14"/>
  <c r="AL19" i="14" s="1"/>
  <c r="AP19" i="14" s="1"/>
  <c r="M20" i="14"/>
  <c r="AN20" i="14"/>
  <c r="U27" i="14"/>
  <c r="V27" i="14" s="1"/>
  <c r="U28" i="14"/>
  <c r="M38" i="14"/>
  <c r="M40" i="14"/>
  <c r="U45" i="14"/>
  <c r="M55" i="14"/>
  <c r="M56" i="14"/>
  <c r="U61" i="14"/>
  <c r="U65" i="14"/>
  <c r="V65" i="14" s="1"/>
  <c r="M77" i="14"/>
  <c r="M95" i="14"/>
  <c r="M97" i="14"/>
  <c r="M111" i="14"/>
  <c r="M265" i="14"/>
  <c r="M281" i="14"/>
  <c r="AK21" i="14"/>
  <c r="AL21" i="14" s="1"/>
  <c r="AP21" i="14" s="1"/>
  <c r="U46" i="14"/>
  <c r="U47" i="14"/>
  <c r="U48" i="14"/>
  <c r="M139" i="14"/>
  <c r="M165" i="14"/>
  <c r="M217" i="14"/>
  <c r="M229" i="14"/>
  <c r="M246" i="14"/>
  <c r="M255" i="14"/>
  <c r="M264" i="14"/>
  <c r="M288" i="14"/>
  <c r="M4" i="14"/>
  <c r="M5" i="14"/>
  <c r="I4" i="14"/>
  <c r="M14" i="14"/>
  <c r="AI299" i="14"/>
  <c r="AA299" i="14"/>
  <c r="AI298" i="14"/>
  <c r="AA298" i="14"/>
  <c r="AI297" i="14"/>
  <c r="AA297" i="14"/>
  <c r="AI296" i="14"/>
  <c r="AA296" i="14"/>
  <c r="AI295" i="14"/>
  <c r="AA295" i="14"/>
  <c r="AI294" i="14"/>
  <c r="AA294" i="14"/>
  <c r="AI293" i="14"/>
  <c r="AA293" i="14"/>
  <c r="AI292" i="14"/>
  <c r="AA292" i="14"/>
  <c r="AI291" i="14"/>
  <c r="AA291" i="14"/>
  <c r="AI290" i="14"/>
  <c r="AA290" i="14"/>
  <c r="AI289" i="14"/>
  <c r="AA289" i="14"/>
  <c r="AI288" i="14"/>
  <c r="AA288" i="14"/>
  <c r="AI287" i="14"/>
  <c r="AA287" i="14"/>
  <c r="AI286" i="14"/>
  <c r="AA286" i="14"/>
  <c r="AI285" i="14"/>
  <c r="AA285" i="14"/>
  <c r="AI284" i="14"/>
  <c r="AA284" i="14"/>
  <c r="AI283" i="14"/>
  <c r="AA283" i="14"/>
  <c r="AI282" i="14"/>
  <c r="AA282" i="14"/>
  <c r="AI281" i="14"/>
  <c r="AA281" i="14"/>
  <c r="AI280" i="14"/>
  <c r="AA280" i="14"/>
  <c r="AI279" i="14"/>
  <c r="AA279" i="14"/>
  <c r="AI278" i="14"/>
  <c r="AA278" i="14"/>
  <c r="AI277" i="14"/>
  <c r="AA277" i="14"/>
  <c r="AI276" i="14"/>
  <c r="AA276" i="14"/>
  <c r="AI275" i="14"/>
  <c r="AA275" i="14"/>
  <c r="AI274" i="14"/>
  <c r="AA274" i="14"/>
  <c r="AI273" i="14"/>
  <c r="AA273" i="14"/>
  <c r="AI272" i="14"/>
  <c r="AA272" i="14"/>
  <c r="AI271" i="14"/>
  <c r="AA271" i="14"/>
  <c r="AH299" i="14"/>
  <c r="Z299" i="14"/>
  <c r="AH298" i="14"/>
  <c r="Z298" i="14"/>
  <c r="AH297" i="14"/>
  <c r="Z297" i="14"/>
  <c r="AH296" i="14"/>
  <c r="Z296" i="14"/>
  <c r="AH295" i="14"/>
  <c r="Z295" i="14"/>
  <c r="AH294" i="14"/>
  <c r="Z294" i="14"/>
  <c r="AH293" i="14"/>
  <c r="Z293" i="14"/>
  <c r="AH292" i="14"/>
  <c r="Z292" i="14"/>
  <c r="AH291" i="14"/>
  <c r="Z291" i="14"/>
  <c r="AH290" i="14"/>
  <c r="Z290" i="14"/>
  <c r="AH289" i="14"/>
  <c r="Z289" i="14"/>
  <c r="AH288" i="14"/>
  <c r="Z288" i="14"/>
  <c r="AH287" i="14"/>
  <c r="Z287" i="14"/>
  <c r="AH286" i="14"/>
  <c r="Z286" i="14"/>
  <c r="AH285" i="14"/>
  <c r="Z285" i="14"/>
  <c r="AH284" i="14"/>
  <c r="Z284" i="14"/>
  <c r="AH283" i="14"/>
  <c r="Z283" i="14"/>
  <c r="AH282" i="14"/>
  <c r="Z282" i="14"/>
  <c r="AH281" i="14"/>
  <c r="Z281" i="14"/>
  <c r="AH280" i="14"/>
  <c r="Z280" i="14"/>
  <c r="AH279" i="14"/>
  <c r="Z279" i="14"/>
  <c r="AH278" i="14"/>
  <c r="Z278" i="14"/>
  <c r="AH277" i="14"/>
  <c r="Z277" i="14"/>
  <c r="AH276" i="14"/>
  <c r="Z276" i="14"/>
  <c r="AH275" i="14"/>
  <c r="Z275" i="14"/>
  <c r="AH274" i="14"/>
  <c r="Z274" i="14"/>
  <c r="AH273" i="14"/>
  <c r="Z273" i="14"/>
  <c r="AH272" i="14"/>
  <c r="AG299" i="14"/>
  <c r="Y299" i="14"/>
  <c r="AG298" i="14"/>
  <c r="Y298" i="14"/>
  <c r="AG297" i="14"/>
  <c r="Y297" i="14"/>
  <c r="AG296" i="14"/>
  <c r="Y296" i="14"/>
  <c r="AG295" i="14"/>
  <c r="Y295" i="14"/>
  <c r="AG294" i="14"/>
  <c r="Y294" i="14"/>
  <c r="AG293" i="14"/>
  <c r="Y293" i="14"/>
  <c r="AG292" i="14"/>
  <c r="Y292" i="14"/>
  <c r="AG291" i="14"/>
  <c r="Y291" i="14"/>
  <c r="AG290" i="14"/>
  <c r="Y290" i="14"/>
  <c r="AG289" i="14"/>
  <c r="Y289" i="14"/>
  <c r="AG288" i="14"/>
  <c r="Y288" i="14"/>
  <c r="AF299" i="14"/>
  <c r="X299" i="14"/>
  <c r="AF298" i="14"/>
  <c r="AF297" i="14"/>
  <c r="AF296" i="14"/>
  <c r="AF295" i="14"/>
  <c r="AF294" i="14"/>
  <c r="AF293" i="14"/>
  <c r="AF292" i="14"/>
  <c r="AF291" i="14"/>
  <c r="AF290" i="14"/>
  <c r="AF289" i="14"/>
  <c r="AF288" i="14"/>
  <c r="AF287" i="14"/>
  <c r="AF286" i="14"/>
  <c r="AF285" i="14"/>
  <c r="AF284" i="14"/>
  <c r="AF283" i="14"/>
  <c r="AF282" i="14"/>
  <c r="AF281" i="14"/>
  <c r="AF280" i="14"/>
  <c r="AF279" i="14"/>
  <c r="AF278" i="14"/>
  <c r="AF277" i="14"/>
  <c r="AF276" i="14"/>
  <c r="AF275" i="14"/>
  <c r="AF274" i="14"/>
  <c r="AF273" i="14"/>
  <c r="AF272" i="14"/>
  <c r="AF271" i="14"/>
  <c r="AE299" i="14"/>
  <c r="AE298" i="14"/>
  <c r="AD299" i="14"/>
  <c r="AD298" i="14"/>
  <c r="AC299" i="14"/>
  <c r="AB299" i="14"/>
  <c r="T299" i="14"/>
  <c r="AB298" i="14"/>
  <c r="T298" i="14"/>
  <c r="AB297" i="14"/>
  <c r="T297" i="14"/>
  <c r="AB296" i="14"/>
  <c r="T296" i="14"/>
  <c r="AB295" i="14"/>
  <c r="T295" i="14"/>
  <c r="AB294" i="14"/>
  <c r="T294" i="14"/>
  <c r="AB293" i="14"/>
  <c r="T293" i="14"/>
  <c r="AB292" i="14"/>
  <c r="T292" i="14"/>
  <c r="AB291" i="14"/>
  <c r="T291" i="14"/>
  <c r="AB290" i="14"/>
  <c r="T290" i="14"/>
  <c r="AB289" i="14"/>
  <c r="T289" i="14"/>
  <c r="AB288" i="14"/>
  <c r="T288" i="14"/>
  <c r="AB287" i="14"/>
  <c r="T287" i="14"/>
  <c r="AB286" i="14"/>
  <c r="T286" i="14"/>
  <c r="AB285" i="14"/>
  <c r="T285" i="14"/>
  <c r="AB284" i="14"/>
  <c r="T284" i="14"/>
  <c r="AC296" i="14"/>
  <c r="AE294" i="14"/>
  <c r="AD291" i="14"/>
  <c r="AC288" i="14"/>
  <c r="AG284" i="14"/>
  <c r="AE283" i="14"/>
  <c r="T283" i="14"/>
  <c r="AG282" i="14"/>
  <c r="AE297" i="14"/>
  <c r="AD294" i="14"/>
  <c r="AC291" i="14"/>
  <c r="AE289" i="14"/>
  <c r="AG285" i="14"/>
  <c r="AE284" i="14"/>
  <c r="AD283" i="14"/>
  <c r="AE282" i="14"/>
  <c r="T282" i="14"/>
  <c r="AG281" i="14"/>
  <c r="Y278" i="14"/>
  <c r="AB277" i="14"/>
  <c r="AC276" i="14"/>
  <c r="AD275" i="14"/>
  <c r="AE274" i="14"/>
  <c r="T274" i="14"/>
  <c r="AG273" i="14"/>
  <c r="AB271" i="14"/>
  <c r="AI270" i="14"/>
  <c r="AA270" i="14"/>
  <c r="AI269" i="14"/>
  <c r="AA269" i="14"/>
  <c r="AI268" i="14"/>
  <c r="AA268" i="14"/>
  <c r="AI267" i="14"/>
  <c r="AA267" i="14"/>
  <c r="AI266" i="14"/>
  <c r="AA266" i="14"/>
  <c r="AI265" i="14"/>
  <c r="AA265" i="14"/>
  <c r="AI264" i="14"/>
  <c r="AA264" i="14"/>
  <c r="AI263" i="14"/>
  <c r="AA263" i="14"/>
  <c r="AI262" i="14"/>
  <c r="AA262" i="14"/>
  <c r="AI261" i="14"/>
  <c r="AA261" i="14"/>
  <c r="AI260" i="14"/>
  <c r="AA260" i="14"/>
  <c r="AI259" i="14"/>
  <c r="AA259" i="14"/>
  <c r="AI258" i="14"/>
  <c r="AA258" i="14"/>
  <c r="AI257" i="14"/>
  <c r="AA257" i="14"/>
  <c r="AI256" i="14"/>
  <c r="AA256" i="14"/>
  <c r="AI255" i="14"/>
  <c r="AA255" i="14"/>
  <c r="AI254" i="14"/>
  <c r="AA254" i="14"/>
  <c r="AI253" i="14"/>
  <c r="AA253" i="14"/>
  <c r="AI252" i="14"/>
  <c r="AA252" i="14"/>
  <c r="AI251" i="14"/>
  <c r="AA251" i="14"/>
  <c r="AI250" i="14"/>
  <c r="AA250" i="14"/>
  <c r="AI249" i="14"/>
  <c r="AA249" i="14"/>
  <c r="AI248" i="14"/>
  <c r="AA248" i="14"/>
  <c r="AI247" i="14"/>
  <c r="AA247" i="14"/>
  <c r="AI246" i="14"/>
  <c r="AA246" i="14"/>
  <c r="AI245" i="14"/>
  <c r="AA245" i="14"/>
  <c r="AI244" i="14"/>
  <c r="AA244" i="14"/>
  <c r="AI243" i="14"/>
  <c r="AD297" i="14"/>
  <c r="AC294" i="14"/>
  <c r="AE292" i="14"/>
  <c r="AD289" i="14"/>
  <c r="AG286" i="14"/>
  <c r="AE285" i="14"/>
  <c r="AD284" i="14"/>
  <c r="AC283" i="14"/>
  <c r="AD282" i="14"/>
  <c r="AE281" i="14"/>
  <c r="T281" i="14"/>
  <c r="AG280" i="14"/>
  <c r="Y277" i="14"/>
  <c r="AB276" i="14"/>
  <c r="AC275" i="14"/>
  <c r="AD274" i="14"/>
  <c r="AE273" i="14"/>
  <c r="T273" i="14"/>
  <c r="AG272" i="14"/>
  <c r="AC297" i="14"/>
  <c r="AE295" i="14"/>
  <c r="AD292" i="14"/>
  <c r="AC289" i="14"/>
  <c r="AG287" i="14"/>
  <c r="AE286" i="14"/>
  <c r="AD285" i="14"/>
  <c r="AC284" i="14"/>
  <c r="AB283" i="14"/>
  <c r="AC282" i="14"/>
  <c r="AD281" i="14"/>
  <c r="AE280" i="14"/>
  <c r="T280" i="14"/>
  <c r="AG279" i="14"/>
  <c r="Y276" i="14"/>
  <c r="AB275" i="14"/>
  <c r="AC274" i="14"/>
  <c r="AD273" i="14"/>
  <c r="AE272" i="14"/>
  <c r="Y271" i="14"/>
  <c r="AG270" i="14"/>
  <c r="Y270" i="14"/>
  <c r="AG269" i="14"/>
  <c r="Y269" i="14"/>
  <c r="AG268" i="14"/>
  <c r="Y268" i="14"/>
  <c r="AG267" i="14"/>
  <c r="Y267" i="14"/>
  <c r="AG266" i="14"/>
  <c r="Y266" i="14"/>
  <c r="AG265" i="14"/>
  <c r="Y265" i="14"/>
  <c r="AG264" i="14"/>
  <c r="Y264" i="14"/>
  <c r="AG263" i="14"/>
  <c r="Y263" i="14"/>
  <c r="AG262" i="14"/>
  <c r="Y262" i="14"/>
  <c r="AG261" i="14"/>
  <c r="Y261" i="14"/>
  <c r="AD295" i="14"/>
  <c r="AC295" i="14"/>
  <c r="AE293" i="14"/>
  <c r="AD290" i="14"/>
  <c r="AD287" i="14"/>
  <c r="AC286" i="14"/>
  <c r="Y285" i="14"/>
  <c r="Y282" i="14"/>
  <c r="AB281" i="14"/>
  <c r="AC280" i="14"/>
  <c r="AD279" i="14"/>
  <c r="AE278" i="14"/>
  <c r="T278" i="14"/>
  <c r="AG277" i="14"/>
  <c r="AE296" i="14"/>
  <c r="AD293" i="14"/>
  <c r="AC290" i="14"/>
  <c r="AE288" i="14"/>
  <c r="AC287" i="14"/>
  <c r="Y286" i="14"/>
  <c r="AC298" i="14"/>
  <c r="Y287" i="14"/>
  <c r="AD286" i="14"/>
  <c r="Y281" i="14"/>
  <c r="T279" i="14"/>
  <c r="AG278" i="14"/>
  <c r="T277" i="14"/>
  <c r="AG276" i="14"/>
  <c r="Y275" i="14"/>
  <c r="Z272" i="14"/>
  <c r="AD270" i="14"/>
  <c r="T270" i="14"/>
  <c r="AD268" i="14"/>
  <c r="T268" i="14"/>
  <c r="AD266" i="14"/>
  <c r="T266" i="14"/>
  <c r="AD264" i="14"/>
  <c r="T264" i="14"/>
  <c r="AD262" i="14"/>
  <c r="T262" i="14"/>
  <c r="AE260" i="14"/>
  <c r="AC259" i="14"/>
  <c r="T259" i="14"/>
  <c r="Z258" i="14"/>
  <c r="AG257" i="14"/>
  <c r="AE256" i="14"/>
  <c r="AC255" i="14"/>
  <c r="T255" i="14"/>
  <c r="Z254" i="14"/>
  <c r="AG253" i="14"/>
  <c r="AE252" i="14"/>
  <c r="AC251" i="14"/>
  <c r="T251" i="14"/>
  <c r="Z250" i="14"/>
  <c r="AG249" i="14"/>
  <c r="AE248" i="14"/>
  <c r="AC247" i="14"/>
  <c r="T247" i="14"/>
  <c r="Z246" i="14"/>
  <c r="AG245" i="14"/>
  <c r="AE244" i="14"/>
  <c r="AC243" i="14"/>
  <c r="AC242" i="14"/>
  <c r="AC285" i="14"/>
  <c r="AD280" i="14"/>
  <c r="AD278" i="14"/>
  <c r="AE276" i="14"/>
  <c r="AC273" i="14"/>
  <c r="Y272" i="14"/>
  <c r="AC270" i="14"/>
  <c r="AH269" i="14"/>
  <c r="AC268" i="14"/>
  <c r="AH267" i="14"/>
  <c r="AC266" i="14"/>
  <c r="AH265" i="14"/>
  <c r="AC264" i="14"/>
  <c r="AH263" i="14"/>
  <c r="AC262" i="14"/>
  <c r="AH261" i="14"/>
  <c r="AD260" i="14"/>
  <c r="AB259" i="14"/>
  <c r="AH258" i="14"/>
  <c r="Y258" i="14"/>
  <c r="AF257" i="14"/>
  <c r="AD256" i="14"/>
  <c r="Y284" i="14"/>
  <c r="AB280" i="14"/>
  <c r="AC278" i="14"/>
  <c r="AD276" i="14"/>
  <c r="AB273" i="14"/>
  <c r="T272" i="14"/>
  <c r="AH271" i="14"/>
  <c r="AB270" i="14"/>
  <c r="AF269" i="14"/>
  <c r="AB268" i="14"/>
  <c r="AF267" i="14"/>
  <c r="AB266" i="14"/>
  <c r="AF265" i="14"/>
  <c r="AB264" i="14"/>
  <c r="AF263" i="14"/>
  <c r="AB262" i="14"/>
  <c r="AF261" i="14"/>
  <c r="AC260" i="14"/>
  <c r="T260" i="14"/>
  <c r="Z259" i="14"/>
  <c r="AG258" i="14"/>
  <c r="AE257" i="14"/>
  <c r="AC256" i="14"/>
  <c r="T256" i="14"/>
  <c r="Z255" i="14"/>
  <c r="AG254" i="14"/>
  <c r="AE253" i="14"/>
  <c r="AC252" i="14"/>
  <c r="T252" i="14"/>
  <c r="Z251" i="14"/>
  <c r="AG250" i="14"/>
  <c r="AE249" i="14"/>
  <c r="AC248" i="14"/>
  <c r="T248" i="14"/>
  <c r="Z247" i="14"/>
  <c r="AG246" i="14"/>
  <c r="AE245" i="14"/>
  <c r="AC244" i="14"/>
  <c r="T244" i="14"/>
  <c r="AA243" i="14"/>
  <c r="AI242" i="14"/>
  <c r="AA242" i="14"/>
  <c r="AI241" i="14"/>
  <c r="AA241" i="14"/>
  <c r="AI240" i="14"/>
  <c r="AA240" i="14"/>
  <c r="AI239" i="14"/>
  <c r="AA239" i="14"/>
  <c r="AI238" i="14"/>
  <c r="AA238" i="14"/>
  <c r="AI237" i="14"/>
  <c r="AA237" i="14"/>
  <c r="AI236" i="14"/>
  <c r="AA236" i="14"/>
  <c r="AI235" i="14"/>
  <c r="AA235" i="14"/>
  <c r="AI234" i="14"/>
  <c r="AA234" i="14"/>
  <c r="AI233" i="14"/>
  <c r="AA233" i="14"/>
  <c r="AI232" i="14"/>
  <c r="AA232" i="14"/>
  <c r="AI231" i="14"/>
  <c r="AA231" i="14"/>
  <c r="AI230" i="14"/>
  <c r="AG283" i="14"/>
  <c r="Y280" i="14"/>
  <c r="AB278" i="14"/>
  <c r="Y273" i="14"/>
  <c r="AC293" i="14"/>
  <c r="AC292" i="14"/>
  <c r="Y283" i="14"/>
  <c r="AE279" i="14"/>
  <c r="AE277" i="14"/>
  <c r="AD296" i="14"/>
  <c r="AE291" i="14"/>
  <c r="AE290" i="14"/>
  <c r="AB279" i="14"/>
  <c r="AC277" i="14"/>
  <c r="AD288" i="14"/>
  <c r="AF268" i="14"/>
  <c r="AD267" i="14"/>
  <c r="Z266" i="14"/>
  <c r="AB265" i="14"/>
  <c r="AG260" i="14"/>
  <c r="AG259" i="14"/>
  <c r="T257" i="14"/>
  <c r="AH256" i="14"/>
  <c r="AH255" i="14"/>
  <c r="AB254" i="14"/>
  <c r="AC253" i="14"/>
  <c r="AF252" i="14"/>
  <c r="AH251" i="14"/>
  <c r="AB250" i="14"/>
  <c r="AC249" i="14"/>
  <c r="AF248" i="14"/>
  <c r="AH247" i="14"/>
  <c r="AB246" i="14"/>
  <c r="AC245" i="14"/>
  <c r="AF244" i="14"/>
  <c r="AH243" i="14"/>
  <c r="AD242" i="14"/>
  <c r="AH241" i="14"/>
  <c r="Y241" i="14"/>
  <c r="AF240" i="14"/>
  <c r="AD239" i="14"/>
  <c r="AB238" i="14"/>
  <c r="AH237" i="14"/>
  <c r="Y237" i="14"/>
  <c r="AF236" i="14"/>
  <c r="AD235" i="14"/>
  <c r="AB234" i="14"/>
  <c r="AH233" i="14"/>
  <c r="Y233" i="14"/>
  <c r="AF232" i="14"/>
  <c r="AD231" i="14"/>
  <c r="AB230" i="14"/>
  <c r="AB229" i="14"/>
  <c r="AB228" i="14"/>
  <c r="AB227" i="14"/>
  <c r="AB226" i="14"/>
  <c r="AB225" i="14"/>
  <c r="AB224" i="14"/>
  <c r="AB223" i="14"/>
  <c r="AB222" i="14"/>
  <c r="AB221" i="14"/>
  <c r="AB220" i="14"/>
  <c r="AB219" i="14"/>
  <c r="AB218" i="14"/>
  <c r="AB217" i="14"/>
  <c r="AB216" i="14"/>
  <c r="AB282" i="14"/>
  <c r="AC279" i="14"/>
  <c r="AD277" i="14"/>
  <c r="AD272" i="14"/>
  <c r="T271" i="14"/>
  <c r="AH270" i="14"/>
  <c r="AE269" i="14"/>
  <c r="AE268" i="14"/>
  <c r="AC267" i="14"/>
  <c r="Z265" i="14"/>
  <c r="AC281" i="14"/>
  <c r="Y279" i="14"/>
  <c r="AC272" i="14"/>
  <c r="AF270" i="14"/>
  <c r="AD269" i="14"/>
  <c r="Z268" i="14"/>
  <c r="AB267" i="14"/>
  <c r="AF262" i="14"/>
  <c r="AD261" i="14"/>
  <c r="AB260" i="14"/>
  <c r="AE259" i="14"/>
  <c r="AE258" i="14"/>
  <c r="AD257" i="14"/>
  <c r="AF256" i="14"/>
  <c r="AF255" i="14"/>
  <c r="Z253" i="14"/>
  <c r="AB252" i="14"/>
  <c r="AF251" i="14"/>
  <c r="Z249" i="14"/>
  <c r="AB248" i="14"/>
  <c r="AF247" i="14"/>
  <c r="Z245" i="14"/>
  <c r="AB244" i="14"/>
  <c r="AF243" i="14"/>
  <c r="Z242" i="14"/>
  <c r="AF241" i="14"/>
  <c r="AD240" i="14"/>
  <c r="AB239" i="14"/>
  <c r="AH238" i="14"/>
  <c r="Y238" i="14"/>
  <c r="AF237" i="14"/>
  <c r="AD236" i="14"/>
  <c r="T276" i="14"/>
  <c r="AG275" i="14"/>
  <c r="AB272" i="14"/>
  <c r="AG271" i="14"/>
  <c r="AE270" i="14"/>
  <c r="AC269" i="14"/>
  <c r="Z267" i="14"/>
  <c r="AE287" i="14"/>
  <c r="AE275" i="14"/>
  <c r="AE271" i="14"/>
  <c r="Z270" i="14"/>
  <c r="AB269" i="14"/>
  <c r="AF264" i="14"/>
  <c r="AD263" i="14"/>
  <c r="Z262" i="14"/>
  <c r="AB261" i="14"/>
  <c r="Y260" i="14"/>
  <c r="Y259" i="14"/>
  <c r="AC258" i="14"/>
  <c r="AB257" i="14"/>
  <c r="Z256" i="14"/>
  <c r="AD255" i="14"/>
  <c r="AF254" i="14"/>
  <c r="Y252" i="14"/>
  <c r="AD251" i="14"/>
  <c r="AF250" i="14"/>
  <c r="T275" i="14"/>
  <c r="AG274" i="14"/>
  <c r="AD271" i="14"/>
  <c r="Z269" i="14"/>
  <c r="T267" i="14"/>
  <c r="AH266" i="14"/>
  <c r="AE265" i="14"/>
  <c r="AE264" i="14"/>
  <c r="AC263" i="14"/>
  <c r="Z261" i="14"/>
  <c r="AB274" i="14"/>
  <c r="AC271" i="14"/>
  <c r="AF266" i="14"/>
  <c r="AD265" i="14"/>
  <c r="Z264" i="14"/>
  <c r="AB263" i="14"/>
  <c r="Y257" i="14"/>
  <c r="Y255" i="14"/>
  <c r="AD254" i="14"/>
  <c r="AF253" i="14"/>
  <c r="T253" i="14"/>
  <c r="AH252" i="14"/>
  <c r="Y251" i="14"/>
  <c r="AD250" i="14"/>
  <c r="AF249" i="14"/>
  <c r="T249" i="14"/>
  <c r="AH248" i="14"/>
  <c r="Y274" i="14"/>
  <c r="Z271" i="14"/>
  <c r="AE261" i="14"/>
  <c r="AG256" i="14"/>
  <c r="AH254" i="14"/>
  <c r="Y253" i="14"/>
  <c r="AB251" i="14"/>
  <c r="AD249" i="14"/>
  <c r="AH246" i="14"/>
  <c r="T246" i="14"/>
  <c r="AH245" i="14"/>
  <c r="AG244" i="14"/>
  <c r="AE243" i="14"/>
  <c r="AG242" i="14"/>
  <c r="T242" i="14"/>
  <c r="Z240" i="14"/>
  <c r="AE239" i="14"/>
  <c r="AG238" i="14"/>
  <c r="Z237" i="14"/>
  <c r="AC236" i="14"/>
  <c r="AG235" i="14"/>
  <c r="AC234" i="14"/>
  <c r="AG233" i="14"/>
  <c r="AC232" i="14"/>
  <c r="AH231" i="14"/>
  <c r="AD230" i="14"/>
  <c r="AA229" i="14"/>
  <c r="AH228" i="14"/>
  <c r="Y228" i="14"/>
  <c r="AF227" i="14"/>
  <c r="AD226" i="14"/>
  <c r="AA225" i="14"/>
  <c r="AH224" i="14"/>
  <c r="Y224" i="14"/>
  <c r="AF223" i="14"/>
  <c r="AD222" i="14"/>
  <c r="AA221" i="14"/>
  <c r="AH220" i="14"/>
  <c r="Y220" i="14"/>
  <c r="AF219" i="14"/>
  <c r="AD218" i="14"/>
  <c r="AA217" i="14"/>
  <c r="AH216" i="14"/>
  <c r="Y216" i="14"/>
  <c r="AG215" i="14"/>
  <c r="Y215" i="14"/>
  <c r="AG214" i="14"/>
  <c r="Y214" i="14"/>
  <c r="AG213" i="14"/>
  <c r="Y213" i="14"/>
  <c r="AG212" i="14"/>
  <c r="Y212" i="14"/>
  <c r="AG211" i="14"/>
  <c r="Y211" i="14"/>
  <c r="AG210" i="14"/>
  <c r="Y210" i="14"/>
  <c r="AG209" i="14"/>
  <c r="Y209" i="14"/>
  <c r="AG208" i="14"/>
  <c r="Y208" i="14"/>
  <c r="AG207" i="14"/>
  <c r="Y207" i="14"/>
  <c r="AG206" i="14"/>
  <c r="Y206" i="14"/>
  <c r="AG205" i="14"/>
  <c r="Y205" i="14"/>
  <c r="AG204" i="14"/>
  <c r="Y204" i="14"/>
  <c r="AG203" i="14"/>
  <c r="Y203" i="14"/>
  <c r="AG202" i="14"/>
  <c r="Y202" i="14"/>
  <c r="AC261" i="14"/>
  <c r="AF258" i="14"/>
  <c r="AB256" i="14"/>
  <c r="AE254" i="14"/>
  <c r="AG252" i="14"/>
  <c r="AB249" i="14"/>
  <c r="AG247" i="14"/>
  <c r="AF246" i="14"/>
  <c r="AF245" i="14"/>
  <c r="AD244" i="14"/>
  <c r="AD243" i="14"/>
  <c r="AF242" i="14"/>
  <c r="AG241" i="14"/>
  <c r="Y240" i="14"/>
  <c r="AC239" i="14"/>
  <c r="AF238" i="14"/>
  <c r="T269" i="14"/>
  <c r="AH268" i="14"/>
  <c r="AE267" i="14"/>
  <c r="AE266" i="14"/>
  <c r="AC265" i="14"/>
  <c r="T261" i="14"/>
  <c r="AH260" i="14"/>
  <c r="AD258" i="14"/>
  <c r="Y256" i="14"/>
  <c r="AC254" i="14"/>
  <c r="AD252" i="14"/>
  <c r="AH250" i="14"/>
  <c r="Y249" i="14"/>
  <c r="AE247" i="14"/>
  <c r="AE246" i="14"/>
  <c r="AD245" i="14"/>
  <c r="Z244" i="14"/>
  <c r="AB243" i="14"/>
  <c r="AE242" i="14"/>
  <c r="AE241" i="14"/>
  <c r="T241" i="14"/>
  <c r="Z239" i="14"/>
  <c r="AE238" i="14"/>
  <c r="T238" i="14"/>
  <c r="Z236" i="14"/>
  <c r="AE235" i="14"/>
  <c r="T235" i="14"/>
  <c r="Y234" i="14"/>
  <c r="AE233" i="14"/>
  <c r="Z232" i="14"/>
  <c r="AF231" i="14"/>
  <c r="AA230" i="14"/>
  <c r="AH229" i="14"/>
  <c r="Y229" i="14"/>
  <c r="AF228" i="14"/>
  <c r="AD227" i="14"/>
  <c r="AA226" i="14"/>
  <c r="AH225" i="14"/>
  <c r="Y225" i="14"/>
  <c r="AF224" i="14"/>
  <c r="AD223" i="14"/>
  <c r="AA222" i="14"/>
  <c r="AH221" i="14"/>
  <c r="Y221" i="14"/>
  <c r="AF220" i="14"/>
  <c r="AD219" i="14"/>
  <c r="AA218" i="14"/>
  <c r="AH217" i="14"/>
  <c r="Y217" i="14"/>
  <c r="AF216" i="14"/>
  <c r="AE215" i="14"/>
  <c r="AE214" i="14"/>
  <c r="AE213" i="14"/>
  <c r="AE212" i="14"/>
  <c r="AE211" i="14"/>
  <c r="AE210" i="14"/>
  <c r="AE209" i="14"/>
  <c r="AE208" i="14"/>
  <c r="AE207" i="14"/>
  <c r="AE206" i="14"/>
  <c r="AE205" i="14"/>
  <c r="AE204" i="14"/>
  <c r="AE203" i="14"/>
  <c r="AE202" i="14"/>
  <c r="AE201" i="14"/>
  <c r="AE200" i="14"/>
  <c r="AE199" i="14"/>
  <c r="AE198" i="14"/>
  <c r="AE197" i="14"/>
  <c r="AE196" i="14"/>
  <c r="AE195" i="14"/>
  <c r="AE194" i="14"/>
  <c r="AE193" i="14"/>
  <c r="AE192" i="14"/>
  <c r="AE191" i="14"/>
  <c r="AE190" i="14"/>
  <c r="AE189" i="14"/>
  <c r="AE188" i="14"/>
  <c r="AE187" i="14"/>
  <c r="AE186" i="14"/>
  <c r="AE185" i="14"/>
  <c r="AE184" i="14"/>
  <c r="AE183" i="14"/>
  <c r="AE182" i="14"/>
  <c r="AE181" i="14"/>
  <c r="AE180" i="14"/>
  <c r="AE179" i="14"/>
  <c r="AE178" i="14"/>
  <c r="AE177" i="14"/>
  <c r="AE176" i="14"/>
  <c r="AE175" i="14"/>
  <c r="AE174" i="14"/>
  <c r="AE173" i="14"/>
  <c r="AE172" i="14"/>
  <c r="AE171" i="14"/>
  <c r="AE170" i="14"/>
  <c r="AE169" i="14"/>
  <c r="AE168" i="14"/>
  <c r="AE167" i="14"/>
  <c r="AE166" i="14"/>
  <c r="AE165" i="14"/>
  <c r="T265" i="14"/>
  <c r="AH264" i="14"/>
  <c r="AF260" i="14"/>
  <c r="AB258" i="14"/>
  <c r="Y254" i="14"/>
  <c r="Z252" i="14"/>
  <c r="AE250" i="14"/>
  <c r="AG248" i="14"/>
  <c r="AD247" i="14"/>
  <c r="AD246" i="14"/>
  <c r="AB245" i="14"/>
  <c r="Y244" i="14"/>
  <c r="Z243" i="14"/>
  <c r="AB242" i="14"/>
  <c r="AD241" i="14"/>
  <c r="AH240" i="14"/>
  <c r="Y239" i="14"/>
  <c r="AD238" i="14"/>
  <c r="AG237" i="14"/>
  <c r="AE263" i="14"/>
  <c r="Z260" i="14"/>
  <c r="AG255" i="14"/>
  <c r="AC250" i="14"/>
  <c r="AD248" i="14"/>
  <c r="AB247" i="14"/>
  <c r="Z263" i="14"/>
  <c r="AH259" i="14"/>
  <c r="T258" i="14"/>
  <c r="AH257" i="14"/>
  <c r="AE255" i="14"/>
  <c r="T254" i="14"/>
  <c r="AH253" i="14"/>
  <c r="Y250" i="14"/>
  <c r="T263" i="14"/>
  <c r="AH262" i="14"/>
  <c r="AE262" i="14"/>
  <c r="AD259" i="14"/>
  <c r="AF259" i="14"/>
  <c r="Z257" i="14"/>
  <c r="AB255" i="14"/>
  <c r="AD253" i="14"/>
  <c r="Y246" i="14"/>
  <c r="AG243" i="14"/>
  <c r="AC241" i="14"/>
  <c r="T240" i="14"/>
  <c r="Z238" i="14"/>
  <c r="T237" i="14"/>
  <c r="T236" i="14"/>
  <c r="AH235" i="14"/>
  <c r="AH234" i="14"/>
  <c r="Y232" i="14"/>
  <c r="AB231" i="14"/>
  <c r="AE230" i="14"/>
  <c r="AG229" i="14"/>
  <c r="Z227" i="14"/>
  <c r="AE226" i="14"/>
  <c r="AG225" i="14"/>
  <c r="AB253" i="14"/>
  <c r="AG251" i="14"/>
  <c r="Y243" i="14"/>
  <c r="AB241" i="14"/>
  <c r="AH239" i="14"/>
  <c r="AH236" i="14"/>
  <c r="AF235" i="14"/>
  <c r="AG234" i="14"/>
  <c r="Z231" i="14"/>
  <c r="AC230" i="14"/>
  <c r="AF229" i="14"/>
  <c r="AI228" i="14"/>
  <c r="Y227" i="14"/>
  <c r="AC226" i="14"/>
  <c r="AF225" i="14"/>
  <c r="AI224" i="14"/>
  <c r="Y223" i="14"/>
  <c r="AC222" i="14"/>
  <c r="AF221" i="14"/>
  <c r="AI220" i="14"/>
  <c r="Y219" i="14"/>
  <c r="AC218" i="14"/>
  <c r="AF217" i="14"/>
  <c r="AI216" i="14"/>
  <c r="AB215" i="14"/>
  <c r="AH214" i="14"/>
  <c r="AB213" i="14"/>
  <c r="AH212" i="14"/>
  <c r="AB211" i="14"/>
  <c r="AH210" i="14"/>
  <c r="AB209" i="14"/>
  <c r="AH208" i="14"/>
  <c r="AB207" i="14"/>
  <c r="AH206" i="14"/>
  <c r="AB205" i="14"/>
  <c r="AH204" i="14"/>
  <c r="AB203" i="14"/>
  <c r="AH202" i="14"/>
  <c r="AC201" i="14"/>
  <c r="AA200" i="14"/>
  <c r="AH199" i="14"/>
  <c r="Y199" i="14"/>
  <c r="AF198" i="14"/>
  <c r="AC197" i="14"/>
  <c r="AA196" i="14"/>
  <c r="AH195" i="14"/>
  <c r="Y195" i="14"/>
  <c r="AF194" i="14"/>
  <c r="AC193" i="14"/>
  <c r="AA192" i="14"/>
  <c r="AH191" i="14"/>
  <c r="Y191" i="14"/>
  <c r="AF190" i="14"/>
  <c r="AC189" i="14"/>
  <c r="AA188" i="14"/>
  <c r="AH187" i="14"/>
  <c r="Y187" i="14"/>
  <c r="AF186" i="14"/>
  <c r="AC185" i="14"/>
  <c r="AA184" i="14"/>
  <c r="AH183" i="14"/>
  <c r="Y183" i="14"/>
  <c r="AF182" i="14"/>
  <c r="AC181" i="14"/>
  <c r="AA180" i="14"/>
  <c r="AH179" i="14"/>
  <c r="Y179" i="14"/>
  <c r="AF178" i="14"/>
  <c r="AC177" i="14"/>
  <c r="AA176" i="14"/>
  <c r="AH175" i="14"/>
  <c r="Y175" i="14"/>
  <c r="AF174" i="14"/>
  <c r="AC173" i="14"/>
  <c r="AA172" i="14"/>
  <c r="AH171" i="14"/>
  <c r="Y171" i="14"/>
  <c r="AF170" i="14"/>
  <c r="AC169" i="14"/>
  <c r="AA168" i="14"/>
  <c r="AH167" i="14"/>
  <c r="Y167" i="14"/>
  <c r="AF166" i="14"/>
  <c r="AC165" i="14"/>
  <c r="AE251" i="14"/>
  <c r="Y245" i="14"/>
  <c r="Z241" i="14"/>
  <c r="AG239" i="14"/>
  <c r="AG236" i="14"/>
  <c r="AC235" i="14"/>
  <c r="AF234" i="14"/>
  <c r="T234" i="14"/>
  <c r="T233" i="14"/>
  <c r="Y231" i="14"/>
  <c r="Z230" i="14"/>
  <c r="AE229" i="14"/>
  <c r="AG228" i="14"/>
  <c r="AI227" i="14"/>
  <c r="Z226" i="14"/>
  <c r="AE225" i="14"/>
  <c r="AG224" i="14"/>
  <c r="AI223" i="14"/>
  <c r="Z222" i="14"/>
  <c r="AE221" i="14"/>
  <c r="AG220" i="14"/>
  <c r="AI219" i="14"/>
  <c r="Z218" i="14"/>
  <c r="AE217" i="14"/>
  <c r="AG216" i="14"/>
  <c r="T250" i="14"/>
  <c r="AH249" i="14"/>
  <c r="Z248" i="14"/>
  <c r="T243" i="14"/>
  <c r="AH242" i="14"/>
  <c r="AF239" i="14"/>
  <c r="AE237" i="14"/>
  <c r="AE236" i="14"/>
  <c r="AB235" i="14"/>
  <c r="AE234" i="14"/>
  <c r="AF233" i="14"/>
  <c r="AH232" i="14"/>
  <c r="Y230" i="14"/>
  <c r="AD229" i="14"/>
  <c r="AE228" i="14"/>
  <c r="AH227" i="14"/>
  <c r="Y226" i="14"/>
  <c r="AD225" i="14"/>
  <c r="AE224" i="14"/>
  <c r="AH223" i="14"/>
  <c r="Y222" i="14"/>
  <c r="AD221" i="14"/>
  <c r="AE220" i="14"/>
  <c r="AH219" i="14"/>
  <c r="Y218" i="14"/>
  <c r="AD217" i="14"/>
  <c r="AE216" i="14"/>
  <c r="T216" i="14"/>
  <c r="Z215" i="14"/>
  <c r="AD214" i="14"/>
  <c r="T214" i="14"/>
  <c r="Z213" i="14"/>
  <c r="AD212" i="14"/>
  <c r="T212" i="14"/>
  <c r="Z211" i="14"/>
  <c r="AD210" i="14"/>
  <c r="T210" i="14"/>
  <c r="Z209" i="14"/>
  <c r="AD208" i="14"/>
  <c r="T208" i="14"/>
  <c r="Z207" i="14"/>
  <c r="AD206" i="14"/>
  <c r="T206" i="14"/>
  <c r="Z205" i="14"/>
  <c r="AD204" i="14"/>
  <c r="T204" i="14"/>
  <c r="Z203" i="14"/>
  <c r="AD202" i="14"/>
  <c r="T202" i="14"/>
  <c r="AA201" i="14"/>
  <c r="AH200" i="14"/>
  <c r="Y200" i="14"/>
  <c r="AF199" i="14"/>
  <c r="AC198" i="14"/>
  <c r="T198" i="14"/>
  <c r="AA197" i="14"/>
  <c r="AH196" i="14"/>
  <c r="Y196" i="14"/>
  <c r="AF195" i="14"/>
  <c r="AC194" i="14"/>
  <c r="AA193" i="14"/>
  <c r="AH192" i="14"/>
  <c r="Y192" i="14"/>
  <c r="AF191" i="14"/>
  <c r="AC190" i="14"/>
  <c r="AA189" i="14"/>
  <c r="AH188" i="14"/>
  <c r="Y188" i="14"/>
  <c r="AF187" i="14"/>
  <c r="AC186" i="14"/>
  <c r="AA185" i="14"/>
  <c r="AH184" i="14"/>
  <c r="Y184" i="14"/>
  <c r="AF183" i="14"/>
  <c r="AC182" i="14"/>
  <c r="AA181" i="14"/>
  <c r="AH180" i="14"/>
  <c r="Y180" i="14"/>
  <c r="AF179" i="14"/>
  <c r="AC178" i="14"/>
  <c r="AA177" i="14"/>
  <c r="AH176" i="14"/>
  <c r="Y176" i="14"/>
  <c r="AF175" i="14"/>
  <c r="AC174" i="14"/>
  <c r="AA173" i="14"/>
  <c r="AH172" i="14"/>
  <c r="Y172" i="14"/>
  <c r="AF171" i="14"/>
  <c r="AC170" i="14"/>
  <c r="AA169" i="14"/>
  <c r="AH168" i="14"/>
  <c r="Y168" i="14"/>
  <c r="AF167" i="14"/>
  <c r="AC166" i="14"/>
  <c r="AA165" i="14"/>
  <c r="AI164" i="14"/>
  <c r="AA164" i="14"/>
  <c r="AI163" i="14"/>
  <c r="AA163" i="14"/>
  <c r="AI162" i="14"/>
  <c r="AA162" i="14"/>
  <c r="AI161" i="14"/>
  <c r="AA161" i="14"/>
  <c r="AI160" i="14"/>
  <c r="AA160" i="14"/>
  <c r="AI159" i="14"/>
  <c r="AA159" i="14"/>
  <c r="AI158" i="14"/>
  <c r="AA158" i="14"/>
  <c r="AI157" i="14"/>
  <c r="AA157" i="14"/>
  <c r="AI156" i="14"/>
  <c r="AA156" i="14"/>
  <c r="AI155" i="14"/>
  <c r="AA155" i="14"/>
  <c r="AI154" i="14"/>
  <c r="AA154" i="14"/>
  <c r="AI153" i="14"/>
  <c r="AA153" i="14"/>
  <c r="AI152" i="14"/>
  <c r="AA152" i="14"/>
  <c r="AI151" i="14"/>
  <c r="AA151" i="14"/>
  <c r="AI150" i="14"/>
  <c r="AA150" i="14"/>
  <c r="Y248" i="14"/>
  <c r="Y242" i="14"/>
  <c r="AG240" i="14"/>
  <c r="AD237" i="14"/>
  <c r="AB236" i="14"/>
  <c r="Z235" i="14"/>
  <c r="AD234" i="14"/>
  <c r="AD233" i="14"/>
  <c r="AG232" i="14"/>
  <c r="T232" i="14"/>
  <c r="T231" i="14"/>
  <c r="AC229" i="14"/>
  <c r="AD228" i="14"/>
  <c r="AG227" i="14"/>
  <c r="AI226" i="14"/>
  <c r="AC225" i="14"/>
  <c r="AD224" i="14"/>
  <c r="AG223" i="14"/>
  <c r="AI222" i="14"/>
  <c r="AC221" i="14"/>
  <c r="AD220" i="14"/>
  <c r="AG219" i="14"/>
  <c r="AI218" i="14"/>
  <c r="AC217" i="14"/>
  <c r="AD216" i="14"/>
  <c r="AI215" i="14"/>
  <c r="AC214" i="14"/>
  <c r="AI213" i="14"/>
  <c r="AC212" i="14"/>
  <c r="AI211" i="14"/>
  <c r="AC210" i="14"/>
  <c r="AI209" i="14"/>
  <c r="AC208" i="14"/>
  <c r="AI207" i="14"/>
  <c r="AC206" i="14"/>
  <c r="AI205" i="14"/>
  <c r="AC204" i="14"/>
  <c r="AI203" i="14"/>
  <c r="AC202" i="14"/>
  <c r="AI201" i="14"/>
  <c r="Z201" i="14"/>
  <c r="AG200" i="14"/>
  <c r="AD199" i="14"/>
  <c r="AB198" i="14"/>
  <c r="AI197" i="14"/>
  <c r="Z197" i="14"/>
  <c r="AG196" i="14"/>
  <c r="AD195" i="14"/>
  <c r="Y247" i="14"/>
  <c r="T245" i="14"/>
  <c r="AH244" i="14"/>
  <c r="AE240" i="14"/>
  <c r="AC237" i="14"/>
  <c r="Y236" i="14"/>
  <c r="Y235" i="14"/>
  <c r="Z234" i="14"/>
  <c r="AC233" i="14"/>
  <c r="AE232" i="14"/>
  <c r="AG231" i="14"/>
  <c r="AH230" i="14"/>
  <c r="Z229" i="14"/>
  <c r="AC228" i="14"/>
  <c r="AE227" i="14"/>
  <c r="AH226" i="14"/>
  <c r="AC240" i="14"/>
  <c r="AB237" i="14"/>
  <c r="AB233" i="14"/>
  <c r="AD232" i="14"/>
  <c r="AE231" i="14"/>
  <c r="AG230" i="14"/>
  <c r="AA228" i="14"/>
  <c r="AC227" i="14"/>
  <c r="AG226" i="14"/>
  <c r="AA224" i="14"/>
  <c r="AC223" i="14"/>
  <c r="AG222" i="14"/>
  <c r="AA220" i="14"/>
  <c r="AC219" i="14"/>
  <c r="AG218" i="14"/>
  <c r="AA216" i="14"/>
  <c r="AF215" i="14"/>
  <c r="AA214" i="14"/>
  <c r="AF213" i="14"/>
  <c r="AA212" i="14"/>
  <c r="AF211" i="14"/>
  <c r="AA210" i="14"/>
  <c r="AF209" i="14"/>
  <c r="AC257" i="14"/>
  <c r="AC246" i="14"/>
  <c r="AB240" i="14"/>
  <c r="T239" i="14"/>
  <c r="AC238" i="14"/>
  <c r="Z233" i="14"/>
  <c r="AB232" i="14"/>
  <c r="AC231" i="14"/>
  <c r="AF230" i="14"/>
  <c r="AI229" i="14"/>
  <c r="Z228" i="14"/>
  <c r="AA227" i="14"/>
  <c r="Z223" i="14"/>
  <c r="AE218" i="14"/>
  <c r="AB214" i="14"/>
  <c r="AD211" i="14"/>
  <c r="AF208" i="14"/>
  <c r="AD207" i="14"/>
  <c r="AA206" i="14"/>
  <c r="AA205" i="14"/>
  <c r="AH222" i="14"/>
  <c r="AC220" i="14"/>
  <c r="AH215" i="14"/>
  <c r="Z214" i="14"/>
  <c r="AI212" i="14"/>
  <c r="AC211" i="14"/>
  <c r="AB208" i="14"/>
  <c r="AC207" i="14"/>
  <c r="Z206" i="14"/>
  <c r="AI202" i="14"/>
  <c r="AG201" i="14"/>
  <c r="AI200" i="14"/>
  <c r="AI199" i="14"/>
  <c r="AH198" i="14"/>
  <c r="AH197" i="14"/>
  <c r="AI194" i="14"/>
  <c r="Z193" i="14"/>
  <c r="AD192" i="14"/>
  <c r="AG191" i="14"/>
  <c r="AI190" i="14"/>
  <c r="AF222" i="14"/>
  <c r="Z220" i="14"/>
  <c r="AI217" i="14"/>
  <c r="AD215" i="14"/>
  <c r="AF212" i="14"/>
  <c r="AA211" i="14"/>
  <c r="AH209" i="14"/>
  <c r="AA208" i="14"/>
  <c r="AA207" i="14"/>
  <c r="AH203" i="14"/>
  <c r="AF202" i="14"/>
  <c r="AF201" i="14"/>
  <c r="AF200" i="14"/>
  <c r="AG199" i="14"/>
  <c r="AG198" i="14"/>
  <c r="AG197" i="14"/>
  <c r="AI196" i="14"/>
  <c r="AI195" i="14"/>
  <c r="AH194" i="14"/>
  <c r="Y193" i="14"/>
  <c r="AC192" i="14"/>
  <c r="AD191" i="14"/>
  <c r="AH190" i="14"/>
  <c r="Y189" i="14"/>
  <c r="AC188" i="14"/>
  <c r="AD187" i="14"/>
  <c r="AH186" i="14"/>
  <c r="Y185" i="14"/>
  <c r="AC184" i="14"/>
  <c r="AD183" i="14"/>
  <c r="AH182" i="14"/>
  <c r="Y181" i="14"/>
  <c r="AC180" i="14"/>
  <c r="AD179" i="14"/>
  <c r="AH178" i="14"/>
  <c r="Y177" i="14"/>
  <c r="AC176" i="14"/>
  <c r="AD175" i="14"/>
  <c r="AH174" i="14"/>
  <c r="Y173" i="14"/>
  <c r="AC172" i="14"/>
  <c r="AD171" i="14"/>
  <c r="AH170" i="14"/>
  <c r="Y169" i="14"/>
  <c r="AC168" i="14"/>
  <c r="AD167" i="14"/>
  <c r="AH166" i="14"/>
  <c r="Y165" i="14"/>
  <c r="AE164" i="14"/>
  <c r="AC163" i="14"/>
  <c r="T163" i="14"/>
  <c r="Z162" i="14"/>
  <c r="AG161" i="14"/>
  <c r="AE160" i="14"/>
  <c r="AC159" i="14"/>
  <c r="T159" i="14"/>
  <c r="Z158" i="14"/>
  <c r="AG157" i="14"/>
  <c r="AE156" i="14"/>
  <c r="AC155" i="14"/>
  <c r="T155" i="14"/>
  <c r="Z154" i="14"/>
  <c r="AG153" i="14"/>
  <c r="AE152" i="14"/>
  <c r="AC151" i="14"/>
  <c r="T151" i="14"/>
  <c r="Z150" i="14"/>
  <c r="AH149" i="14"/>
  <c r="Z149" i="14"/>
  <c r="AH148" i="14"/>
  <c r="Z148" i="14"/>
  <c r="AH147" i="14"/>
  <c r="Z147" i="14"/>
  <c r="AH146" i="14"/>
  <c r="Z146" i="14"/>
  <c r="AH145" i="14"/>
  <c r="Z145" i="14"/>
  <c r="AH144" i="14"/>
  <c r="Z144" i="14"/>
  <c r="AH143" i="14"/>
  <c r="Z143" i="14"/>
  <c r="AH142" i="14"/>
  <c r="Z142" i="14"/>
  <c r="AH141" i="14"/>
  <c r="Z141" i="14"/>
  <c r="AH140" i="14"/>
  <c r="Z140" i="14"/>
  <c r="AH139" i="14"/>
  <c r="Z139" i="14"/>
  <c r="AH138" i="14"/>
  <c r="Z138" i="14"/>
  <c r="AH137" i="14"/>
  <c r="Z137" i="14"/>
  <c r="AH136" i="14"/>
  <c r="Z136" i="14"/>
  <c r="AH135" i="14"/>
  <c r="Z135" i="14"/>
  <c r="AH134" i="14"/>
  <c r="Z134" i="14"/>
  <c r="AH133" i="14"/>
  <c r="Z133" i="14"/>
  <c r="AH132" i="14"/>
  <c r="Z132" i="14"/>
  <c r="AH131" i="14"/>
  <c r="Z131" i="14"/>
  <c r="AH130" i="14"/>
  <c r="Z130" i="14"/>
  <c r="AH129" i="14"/>
  <c r="Z129" i="14"/>
  <c r="AF226" i="14"/>
  <c r="AI225" i="14"/>
  <c r="AE222" i="14"/>
  <c r="Z225" i="14"/>
  <c r="AA219" i="14"/>
  <c r="Z217" i="14"/>
  <c r="AA215" i="14"/>
  <c r="AH213" i="14"/>
  <c r="Z212" i="14"/>
  <c r="AI210" i="14"/>
  <c r="AC209" i="14"/>
  <c r="AH205" i="14"/>
  <c r="AF204" i="14"/>
  <c r="AD203" i="14"/>
  <c r="AA202" i="14"/>
  <c r="AB201" i="14"/>
  <c r="AC200" i="14"/>
  <c r="AB199" i="14"/>
  <c r="AA198" i="14"/>
  <c r="AD197" i="14"/>
  <c r="AD196" i="14"/>
  <c r="AC195" i="14"/>
  <c r="AD194" i="14"/>
  <c r="AH193" i="14"/>
  <c r="Z192" i="14"/>
  <c r="AB191" i="14"/>
  <c r="AD190" i="14"/>
  <c r="AH189" i="14"/>
  <c r="AC224" i="14"/>
  <c r="AI221" i="14"/>
  <c r="Z219" i="14"/>
  <c r="AD213" i="14"/>
  <c r="AF210" i="14"/>
  <c r="AA209" i="14"/>
  <c r="T207" i="14"/>
  <c r="AI206" i="14"/>
  <c r="AF205" i="14"/>
  <c r="AB204" i="14"/>
  <c r="AC203" i="14"/>
  <c r="Z202" i="14"/>
  <c r="Y201" i="14"/>
  <c r="AB200" i="14"/>
  <c r="AA199" i="14"/>
  <c r="Z198" i="14"/>
  <c r="AB197" i="14"/>
  <c r="AC196" i="14"/>
  <c r="AB195" i="14"/>
  <c r="AB194" i="14"/>
  <c r="AG193" i="14"/>
  <c r="AA191" i="14"/>
  <c r="AB190" i="14"/>
  <c r="AG189" i="14"/>
  <c r="AA187" i="14"/>
  <c r="AB186" i="14"/>
  <c r="AG185" i="14"/>
  <c r="AA183" i="14"/>
  <c r="AB182" i="14"/>
  <c r="AG181" i="14"/>
  <c r="AA179" i="14"/>
  <c r="AB178" i="14"/>
  <c r="AG177" i="14"/>
  <c r="AA175" i="14"/>
  <c r="AB174" i="14"/>
  <c r="AG173" i="14"/>
  <c r="AA171" i="14"/>
  <c r="AB170" i="14"/>
  <c r="AG169" i="14"/>
  <c r="AA167" i="14"/>
  <c r="AB166" i="14"/>
  <c r="AG165" i="14"/>
  <c r="AB164" i="14"/>
  <c r="AH163" i="14"/>
  <c r="Y163" i="14"/>
  <c r="AF162" i="14"/>
  <c r="AD161" i="14"/>
  <c r="AB160" i="14"/>
  <c r="AH159" i="14"/>
  <c r="Y159" i="14"/>
  <c r="AF158" i="14"/>
  <c r="AD157" i="14"/>
  <c r="AB156" i="14"/>
  <c r="AH155" i="14"/>
  <c r="Y155" i="14"/>
  <c r="AF154" i="14"/>
  <c r="AD153" i="14"/>
  <c r="Z224" i="14"/>
  <c r="AE223" i="14"/>
  <c r="AG221" i="14"/>
  <c r="AH218" i="14"/>
  <c r="AC216" i="14"/>
  <c r="AI214" i="14"/>
  <c r="AC213" i="14"/>
  <c r="AB210" i="14"/>
  <c r="AH207" i="14"/>
  <c r="AF206" i="14"/>
  <c r="AD205" i="14"/>
  <c r="AA204" i="14"/>
  <c r="AA203" i="14"/>
  <c r="Z200" i="14"/>
  <c r="Z199" i="14"/>
  <c r="Y198" i="14"/>
  <c r="Y197" i="14"/>
  <c r="AB196" i="14"/>
  <c r="AA195" i="14"/>
  <c r="AA194" i="14"/>
  <c r="AF193" i="14"/>
  <c r="AI192" i="14"/>
  <c r="Z191" i="14"/>
  <c r="AA190" i="14"/>
  <c r="AF189" i="14"/>
  <c r="AI188" i="14"/>
  <c r="AA223" i="14"/>
  <c r="Z221" i="14"/>
  <c r="AF218" i="14"/>
  <c r="Z216" i="14"/>
  <c r="AF214" i="14"/>
  <c r="AA213" i="14"/>
  <c r="AH211" i="14"/>
  <c r="Z210" i="14"/>
  <c r="AI208" i="14"/>
  <c r="AF207" i="14"/>
  <c r="AB206" i="14"/>
  <c r="AC205" i="14"/>
  <c r="Z204" i="14"/>
  <c r="AD209" i="14"/>
  <c r="Z208" i="14"/>
  <c r="AD200" i="14"/>
  <c r="AI193" i="14"/>
  <c r="AC191" i="14"/>
  <c r="Z189" i="14"/>
  <c r="T188" i="14"/>
  <c r="AI187" i="14"/>
  <c r="AG186" i="14"/>
  <c r="AF185" i="14"/>
  <c r="AF184" i="14"/>
  <c r="AC183" i="14"/>
  <c r="AA182" i="14"/>
  <c r="AB181" i="14"/>
  <c r="AB180" i="14"/>
  <c r="Z179" i="14"/>
  <c r="Y178" i="14"/>
  <c r="AC199" i="14"/>
  <c r="AF196" i="14"/>
  <c r="AD193" i="14"/>
  <c r="AG187" i="14"/>
  <c r="AD186" i="14"/>
  <c r="AD185" i="14"/>
  <c r="AD184" i="14"/>
  <c r="AB183" i="14"/>
  <c r="Z182" i="14"/>
  <c r="Z181" i="14"/>
  <c r="Z180" i="14"/>
  <c r="T175" i="14"/>
  <c r="AI174" i="14"/>
  <c r="AH173" i="14"/>
  <c r="AG172" i="14"/>
  <c r="AG171" i="14"/>
  <c r="AD170" i="14"/>
  <c r="AD169" i="14"/>
  <c r="AD168" i="14"/>
  <c r="AB167" i="14"/>
  <c r="Z166" i="14"/>
  <c r="Z165" i="14"/>
  <c r="Z164" i="14"/>
  <c r="AE163" i="14"/>
  <c r="AH162" i="14"/>
  <c r="Z161" i="14"/>
  <c r="AC160" i="14"/>
  <c r="AF159" i="14"/>
  <c r="AB157" i="14"/>
  <c r="AD156" i="14"/>
  <c r="AG155" i="14"/>
  <c r="Y154" i="14"/>
  <c r="AC153" i="14"/>
  <c r="AF152" i="14"/>
  <c r="Z151" i="14"/>
  <c r="AF150" i="14"/>
  <c r="AC149" i="14"/>
  <c r="AA148" i="14"/>
  <c r="AG147" i="14"/>
  <c r="AE146" i="14"/>
  <c r="AC145" i="14"/>
  <c r="AA144" i="14"/>
  <c r="AG143" i="14"/>
  <c r="AE142" i="14"/>
  <c r="AC141" i="14"/>
  <c r="AA140" i="14"/>
  <c r="AG139" i="14"/>
  <c r="AE138" i="14"/>
  <c r="AC137" i="14"/>
  <c r="AA136" i="14"/>
  <c r="AG135" i="14"/>
  <c r="AE134" i="14"/>
  <c r="AC133" i="14"/>
  <c r="AA132" i="14"/>
  <c r="AG131" i="14"/>
  <c r="AE130" i="14"/>
  <c r="AC129" i="14"/>
  <c r="AB128" i="14"/>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T205" i="14"/>
  <c r="AI204" i="14"/>
  <c r="Z196" i="14"/>
  <c r="AB193" i="14"/>
  <c r="AG190" i="14"/>
  <c r="AG188" i="14"/>
  <c r="AC187" i="14"/>
  <c r="AA186" i="14"/>
  <c r="AB185" i="14"/>
  <c r="AB184" i="14"/>
  <c r="Z183" i="14"/>
  <c r="Y182" i="14"/>
  <c r="AI177" i="14"/>
  <c r="AI176" i="14"/>
  <c r="T176" i="14"/>
  <c r="AI175" i="14"/>
  <c r="AG174" i="14"/>
  <c r="AF173" i="14"/>
  <c r="AF172" i="14"/>
  <c r="AC171" i="14"/>
  <c r="AA170" i="14"/>
  <c r="AB169" i="14"/>
  <c r="AB168" i="14"/>
  <c r="Z167" i="14"/>
  <c r="Y166" i="14"/>
  <c r="AF203" i="14"/>
  <c r="T199" i="14"/>
  <c r="AI198" i="14"/>
  <c r="AG195" i="14"/>
  <c r="AG192" i="14"/>
  <c r="Z190" i="14"/>
  <c r="AF188" i="14"/>
  <c r="AB187" i="14"/>
  <c r="Z186" i="14"/>
  <c r="Z185" i="14"/>
  <c r="Z184" i="14"/>
  <c r="T179" i="14"/>
  <c r="AI178" i="14"/>
  <c r="AH177" i="14"/>
  <c r="AG176" i="14"/>
  <c r="AG175" i="14"/>
  <c r="AD174" i="14"/>
  <c r="AD173" i="14"/>
  <c r="AD172" i="14"/>
  <c r="AB171" i="14"/>
  <c r="Z170" i="14"/>
  <c r="Z169" i="14"/>
  <c r="Z168" i="14"/>
  <c r="AB163" i="14"/>
  <c r="AE162" i="14"/>
  <c r="T162" i="14"/>
  <c r="Y160" i="14"/>
  <c r="AD159" i="14"/>
  <c r="AG158" i="14"/>
  <c r="AB202" i="14"/>
  <c r="AD198" i="14"/>
  <c r="Z195" i="14"/>
  <c r="AF192" i="14"/>
  <c r="Y190" i="14"/>
  <c r="AD188" i="14"/>
  <c r="Z187" i="14"/>
  <c r="Y186" i="14"/>
  <c r="AH201" i="14"/>
  <c r="AG194" i="14"/>
  <c r="AB192" i="14"/>
  <c r="AI189" i="14"/>
  <c r="AB188" i="14"/>
  <c r="T183" i="14"/>
  <c r="AI182" i="14"/>
  <c r="AH181" i="14"/>
  <c r="AG180" i="14"/>
  <c r="AG179" i="14"/>
  <c r="AD178" i="14"/>
  <c r="AD177" i="14"/>
  <c r="AD176" i="14"/>
  <c r="AB175" i="14"/>
  <c r="Z174" i="14"/>
  <c r="Z173" i="14"/>
  <c r="Z172" i="14"/>
  <c r="T167" i="14"/>
  <c r="AI166" i="14"/>
  <c r="AH165" i="14"/>
  <c r="AG164" i="14"/>
  <c r="AE219" i="14"/>
  <c r="AD201" i="14"/>
  <c r="Z194" i="14"/>
  <c r="AD189" i="14"/>
  <c r="Z188" i="14"/>
  <c r="AI185" i="14"/>
  <c r="AI184" i="14"/>
  <c r="AI183" i="14"/>
  <c r="AG182" i="14"/>
  <c r="AF181" i="14"/>
  <c r="AF180" i="14"/>
  <c r="AC179" i="14"/>
  <c r="AA178" i="14"/>
  <c r="AB177" i="14"/>
  <c r="AB176" i="14"/>
  <c r="Z175" i="14"/>
  <c r="Y174" i="14"/>
  <c r="AG217" i="14"/>
  <c r="AC215" i="14"/>
  <c r="AB212" i="14"/>
  <c r="AF197" i="14"/>
  <c r="Y194" i="14"/>
  <c r="T192" i="14"/>
  <c r="AI191" i="14"/>
  <c r="AB189" i="14"/>
  <c r="T187" i="14"/>
  <c r="AI186" i="14"/>
  <c r="AH185" i="14"/>
  <c r="AG184" i="14"/>
  <c r="AG183" i="14"/>
  <c r="AD182" i="14"/>
  <c r="AD181" i="14"/>
  <c r="AD180" i="14"/>
  <c r="AB179" i="14"/>
  <c r="Z178" i="14"/>
  <c r="Z177" i="14"/>
  <c r="Z176" i="14"/>
  <c r="AI181" i="14"/>
  <c r="AI172" i="14"/>
  <c r="Y170" i="14"/>
  <c r="AI167" i="14"/>
  <c r="AD165" i="14"/>
  <c r="T161" i="14"/>
  <c r="AH160" i="14"/>
  <c r="T160" i="14"/>
  <c r="AG159" i="14"/>
  <c r="AE158" i="14"/>
  <c r="AF157" i="14"/>
  <c r="AG156" i="14"/>
  <c r="T156" i="14"/>
  <c r="Y152" i="14"/>
  <c r="AD151" i="14"/>
  <c r="AG150" i="14"/>
  <c r="AA149" i="14"/>
  <c r="AF148" i="14"/>
  <c r="AB147" i="14"/>
  <c r="AF146" i="14"/>
  <c r="AI180" i="14"/>
  <c r="AB172" i="14"/>
  <c r="AI169" i="14"/>
  <c r="AG167" i="14"/>
  <c r="AB165" i="14"/>
  <c r="T164" i="14"/>
  <c r="AH161" i="14"/>
  <c r="AG160" i="14"/>
  <c r="AE159" i="14"/>
  <c r="AD158" i="14"/>
  <c r="AE157" i="14"/>
  <c r="AF156" i="14"/>
  <c r="AF155" i="14"/>
  <c r="AH154" i="14"/>
  <c r="AB151" i="14"/>
  <c r="AE150" i="14"/>
  <c r="Y149" i="14"/>
  <c r="AE148" i="14"/>
  <c r="AA147" i="14"/>
  <c r="AD146" i="14"/>
  <c r="T146" i="14"/>
  <c r="Y145" i="14"/>
  <c r="AE144" i="14"/>
  <c r="AA143" i="14"/>
  <c r="AD142" i="14"/>
  <c r="T142" i="14"/>
  <c r="Y141" i="14"/>
  <c r="AE140" i="14"/>
  <c r="AA139" i="14"/>
  <c r="AD138" i="14"/>
  <c r="T138" i="14"/>
  <c r="Y137" i="14"/>
  <c r="AE136" i="14"/>
  <c r="AA135" i="14"/>
  <c r="AD134" i="14"/>
  <c r="T134" i="14"/>
  <c r="Y133" i="14"/>
  <c r="AE132" i="14"/>
  <c r="T180" i="14"/>
  <c r="AI179" i="14"/>
  <c r="AG178" i="14"/>
  <c r="AH169" i="14"/>
  <c r="AC167" i="14"/>
  <c r="AG163" i="14"/>
  <c r="AG162" i="14"/>
  <c r="AF161" i="14"/>
  <c r="AF160" i="14"/>
  <c r="AB159" i="14"/>
  <c r="AC158" i="14"/>
  <c r="AC157" i="14"/>
  <c r="AC156" i="14"/>
  <c r="AE155" i="14"/>
  <c r="AG154" i="14"/>
  <c r="T154" i="14"/>
  <c r="AH153" i="14"/>
  <c r="T153" i="14"/>
  <c r="AH152" i="14"/>
  <c r="Y151" i="14"/>
  <c r="AD150" i="14"/>
  <c r="AI149" i="14"/>
  <c r="AD148" i="14"/>
  <c r="T148" i="14"/>
  <c r="Y147" i="14"/>
  <c r="AC146" i="14"/>
  <c r="AI145" i="14"/>
  <c r="AD144" i="14"/>
  <c r="T144" i="14"/>
  <c r="Y143" i="14"/>
  <c r="AC142" i="14"/>
  <c r="AI141" i="14"/>
  <c r="AD140" i="14"/>
  <c r="T140" i="14"/>
  <c r="Y139" i="14"/>
  <c r="AC138" i="14"/>
  <c r="AI137" i="14"/>
  <c r="AD136" i="14"/>
  <c r="T136" i="14"/>
  <c r="Y135" i="14"/>
  <c r="AC134" i="14"/>
  <c r="AI133" i="14"/>
  <c r="AD132" i="14"/>
  <c r="T132" i="14"/>
  <c r="Y131" i="14"/>
  <c r="AC130" i="14"/>
  <c r="AI129" i="14"/>
  <c r="AE128" i="14"/>
  <c r="AC127" i="14"/>
  <c r="AI126" i="14"/>
  <c r="Z126" i="14"/>
  <c r="AG125" i="14"/>
  <c r="AE124" i="14"/>
  <c r="AC123" i="14"/>
  <c r="AI122" i="14"/>
  <c r="Z122" i="14"/>
  <c r="AG121" i="14"/>
  <c r="AE120" i="14"/>
  <c r="AF177" i="14"/>
  <c r="AF176" i="14"/>
  <c r="AC175" i="14"/>
  <c r="T172" i="14"/>
  <c r="AI171" i="14"/>
  <c r="AF169" i="14"/>
  <c r="AG166" i="14"/>
  <c r="T165" i="14"/>
  <c r="AH164" i="14"/>
  <c r="AF163" i="14"/>
  <c r="AD162" i="14"/>
  <c r="AE161" i="14"/>
  <c r="AD160" i="14"/>
  <c r="Z159" i="14"/>
  <c r="AB158" i="14"/>
  <c r="Z157" i="14"/>
  <c r="Z156" i="14"/>
  <c r="AD155" i="14"/>
  <c r="AE154" i="14"/>
  <c r="AF153" i="14"/>
  <c r="AG152" i="14"/>
  <c r="T152" i="14"/>
  <c r="AC150" i="14"/>
  <c r="AG149" i="14"/>
  <c r="AC148" i="14"/>
  <c r="AI147" i="14"/>
  <c r="AB146" i="14"/>
  <c r="AG145" i="14"/>
  <c r="AC144" i="14"/>
  <c r="AI143" i="14"/>
  <c r="AB142" i="14"/>
  <c r="AG141" i="14"/>
  <c r="AC140" i="14"/>
  <c r="AI139" i="14"/>
  <c r="AB138" i="14"/>
  <c r="AG137" i="14"/>
  <c r="AC136" i="14"/>
  <c r="AI135" i="14"/>
  <c r="AB134" i="14"/>
  <c r="AG133" i="14"/>
  <c r="AC132" i="14"/>
  <c r="AI131" i="14"/>
  <c r="AB130" i="14"/>
  <c r="AG129" i="14"/>
  <c r="AD128" i="14"/>
  <c r="AA127" i="14"/>
  <c r="AH126" i="14"/>
  <c r="Y126" i="14"/>
  <c r="AF125" i="14"/>
  <c r="AD124" i="14"/>
  <c r="AA123" i="14"/>
  <c r="AH122" i="14"/>
  <c r="Y122" i="14"/>
  <c r="AF121" i="14"/>
  <c r="AD120" i="14"/>
  <c r="AA119" i="14"/>
  <c r="AH118" i="14"/>
  <c r="Y118" i="14"/>
  <c r="AF117" i="14"/>
  <c r="AD116" i="14"/>
  <c r="AA115" i="14"/>
  <c r="AH114" i="14"/>
  <c r="Y114" i="14"/>
  <c r="AF113" i="14"/>
  <c r="AD112" i="14"/>
  <c r="AA111" i="14"/>
  <c r="AH110" i="14"/>
  <c r="Y110" i="14"/>
  <c r="AF109" i="14"/>
  <c r="AD108" i="14"/>
  <c r="AA107" i="14"/>
  <c r="AH106" i="14"/>
  <c r="Y106" i="14"/>
  <c r="AF105" i="14"/>
  <c r="AD104" i="14"/>
  <c r="AA103" i="14"/>
  <c r="AH102" i="14"/>
  <c r="Y102" i="14"/>
  <c r="AF101" i="14"/>
  <c r="AD100" i="14"/>
  <c r="AA99" i="14"/>
  <c r="AH98" i="14"/>
  <c r="Y98" i="14"/>
  <c r="AF97" i="14"/>
  <c r="AD96" i="14"/>
  <c r="AA95" i="14"/>
  <c r="AH94" i="14"/>
  <c r="Y94" i="14"/>
  <c r="AF93" i="14"/>
  <c r="AE92" i="14"/>
  <c r="AE91" i="14"/>
  <c r="AE90" i="14"/>
  <c r="AE89" i="14"/>
  <c r="AE88" i="14"/>
  <c r="AE87" i="14"/>
  <c r="AE86" i="14"/>
  <c r="AE85" i="14"/>
  <c r="AE84" i="14"/>
  <c r="AE83" i="14"/>
  <c r="AE82" i="14"/>
  <c r="AE81" i="14"/>
  <c r="AE80" i="14"/>
  <c r="AE79" i="14"/>
  <c r="AE78" i="14"/>
  <c r="AE77" i="14"/>
  <c r="AE76" i="14"/>
  <c r="AE75" i="14"/>
  <c r="AE74" i="14"/>
  <c r="AE73" i="14"/>
  <c r="AE72" i="14"/>
  <c r="AE71" i="14"/>
  <c r="AE70" i="14"/>
  <c r="AE69" i="14"/>
  <c r="AE68" i="14"/>
  <c r="AE67" i="14"/>
  <c r="AE66" i="14"/>
  <c r="AE65" i="14"/>
  <c r="AE64" i="14"/>
  <c r="AE63" i="14"/>
  <c r="AE62" i="14"/>
  <c r="AE61" i="14"/>
  <c r="AE60" i="14"/>
  <c r="AE59" i="14"/>
  <c r="AE58" i="14"/>
  <c r="AE57" i="14"/>
  <c r="AE56" i="14"/>
  <c r="AE55" i="14"/>
  <c r="AE54" i="14"/>
  <c r="AE53" i="14"/>
  <c r="AE52" i="14"/>
  <c r="AE51" i="14"/>
  <c r="AE50" i="14"/>
  <c r="AE49" i="14"/>
  <c r="AE48" i="14"/>
  <c r="AE47" i="14"/>
  <c r="AE46" i="14"/>
  <c r="AE45" i="14"/>
  <c r="AE44" i="14"/>
  <c r="AE43" i="14"/>
  <c r="AE42" i="14"/>
  <c r="AE41" i="14"/>
  <c r="AE40" i="14"/>
  <c r="AE39" i="14"/>
  <c r="AE38" i="14"/>
  <c r="AE37" i="14"/>
  <c r="AE36" i="14"/>
  <c r="AE35" i="14"/>
  <c r="AE34" i="14"/>
  <c r="AE33" i="14"/>
  <c r="AE32" i="14"/>
  <c r="AE31" i="14"/>
  <c r="AE30" i="14"/>
  <c r="AE29" i="14"/>
  <c r="AE28" i="14"/>
  <c r="AE27" i="14"/>
  <c r="AE26" i="14"/>
  <c r="AE25" i="14"/>
  <c r="AE24" i="14"/>
  <c r="AE23" i="14"/>
  <c r="AC22" i="14"/>
  <c r="AI21" i="14"/>
  <c r="AA21" i="14"/>
  <c r="AG20" i="14"/>
  <c r="Y20" i="14"/>
  <c r="AF19" i="14"/>
  <c r="AE18" i="14"/>
  <c r="AC17" i="14"/>
  <c r="AA174" i="14"/>
  <c r="Z171" i="14"/>
  <c r="AI168" i="14"/>
  <c r="AD166" i="14"/>
  <c r="AF164" i="14"/>
  <c r="AD163" i="14"/>
  <c r="AC162" i="14"/>
  <c r="AC161" i="14"/>
  <c r="Z160" i="14"/>
  <c r="Y158" i="14"/>
  <c r="Y157" i="14"/>
  <c r="Y156" i="14"/>
  <c r="AB155" i="14"/>
  <c r="AD154" i="14"/>
  <c r="AE153" i="14"/>
  <c r="AD152" i="14"/>
  <c r="AH151" i="14"/>
  <c r="AB150" i="14"/>
  <c r="AF149" i="14"/>
  <c r="AB148" i="14"/>
  <c r="AF147" i="14"/>
  <c r="AA146" i="14"/>
  <c r="AF145" i="14"/>
  <c r="AB144" i="14"/>
  <c r="AF143" i="14"/>
  <c r="AA142" i="14"/>
  <c r="AF141" i="14"/>
  <c r="AG168" i="14"/>
  <c r="AA166" i="14"/>
  <c r="AD164" i="14"/>
  <c r="Z163" i="14"/>
  <c r="AB162" i="14"/>
  <c r="AB161" i="14"/>
  <c r="Z155" i="14"/>
  <c r="AC154" i="14"/>
  <c r="AB153" i="14"/>
  <c r="AC152" i="14"/>
  <c r="AG151" i="14"/>
  <c r="Y150" i="14"/>
  <c r="AE149" i="14"/>
  <c r="Y148" i="14"/>
  <c r="AE147" i="14"/>
  <c r="Y146" i="14"/>
  <c r="AE145" i="14"/>
  <c r="Y144" i="14"/>
  <c r="AE143" i="14"/>
  <c r="Y142" i="14"/>
  <c r="AE141" i="14"/>
  <c r="Y140" i="14"/>
  <c r="AE139" i="14"/>
  <c r="Y138" i="14"/>
  <c r="AE137" i="14"/>
  <c r="Y136" i="14"/>
  <c r="AE135" i="14"/>
  <c r="Y134" i="14"/>
  <c r="AE133" i="14"/>
  <c r="Y132" i="14"/>
  <c r="AE131" i="14"/>
  <c r="Y130" i="14"/>
  <c r="AE129" i="14"/>
  <c r="AA128" i="14"/>
  <c r="AH127" i="14"/>
  <c r="Y127" i="14"/>
  <c r="AF126" i="14"/>
  <c r="AD125" i="14"/>
  <c r="AA124" i="14"/>
  <c r="AH123" i="14"/>
  <c r="Y123" i="14"/>
  <c r="AF122" i="14"/>
  <c r="AD121" i="14"/>
  <c r="AA120" i="14"/>
  <c r="AH119" i="14"/>
  <c r="Y119" i="14"/>
  <c r="AF118" i="14"/>
  <c r="AD117" i="14"/>
  <c r="AA116" i="14"/>
  <c r="AH115" i="14"/>
  <c r="Y115" i="14"/>
  <c r="AF114" i="14"/>
  <c r="AD113" i="14"/>
  <c r="AA112" i="14"/>
  <c r="AH111" i="14"/>
  <c r="Y111" i="14"/>
  <c r="AF110" i="14"/>
  <c r="AD109" i="14"/>
  <c r="AA108" i="14"/>
  <c r="AI173" i="14"/>
  <c r="T171" i="14"/>
  <c r="AI170" i="14"/>
  <c r="AF168" i="14"/>
  <c r="AI165" i="14"/>
  <c r="AC164" i="14"/>
  <c r="Y162" i="14"/>
  <c r="Y161" i="14"/>
  <c r="T158" i="14"/>
  <c r="AB154" i="14"/>
  <c r="Z153" i="14"/>
  <c r="AB152" i="14"/>
  <c r="AF151" i="14"/>
  <c r="AD149" i="14"/>
  <c r="AI148" i="14"/>
  <c r="AD147" i="14"/>
  <c r="AI146" i="14"/>
  <c r="AD145" i="14"/>
  <c r="AI144" i="14"/>
  <c r="AD143" i="14"/>
  <c r="AI142" i="14"/>
  <c r="AD141" i="14"/>
  <c r="AI140" i="14"/>
  <c r="AD139" i="14"/>
  <c r="AI138" i="14"/>
  <c r="AD137" i="14"/>
  <c r="AI136" i="14"/>
  <c r="AD135" i="14"/>
  <c r="AI134" i="14"/>
  <c r="AD133" i="14"/>
  <c r="AI132" i="14"/>
  <c r="AD131" i="14"/>
  <c r="AI130" i="14"/>
  <c r="AD129" i="14"/>
  <c r="AI128" i="14"/>
  <c r="Z128" i="14"/>
  <c r="AG127" i="14"/>
  <c r="AE126" i="14"/>
  <c r="AC125" i="14"/>
  <c r="AI124" i="14"/>
  <c r="Z124" i="14"/>
  <c r="AG123" i="14"/>
  <c r="AE122" i="14"/>
  <c r="AB173" i="14"/>
  <c r="AG170" i="14"/>
  <c r="AF165" i="14"/>
  <c r="Y164" i="14"/>
  <c r="AH150" i="14"/>
  <c r="AG140" i="14"/>
  <c r="AF138" i="14"/>
  <c r="AG136" i="14"/>
  <c r="AF134" i="14"/>
  <c r="AG132" i="14"/>
  <c r="AG130" i="14"/>
  <c r="AB129" i="14"/>
  <c r="Y128" i="14"/>
  <c r="AH125" i="14"/>
  <c r="AF124" i="14"/>
  <c r="AD123" i="14"/>
  <c r="Z119" i="14"/>
  <c r="AC118" i="14"/>
  <c r="AE117" i="14"/>
  <c r="AH116" i="14"/>
  <c r="Z115" i="14"/>
  <c r="AC114" i="14"/>
  <c r="AE113" i="14"/>
  <c r="AH112" i="14"/>
  <c r="AB149" i="14"/>
  <c r="AG148" i="14"/>
  <c r="AC143" i="14"/>
  <c r="AF140" i="14"/>
  <c r="AA138" i="14"/>
  <c r="AF136" i="14"/>
  <c r="AA134" i="14"/>
  <c r="AF132" i="14"/>
  <c r="AF130" i="14"/>
  <c r="AA129" i="14"/>
  <c r="AE125" i="14"/>
  <c r="AC124" i="14"/>
  <c r="Z123" i="14"/>
  <c r="AI121" i="14"/>
  <c r="AI120" i="14"/>
  <c r="AA118" i="14"/>
  <c r="AC117" i="14"/>
  <c r="AG116" i="14"/>
  <c r="AA114" i="14"/>
  <c r="AC113" i="14"/>
  <c r="AG112" i="14"/>
  <c r="AA110" i="14"/>
  <c r="AC109" i="14"/>
  <c r="AG108" i="14"/>
  <c r="Z107" i="14"/>
  <c r="AF106" i="14"/>
  <c r="Z105" i="14"/>
  <c r="AF104" i="14"/>
  <c r="Z103" i="14"/>
  <c r="AF102" i="14"/>
  <c r="Z101" i="14"/>
  <c r="AF100" i="14"/>
  <c r="Z99" i="14"/>
  <c r="AF98" i="14"/>
  <c r="Z97" i="14"/>
  <c r="AF96" i="14"/>
  <c r="Z95" i="14"/>
  <c r="AF94" i="14"/>
  <c r="Z93" i="14"/>
  <c r="AG92" i="14"/>
  <c r="AD91" i="14"/>
  <c r="AB90" i="14"/>
  <c r="AI89" i="14"/>
  <c r="Z89" i="14"/>
  <c r="AG88" i="14"/>
  <c r="AD87" i="14"/>
  <c r="AB86" i="14"/>
  <c r="AI85" i="14"/>
  <c r="Z85" i="14"/>
  <c r="AG84" i="14"/>
  <c r="AD83" i="14"/>
  <c r="AB82" i="14"/>
  <c r="AI81" i="14"/>
  <c r="Z81" i="14"/>
  <c r="AG80" i="14"/>
  <c r="AD79" i="14"/>
  <c r="AB78" i="14"/>
  <c r="AI77" i="14"/>
  <c r="Z77" i="14"/>
  <c r="AG76" i="14"/>
  <c r="AD75" i="14"/>
  <c r="AB74" i="14"/>
  <c r="AI73" i="14"/>
  <c r="Z73" i="14"/>
  <c r="AG72" i="14"/>
  <c r="AD71" i="14"/>
  <c r="AB70" i="14"/>
  <c r="AI69" i="14"/>
  <c r="Z69" i="14"/>
  <c r="AG68" i="14"/>
  <c r="AD67" i="14"/>
  <c r="AC147" i="14"/>
  <c r="AG146" i="14"/>
  <c r="AB143" i="14"/>
  <c r="AG142" i="14"/>
  <c r="AB140" i="14"/>
  <c r="AB136" i="14"/>
  <c r="AB132" i="14"/>
  <c r="AD130" i="14"/>
  <c r="Y129" i="14"/>
  <c r="AG126" i="14"/>
  <c r="AA125" i="14"/>
  <c r="Y124" i="14"/>
  <c r="AH121" i="14"/>
  <c r="AH120" i="14"/>
  <c r="AI119" i="14"/>
  <c r="Z118" i="14"/>
  <c r="AA117" i="14"/>
  <c r="AF116" i="14"/>
  <c r="AI115" i="14"/>
  <c r="AH158" i="14"/>
  <c r="AF142" i="14"/>
  <c r="AA130" i="14"/>
  <c r="AI127" i="14"/>
  <c r="AD126" i="14"/>
  <c r="Z125" i="14"/>
  <c r="AE121" i="14"/>
  <c r="AG120" i="14"/>
  <c r="AG119" i="14"/>
  <c r="Z117" i="14"/>
  <c r="AE116" i="14"/>
  <c r="AG115" i="14"/>
  <c r="Z113" i="14"/>
  <c r="AE112" i="14"/>
  <c r="AG111" i="14"/>
  <c r="Z109" i="14"/>
  <c r="AE108" i="14"/>
  <c r="AH107" i="14"/>
  <c r="AD106" i="14"/>
  <c r="AH105" i="14"/>
  <c r="AC104" i="14"/>
  <c r="AH103" i="14"/>
  <c r="AD102" i="14"/>
  <c r="AH101" i="14"/>
  <c r="AC100" i="14"/>
  <c r="AH99" i="14"/>
  <c r="AD98" i="14"/>
  <c r="AH97" i="14"/>
  <c r="AC96" i="14"/>
  <c r="AH95" i="14"/>
  <c r="AD94" i="14"/>
  <c r="AH93" i="14"/>
  <c r="AD92" i="14"/>
  <c r="AB91" i="14"/>
  <c r="AI90" i="14"/>
  <c r="Z90" i="14"/>
  <c r="AG89" i="14"/>
  <c r="AD88" i="14"/>
  <c r="AH157" i="14"/>
  <c r="AB145" i="14"/>
  <c r="AF139" i="14"/>
  <c r="AF137" i="14"/>
  <c r="AF135" i="14"/>
  <c r="AF133" i="14"/>
  <c r="AF131" i="14"/>
  <c r="AH128" i="14"/>
  <c r="AF127" i="14"/>
  <c r="AC126" i="14"/>
  <c r="Y125" i="14"/>
  <c r="AG122" i="14"/>
  <c r="AC121" i="14"/>
  <c r="AF120" i="14"/>
  <c r="AF119" i="14"/>
  <c r="AI118" i="14"/>
  <c r="Y117" i="14"/>
  <c r="AC116" i="14"/>
  <c r="AF115" i="14"/>
  <c r="AI114" i="14"/>
  <c r="Y113" i="14"/>
  <c r="AC112" i="14"/>
  <c r="AF111" i="14"/>
  <c r="AI110" i="14"/>
  <c r="Y109" i="14"/>
  <c r="AC108" i="14"/>
  <c r="AG107" i="14"/>
  <c r="AC106" i="14"/>
  <c r="AG105" i="14"/>
  <c r="AA104" i="14"/>
  <c r="AG103" i="14"/>
  <c r="AC102" i="14"/>
  <c r="AG101" i="14"/>
  <c r="T157" i="14"/>
  <c r="AH156" i="14"/>
  <c r="AA145" i="14"/>
  <c r="AC139" i="14"/>
  <c r="AB137" i="14"/>
  <c r="AC135" i="14"/>
  <c r="AB133" i="14"/>
  <c r="AC131" i="14"/>
  <c r="AG128" i="14"/>
  <c r="AE127" i="14"/>
  <c r="AA126" i="14"/>
  <c r="AI123" i="14"/>
  <c r="AD122" i="14"/>
  <c r="AA121" i="14"/>
  <c r="AC120" i="14"/>
  <c r="AE119" i="14"/>
  <c r="AG118" i="14"/>
  <c r="AI117" i="14"/>
  <c r="Z116" i="14"/>
  <c r="AE115" i="14"/>
  <c r="AG114" i="14"/>
  <c r="AI113" i="14"/>
  <c r="Y153" i="14"/>
  <c r="Z152" i="14"/>
  <c r="AG144" i="14"/>
  <c r="AB141" i="14"/>
  <c r="AB139" i="14"/>
  <c r="AA137" i="14"/>
  <c r="AB135" i="14"/>
  <c r="AA133" i="14"/>
  <c r="AB131" i="14"/>
  <c r="T130" i="14"/>
  <c r="AF128" i="14"/>
  <c r="AD127" i="14"/>
  <c r="AH124" i="14"/>
  <c r="AF123" i="14"/>
  <c r="AC122" i="14"/>
  <c r="Z121" i="14"/>
  <c r="Z120" i="14"/>
  <c r="AD119" i="14"/>
  <c r="AE118" i="14"/>
  <c r="AH117" i="14"/>
  <c r="Y116" i="14"/>
  <c r="AD115" i="14"/>
  <c r="AE114" i="14"/>
  <c r="AH113" i="14"/>
  <c r="Y112" i="14"/>
  <c r="AD111" i="14"/>
  <c r="AE110" i="14"/>
  <c r="AH109" i="14"/>
  <c r="Y108" i="14"/>
  <c r="AE107" i="14"/>
  <c r="Z106" i="14"/>
  <c r="AD105" i="14"/>
  <c r="AI104" i="14"/>
  <c r="Y104" i="14"/>
  <c r="AE103" i="14"/>
  <c r="Z102" i="14"/>
  <c r="AD101" i="14"/>
  <c r="AI100" i="14"/>
  <c r="Y100" i="14"/>
  <c r="AE99" i="14"/>
  <c r="Z98" i="14"/>
  <c r="AD97" i="14"/>
  <c r="AI96" i="14"/>
  <c r="Y96" i="14"/>
  <c r="AE95" i="14"/>
  <c r="Z94" i="14"/>
  <c r="AD93" i="14"/>
  <c r="T93" i="14"/>
  <c r="AA92" i="14"/>
  <c r="AH91" i="14"/>
  <c r="Y91" i="14"/>
  <c r="AF90" i="14"/>
  <c r="AC89" i="14"/>
  <c r="AA88" i="14"/>
  <c r="AH87" i="14"/>
  <c r="Y87" i="14"/>
  <c r="AF86" i="14"/>
  <c r="AC85" i="14"/>
  <c r="AA84" i="14"/>
  <c r="AH83" i="14"/>
  <c r="Y83" i="14"/>
  <c r="AF82" i="14"/>
  <c r="AC81" i="14"/>
  <c r="AA80" i="14"/>
  <c r="AH79" i="14"/>
  <c r="Y79" i="14"/>
  <c r="AF78" i="14"/>
  <c r="AC77" i="14"/>
  <c r="AA76" i="14"/>
  <c r="AH75" i="14"/>
  <c r="Y75" i="14"/>
  <c r="AF74" i="14"/>
  <c r="AC73" i="14"/>
  <c r="AA72" i="14"/>
  <c r="AH71" i="14"/>
  <c r="Y71" i="14"/>
  <c r="AF70" i="14"/>
  <c r="AC69" i="14"/>
  <c r="AA68" i="14"/>
  <c r="AH67" i="14"/>
  <c r="Y67" i="14"/>
  <c r="AF66" i="14"/>
  <c r="AC65" i="14"/>
  <c r="AA64" i="14"/>
  <c r="AH63" i="14"/>
  <c r="Y63" i="14"/>
  <c r="AF62" i="14"/>
  <c r="AC61" i="14"/>
  <c r="AA60" i="14"/>
  <c r="AH59" i="14"/>
  <c r="Y59" i="14"/>
  <c r="AF58" i="14"/>
  <c r="AC57" i="14"/>
  <c r="AA56" i="14"/>
  <c r="AH55" i="14"/>
  <c r="Y55" i="14"/>
  <c r="AF54" i="14"/>
  <c r="AC53" i="14"/>
  <c r="AA52" i="14"/>
  <c r="AH51" i="14"/>
  <c r="Y51" i="14"/>
  <c r="AF50" i="14"/>
  <c r="AC49" i="14"/>
  <c r="AA48" i="14"/>
  <c r="AH47" i="14"/>
  <c r="Y47" i="14"/>
  <c r="AF46" i="14"/>
  <c r="AC45" i="14"/>
  <c r="AA44" i="14"/>
  <c r="AH43" i="14"/>
  <c r="Y43" i="14"/>
  <c r="AF42" i="14"/>
  <c r="AC41" i="14"/>
  <c r="AA40" i="14"/>
  <c r="AE151" i="14"/>
  <c r="AF144" i="14"/>
  <c r="AA141" i="14"/>
  <c r="AG138" i="14"/>
  <c r="AG134" i="14"/>
  <c r="AA131" i="14"/>
  <c r="AF129" i="14"/>
  <c r="AC128" i="14"/>
  <c r="Z127" i="14"/>
  <c r="AI125" i="14"/>
  <c r="AG124" i="14"/>
  <c r="AE123" i="14"/>
  <c r="AA122" i="14"/>
  <c r="Y121" i="14"/>
  <c r="Y120" i="14"/>
  <c r="AC119" i="14"/>
  <c r="AD118" i="14"/>
  <c r="AG117" i="14"/>
  <c r="AI116" i="14"/>
  <c r="AC115" i="14"/>
  <c r="AD114" i="14"/>
  <c r="AG113" i="14"/>
  <c r="AI112" i="14"/>
  <c r="AC111" i="14"/>
  <c r="AD110" i="14"/>
  <c r="AG109" i="14"/>
  <c r="AI108" i="14"/>
  <c r="AD107" i="14"/>
  <c r="AI106" i="14"/>
  <c r="AC105" i="14"/>
  <c r="AH104" i="14"/>
  <c r="AD103" i="14"/>
  <c r="AI102" i="14"/>
  <c r="AC101" i="14"/>
  <c r="AH100" i="14"/>
  <c r="AD99" i="14"/>
  <c r="AI98" i="14"/>
  <c r="AC97" i="14"/>
  <c r="AH96" i="14"/>
  <c r="AD95" i="14"/>
  <c r="AI94" i="14"/>
  <c r="AC93" i="14"/>
  <c r="AI92" i="14"/>
  <c r="Z92" i="14"/>
  <c r="AG91" i="14"/>
  <c r="AD90" i="14"/>
  <c r="AB89" i="14"/>
  <c r="AI88" i="14"/>
  <c r="Z88" i="14"/>
  <c r="AG87" i="14"/>
  <c r="AD86" i="14"/>
  <c r="AF112" i="14"/>
  <c r="AI109" i="14"/>
  <c r="AI107" i="14"/>
  <c r="AA102" i="14"/>
  <c r="AA100" i="14"/>
  <c r="AG97" i="14"/>
  <c r="Z96" i="14"/>
  <c r="AE93" i="14"/>
  <c r="AB92" i="14"/>
  <c r="Z91" i="14"/>
  <c r="T90" i="14"/>
  <c r="AH88" i="14"/>
  <c r="AF87" i="14"/>
  <c r="AG86" i="14"/>
  <c r="AG85" i="14"/>
  <c r="Y84" i="14"/>
  <c r="AB83" i="14"/>
  <c r="AD82" i="14"/>
  <c r="AH81" i="14"/>
  <c r="Z80" i="14"/>
  <c r="AC79" i="14"/>
  <c r="AG78" i="14"/>
  <c r="T78" i="14"/>
  <c r="AB76" i="14"/>
  <c r="AF75" i="14"/>
  <c r="AH74" i="14"/>
  <c r="Z112" i="14"/>
  <c r="AE109" i="14"/>
  <c r="AF107" i="14"/>
  <c r="AI105" i="14"/>
  <c r="AI103" i="14"/>
  <c r="Z100" i="14"/>
  <c r="AE97" i="14"/>
  <c r="AG94" i="14"/>
  <c r="AA93" i="14"/>
  <c r="Y92" i="14"/>
  <c r="AH89" i="14"/>
  <c r="AF88" i="14"/>
  <c r="AC87" i="14"/>
  <c r="AC86" i="14"/>
  <c r="AF85" i="14"/>
  <c r="AI84" i="14"/>
  <c r="AA83" i="14"/>
  <c r="AC82" i="14"/>
  <c r="AG81" i="14"/>
  <c r="Y80" i="14"/>
  <c r="AB79" i="14"/>
  <c r="AD78" i="14"/>
  <c r="AH77" i="14"/>
  <c r="Z76" i="14"/>
  <c r="AC75" i="14"/>
  <c r="AG74" i="14"/>
  <c r="T74" i="14"/>
  <c r="AB72" i="14"/>
  <c r="AF71" i="14"/>
  <c r="AH70" i="14"/>
  <c r="Y69" i="14"/>
  <c r="AC68" i="14"/>
  <c r="AG67" i="14"/>
  <c r="T67" i="14"/>
  <c r="AI66" i="14"/>
  <c r="Y66" i="14"/>
  <c r="AD65" i="14"/>
  <c r="AI64" i="14"/>
  <c r="Y64" i="14"/>
  <c r="AD63" i="14"/>
  <c r="T63" i="14"/>
  <c r="AI62" i="14"/>
  <c r="Y62" i="14"/>
  <c r="AD61" i="14"/>
  <c r="AI60" i="14"/>
  <c r="Y60" i="14"/>
  <c r="AD59" i="14"/>
  <c r="T59" i="14"/>
  <c r="AI58" i="14"/>
  <c r="Y58" i="14"/>
  <c r="AD57" i="14"/>
  <c r="AI56" i="14"/>
  <c r="Y56" i="14"/>
  <c r="AD55" i="14"/>
  <c r="T55" i="14"/>
  <c r="AI54" i="14"/>
  <c r="Y54" i="14"/>
  <c r="AD53" i="14"/>
  <c r="AI52" i="14"/>
  <c r="Y52" i="14"/>
  <c r="AD51" i="14"/>
  <c r="T51" i="14"/>
  <c r="AI50" i="14"/>
  <c r="Y50" i="14"/>
  <c r="AD49" i="14"/>
  <c r="AI48" i="14"/>
  <c r="Y48" i="14"/>
  <c r="AD47" i="14"/>
  <c r="T47" i="14"/>
  <c r="AI46" i="14"/>
  <c r="Y46" i="14"/>
  <c r="AD45" i="14"/>
  <c r="AI44" i="14"/>
  <c r="Y44" i="14"/>
  <c r="AD43" i="14"/>
  <c r="T43" i="14"/>
  <c r="AI42" i="14"/>
  <c r="Y42" i="14"/>
  <c r="AD41" i="14"/>
  <c r="AI40" i="14"/>
  <c r="Y40" i="14"/>
  <c r="AF39" i="14"/>
  <c r="AC38" i="14"/>
  <c r="AA37" i="14"/>
  <c r="AH36" i="14"/>
  <c r="Y36" i="14"/>
  <c r="AF35" i="14"/>
  <c r="AC34" i="14"/>
  <c r="AA33" i="14"/>
  <c r="AH32" i="14"/>
  <c r="Y32" i="14"/>
  <c r="AF31" i="14"/>
  <c r="AC30" i="14"/>
  <c r="AA29" i="14"/>
  <c r="AH28" i="14"/>
  <c r="Y28" i="14"/>
  <c r="AF27" i="14"/>
  <c r="AC26" i="14"/>
  <c r="AA25" i="14"/>
  <c r="AH24" i="14"/>
  <c r="Y24" i="14"/>
  <c r="AF23" i="14"/>
  <c r="AI22" i="14"/>
  <c r="Z22" i="14"/>
  <c r="AD21" i="14"/>
  <c r="AH20" i="14"/>
  <c r="AC19" i="14"/>
  <c r="AG18" i="14"/>
  <c r="AA17" i="14"/>
  <c r="AF16" i="14"/>
  <c r="AD15" i="14"/>
  <c r="AE14" i="14"/>
  <c r="AD13" i="14"/>
  <c r="AC12" i="14"/>
  <c r="AB11" i="14"/>
  <c r="AB10" i="14"/>
  <c r="AI111" i="14"/>
  <c r="AA109" i="14"/>
  <c r="AC107" i="14"/>
  <c r="AE105" i="14"/>
  <c r="AF103" i="14"/>
  <c r="AI101" i="14"/>
  <c r="AG98" i="14"/>
  <c r="AA97" i="14"/>
  <c r="AI95" i="14"/>
  <c r="AE94" i="14"/>
  <c r="Y93" i="14"/>
  <c r="T91" i="14"/>
  <c r="AH90" i="14"/>
  <c r="AF89" i="14"/>
  <c r="AC88" i="14"/>
  <c r="AB87" i="14"/>
  <c r="AA86" i="14"/>
  <c r="AD85" i="14"/>
  <c r="AH84" i="14"/>
  <c r="Z83" i="14"/>
  <c r="AA82" i="14"/>
  <c r="AF81" i="14"/>
  <c r="AI80" i="14"/>
  <c r="AA79" i="14"/>
  <c r="AC78" i="14"/>
  <c r="AG77" i="14"/>
  <c r="Y76" i="14"/>
  <c r="AB75" i="14"/>
  <c r="AD74" i="14"/>
  <c r="AH73" i="14"/>
  <c r="Z72" i="14"/>
  <c r="AC71" i="14"/>
  <c r="AG70" i="14"/>
  <c r="T70" i="14"/>
  <c r="AB68" i="14"/>
  <c r="AF67" i="14"/>
  <c r="AH66" i="14"/>
  <c r="AB65" i="14"/>
  <c r="AH64" i="14"/>
  <c r="AC63" i="14"/>
  <c r="AH62" i="14"/>
  <c r="AB61" i="14"/>
  <c r="AH60" i="14"/>
  <c r="AC59" i="14"/>
  <c r="AH58" i="14"/>
  <c r="AB57" i="14"/>
  <c r="AH56" i="14"/>
  <c r="AC55" i="14"/>
  <c r="AH54" i="14"/>
  <c r="AB53" i="14"/>
  <c r="AH52" i="14"/>
  <c r="AC51" i="14"/>
  <c r="AH50" i="14"/>
  <c r="AB49" i="14"/>
  <c r="AH48" i="14"/>
  <c r="AC47" i="14"/>
  <c r="AH46" i="14"/>
  <c r="AB45" i="14"/>
  <c r="AH44" i="14"/>
  <c r="AC43" i="14"/>
  <c r="AH42" i="14"/>
  <c r="AB41" i="14"/>
  <c r="AH40" i="14"/>
  <c r="AD39" i="14"/>
  <c r="AB38" i="14"/>
  <c r="AI37" i="14"/>
  <c r="Z37" i="14"/>
  <c r="AG36" i="14"/>
  <c r="AD35" i="14"/>
  <c r="AE111" i="14"/>
  <c r="Y107" i="14"/>
  <c r="AA105" i="14"/>
  <c r="AC103" i="14"/>
  <c r="AE101" i="14"/>
  <c r="AI99" i="14"/>
  <c r="AE98" i="14"/>
  <c r="Y97" i="14"/>
  <c r="AG95" i="14"/>
  <c r="AC94" i="14"/>
  <c r="T92" i="14"/>
  <c r="AG90" i="14"/>
  <c r="AD89" i="14"/>
  <c r="AB88" i="14"/>
  <c r="AA87" i="14"/>
  <c r="Z86" i="14"/>
  <c r="AB85" i="14"/>
  <c r="AF84" i="14"/>
  <c r="T84" i="14"/>
  <c r="Z82" i="14"/>
  <c r="AD81" i="14"/>
  <c r="AH80" i="14"/>
  <c r="Z111" i="14"/>
  <c r="AH108" i="14"/>
  <c r="Y105" i="14"/>
  <c r="Y103" i="14"/>
  <c r="AA101" i="14"/>
  <c r="AG99" i="14"/>
  <c r="AC98" i="14"/>
  <c r="AF95" i="14"/>
  <c r="AA94" i="14"/>
  <c r="AI91" i="14"/>
  <c r="AC90" i="14"/>
  <c r="AA89" i="14"/>
  <c r="Y88" i="14"/>
  <c r="Z87" i="14"/>
  <c r="Y86" i="14"/>
  <c r="AA85" i="14"/>
  <c r="AD84" i="14"/>
  <c r="AI83" i="14"/>
  <c r="Y82" i="14"/>
  <c r="AB81" i="14"/>
  <c r="AF80" i="14"/>
  <c r="Z78" i="14"/>
  <c r="AD77" i="14"/>
  <c r="AH76" i="14"/>
  <c r="Z75" i="14"/>
  <c r="AA74" i="14"/>
  <c r="AF73" i="14"/>
  <c r="AI72" i="14"/>
  <c r="AA71" i="14"/>
  <c r="AC70" i="14"/>
  <c r="AG69" i="14"/>
  <c r="Y68" i="14"/>
  <c r="AB67" i="14"/>
  <c r="AD66" i="14"/>
  <c r="T66" i="14"/>
  <c r="Z65" i="14"/>
  <c r="AF64" i="14"/>
  <c r="AA63" i="14"/>
  <c r="AD62" i="14"/>
  <c r="T62" i="14"/>
  <c r="Z61" i="14"/>
  <c r="AF60" i="14"/>
  <c r="AG110" i="14"/>
  <c r="AF108" i="14"/>
  <c r="AG106" i="14"/>
  <c r="AG104" i="14"/>
  <c r="Y101" i="14"/>
  <c r="AF99" i="14"/>
  <c r="AA98" i="14"/>
  <c r="AG96" i="14"/>
  <c r="AC95" i="14"/>
  <c r="AH92" i="14"/>
  <c r="AF91" i="14"/>
  <c r="AA90" i="14"/>
  <c r="Y89" i="14"/>
  <c r="Y85" i="14"/>
  <c r="AC84" i="14"/>
  <c r="AG83" i="14"/>
  <c r="AI82" i="14"/>
  <c r="AA81" i="14"/>
  <c r="AD80" i="14"/>
  <c r="AI79" i="14"/>
  <c r="Y78" i="14"/>
  <c r="AB77" i="14"/>
  <c r="AF76" i="14"/>
  <c r="Z74" i="14"/>
  <c r="AD73" i="14"/>
  <c r="AH72" i="14"/>
  <c r="Z71" i="14"/>
  <c r="AA70" i="14"/>
  <c r="AF69" i="14"/>
  <c r="AI68" i="14"/>
  <c r="AA67" i="14"/>
  <c r="AC66" i="14"/>
  <c r="AI65" i="14"/>
  <c r="Y65" i="14"/>
  <c r="AD64" i="14"/>
  <c r="Z63" i="14"/>
  <c r="AC62" i="14"/>
  <c r="AI61" i="14"/>
  <c r="Y61" i="14"/>
  <c r="AD60" i="14"/>
  <c r="Z59" i="14"/>
  <c r="AC58" i="14"/>
  <c r="AI57" i="14"/>
  <c r="Y57" i="14"/>
  <c r="AD56" i="14"/>
  <c r="Z55" i="14"/>
  <c r="AC54" i="14"/>
  <c r="AI53" i="14"/>
  <c r="Y53" i="14"/>
  <c r="AD52" i="14"/>
  <c r="Z51" i="14"/>
  <c r="AC50" i="14"/>
  <c r="AI49" i="14"/>
  <c r="Y49" i="14"/>
  <c r="AD48" i="14"/>
  <c r="Z47" i="14"/>
  <c r="AC46" i="14"/>
  <c r="AI45" i="14"/>
  <c r="Y45" i="14"/>
  <c r="AD44" i="14"/>
  <c r="Z43" i="14"/>
  <c r="AC42" i="14"/>
  <c r="AI41" i="14"/>
  <c r="Y41" i="14"/>
  <c r="AD40" i="14"/>
  <c r="AA39" i="14"/>
  <c r="AH38" i="14"/>
  <c r="Y38" i="14"/>
  <c r="AF37" i="14"/>
  <c r="AC36" i="14"/>
  <c r="AA35" i="14"/>
  <c r="AH34" i="14"/>
  <c r="Y34" i="14"/>
  <c r="AF33" i="14"/>
  <c r="AC32" i="14"/>
  <c r="AA31" i="14"/>
  <c r="AH30" i="14"/>
  <c r="Y30" i="14"/>
  <c r="AF29" i="14"/>
  <c r="AC28" i="14"/>
  <c r="AA27" i="14"/>
  <c r="AH26" i="14"/>
  <c r="Y26" i="14"/>
  <c r="AF25" i="14"/>
  <c r="AC24" i="14"/>
  <c r="AA23" i="14"/>
  <c r="AE22" i="14"/>
  <c r="AH21" i="14"/>
  <c r="Y21" i="14"/>
  <c r="AC20" i="14"/>
  <c r="AH19" i="14"/>
  <c r="Y19" i="14"/>
  <c r="AB18" i="14"/>
  <c r="AF17" i="14"/>
  <c r="AB16" i="14"/>
  <c r="AH15" i="14"/>
  <c r="Z15" i="14"/>
  <c r="AI14" i="14"/>
  <c r="AA14" i="14"/>
  <c r="AH13" i="14"/>
  <c r="Z13" i="14"/>
  <c r="O13" i="14"/>
  <c r="AG12" i="14"/>
  <c r="Y12" i="14"/>
  <c r="AF11" i="14"/>
  <c r="O11" i="14"/>
  <c r="AF10" i="14"/>
  <c r="O10" i="14"/>
  <c r="AG9" i="14"/>
  <c r="Y9" i="14"/>
  <c r="Q9" i="14"/>
  <c r="AH8" i="14"/>
  <c r="Z8" i="14"/>
  <c r="AI7" i="14"/>
  <c r="AA7" i="14"/>
  <c r="AC110" i="14"/>
  <c r="Z108" i="14"/>
  <c r="AE106" i="14"/>
  <c r="AE104" i="14"/>
  <c r="AG102" i="14"/>
  <c r="AG100" i="14"/>
  <c r="AC99" i="14"/>
  <c r="AE96" i="14"/>
  <c r="Y95" i="14"/>
  <c r="AI93" i="14"/>
  <c r="AF92" i="14"/>
  <c r="AC91" i="14"/>
  <c r="Y90" i="14"/>
  <c r="AI86" i="14"/>
  <c r="T86" i="14"/>
  <c r="AB84" i="14"/>
  <c r="AF83" i="14"/>
  <c r="AH82" i="14"/>
  <c r="Y81" i="14"/>
  <c r="AC80" i="14"/>
  <c r="AG79" i="14"/>
  <c r="AI78" i="14"/>
  <c r="AA77" i="14"/>
  <c r="AD76" i="14"/>
  <c r="AI75" i="14"/>
  <c r="Y74" i="14"/>
  <c r="AB73" i="14"/>
  <c r="AF72" i="14"/>
  <c r="Z70" i="14"/>
  <c r="AD69" i="14"/>
  <c r="AH68" i="14"/>
  <c r="Z67" i="14"/>
  <c r="AB66" i="14"/>
  <c r="AH65" i="14"/>
  <c r="AC64" i="14"/>
  <c r="AI63" i="14"/>
  <c r="AB62" i="14"/>
  <c r="AH61" i="14"/>
  <c r="AC60" i="14"/>
  <c r="AI59" i="14"/>
  <c r="AB58" i="14"/>
  <c r="AH57" i="14"/>
  <c r="AC56" i="14"/>
  <c r="AI55" i="14"/>
  <c r="AB54" i="14"/>
  <c r="AH53" i="14"/>
  <c r="AC52" i="14"/>
  <c r="AI51" i="14"/>
  <c r="AB50" i="14"/>
  <c r="AH49" i="14"/>
  <c r="AC48" i="14"/>
  <c r="AI47" i="14"/>
  <c r="AB46" i="14"/>
  <c r="AH45" i="14"/>
  <c r="AC44" i="14"/>
  <c r="AI43" i="14"/>
  <c r="AB42" i="14"/>
  <c r="AH41" i="14"/>
  <c r="AC40" i="14"/>
  <c r="AI39" i="14"/>
  <c r="Z39" i="14"/>
  <c r="AG38" i="14"/>
  <c r="AD37" i="14"/>
  <c r="Z114" i="14"/>
  <c r="AA113" i="14"/>
  <c r="Z110" i="14"/>
  <c r="AA106" i="14"/>
  <c r="Z104" i="14"/>
  <c r="AE102" i="14"/>
  <c r="AE100" i="14"/>
  <c r="Y99" i="14"/>
  <c r="AI97" i="14"/>
  <c r="AA96" i="14"/>
  <c r="AG93" i="14"/>
  <c r="AC92" i="14"/>
  <c r="AA91" i="14"/>
  <c r="AI87" i="14"/>
  <c r="AH86" i="14"/>
  <c r="AH85" i="14"/>
  <c r="Z84" i="14"/>
  <c r="AC83" i="14"/>
  <c r="AG82" i="14"/>
  <c r="T82" i="14"/>
  <c r="AB80" i="14"/>
  <c r="AF79" i="14"/>
  <c r="AH78" i="14"/>
  <c r="Y77" i="14"/>
  <c r="AI76" i="14"/>
  <c r="AA73" i="14"/>
  <c r="AG66" i="14"/>
  <c r="AG64" i="14"/>
  <c r="AA62" i="14"/>
  <c r="AG60" i="14"/>
  <c r="AF57" i="14"/>
  <c r="Z56" i="14"/>
  <c r="AD54" i="14"/>
  <c r="Z53" i="14"/>
  <c r="AG51" i="14"/>
  <c r="Z50" i="14"/>
  <c r="AB47" i="14"/>
  <c r="T46" i="14"/>
  <c r="AF44" i="14"/>
  <c r="AF41" i="14"/>
  <c r="Z40" i="14"/>
  <c r="AG37" i="14"/>
  <c r="AF36" i="14"/>
  <c r="AG35" i="14"/>
  <c r="AI34" i="14"/>
  <c r="Y33" i="14"/>
  <c r="AB32" i="14"/>
  <c r="AD31" i="14"/>
  <c r="AI30" i="14"/>
  <c r="Y29" i="14"/>
  <c r="AB28" i="14"/>
  <c r="AD27" i="14"/>
  <c r="AI26" i="14"/>
  <c r="Y25" i="14"/>
  <c r="AB24" i="14"/>
  <c r="AD23" i="14"/>
  <c r="AB22" i="14"/>
  <c r="Z21" i="14"/>
  <c r="Z20" i="14"/>
  <c r="AH18" i="14"/>
  <c r="AG17" i="14"/>
  <c r="AE16" i="14"/>
  <c r="AF15" i="14"/>
  <c r="AC76" i="14"/>
  <c r="Y73" i="14"/>
  <c r="T71" i="14"/>
  <c r="AI70" i="14"/>
  <c r="AF68" i="14"/>
  <c r="AA66" i="14"/>
  <c r="AB64" i="14"/>
  <c r="Z62" i="14"/>
  <c r="AB60" i="14"/>
  <c r="AG58" i="14"/>
  <c r="AA57" i="14"/>
  <c r="AA54" i="14"/>
  <c r="AF51" i="14"/>
  <c r="AG48" i="14"/>
  <c r="AA47" i="14"/>
  <c r="AG75" i="14"/>
  <c r="AD70" i="14"/>
  <c r="AD68" i="14"/>
  <c r="Z66" i="14"/>
  <c r="Z64" i="14"/>
  <c r="Z60" i="14"/>
  <c r="AD58" i="14"/>
  <c r="Z57" i="14"/>
  <c r="AG55" i="14"/>
  <c r="Z54" i="14"/>
  <c r="AB51" i="14"/>
  <c r="T50" i="14"/>
  <c r="AF48" i="14"/>
  <c r="AF45" i="14"/>
  <c r="Z44" i="14"/>
  <c r="AD42" i="14"/>
  <c r="Z41" i="14"/>
  <c r="AH39" i="14"/>
  <c r="AF38" i="14"/>
  <c r="AB37" i="14"/>
  <c r="AB36" i="14"/>
  <c r="AB35" i="14"/>
  <c r="AF34" i="14"/>
  <c r="AH33" i="14"/>
  <c r="Z32" i="14"/>
  <c r="AB31" i="14"/>
  <c r="AF30" i="14"/>
  <c r="AH29" i="14"/>
  <c r="AA75" i="14"/>
  <c r="AD72" i="14"/>
  <c r="Y70" i="14"/>
  <c r="Z68" i="14"/>
  <c r="AG63" i="14"/>
  <c r="AG61" i="14"/>
  <c r="AA58" i="14"/>
  <c r="AF55" i="14"/>
  <c r="AG52" i="14"/>
  <c r="AA51" i="14"/>
  <c r="AG49" i="14"/>
  <c r="AB48" i="14"/>
  <c r="AG46" i="14"/>
  <c r="AA45" i="14"/>
  <c r="V44" i="14"/>
  <c r="AA42" i="14"/>
  <c r="V41" i="14"/>
  <c r="AG39" i="14"/>
  <c r="AD38" i="14"/>
  <c r="Y37" i="14"/>
  <c r="AA36" i="14"/>
  <c r="T75" i="14"/>
  <c r="AI74" i="14"/>
  <c r="AC72" i="14"/>
  <c r="AG65" i="14"/>
  <c r="AF63" i="14"/>
  <c r="AF61" i="14"/>
  <c r="AG59" i="14"/>
  <c r="Z58" i="14"/>
  <c r="AB55" i="14"/>
  <c r="T54" i="14"/>
  <c r="AF52" i="14"/>
  <c r="AF49" i="14"/>
  <c r="Z48" i="14"/>
  <c r="AD46" i="14"/>
  <c r="Z45" i="14"/>
  <c r="AG43" i="14"/>
  <c r="Z42" i="14"/>
  <c r="AC39" i="14"/>
  <c r="AA38" i="14"/>
  <c r="Z36" i="14"/>
  <c r="Y35" i="14"/>
  <c r="AB34" i="14"/>
  <c r="AD33" i="14"/>
  <c r="AI32" i="14"/>
  <c r="Y31" i="14"/>
  <c r="AB30" i="14"/>
  <c r="AD29" i="14"/>
  <c r="AI28" i="14"/>
  <c r="Y27" i="14"/>
  <c r="AB26" i="14"/>
  <c r="AD25" i="14"/>
  <c r="AI24" i="14"/>
  <c r="Y23" i="14"/>
  <c r="AH22" i="14"/>
  <c r="AF21" i="14"/>
  <c r="T21" i="14"/>
  <c r="AE20" i="14"/>
  <c r="AD19" i="14"/>
  <c r="AA18" i="14"/>
  <c r="Z17" i="14"/>
  <c r="Z16" i="14"/>
  <c r="AA15" i="14"/>
  <c r="AF14" i="14"/>
  <c r="AI13" i="14"/>
  <c r="AI12" i="14"/>
  <c r="AA11" i="14"/>
  <c r="Q11" i="14"/>
  <c r="AC10" i="14"/>
  <c r="AF9" i="14"/>
  <c r="AC8" i="14"/>
  <c r="Z7" i="14"/>
  <c r="AH6" i="14"/>
  <c r="Z6" i="14"/>
  <c r="AI5" i="14"/>
  <c r="AA5" i="14"/>
  <c r="AB4" i="14"/>
  <c r="AC74" i="14"/>
  <c r="Y72" i="14"/>
  <c r="AI71" i="14"/>
  <c r="AH69" i="14"/>
  <c r="AI67" i="14"/>
  <c r="AF65" i="14"/>
  <c r="AB63" i="14"/>
  <c r="AA61" i="14"/>
  <c r="AF59" i="14"/>
  <c r="AG56" i="14"/>
  <c r="AA55" i="14"/>
  <c r="AG53" i="14"/>
  <c r="AB52" i="14"/>
  <c r="AG50" i="14"/>
  <c r="AA49" i="14"/>
  <c r="AA46" i="14"/>
  <c r="AF43" i="14"/>
  <c r="Z79" i="14"/>
  <c r="AA78" i="14"/>
  <c r="AG71" i="14"/>
  <c r="AB69" i="14"/>
  <c r="AC67" i="14"/>
  <c r="AA65" i="14"/>
  <c r="V63" i="14"/>
  <c r="V61" i="14"/>
  <c r="AB59" i="14"/>
  <c r="T58" i="14"/>
  <c r="AF56" i="14"/>
  <c r="V55" i="14"/>
  <c r="AF53" i="14"/>
  <c r="Z52" i="14"/>
  <c r="AD50" i="14"/>
  <c r="Z49" i="14"/>
  <c r="AG47" i="14"/>
  <c r="Z46" i="14"/>
  <c r="AB43" i="14"/>
  <c r="T42" i="14"/>
  <c r="AF40" i="14"/>
  <c r="Y39" i="14"/>
  <c r="V38" i="14"/>
  <c r="T37" i="14"/>
  <c r="AF77" i="14"/>
  <c r="AG73" i="14"/>
  <c r="AB71" i="14"/>
  <c r="AA69" i="14"/>
  <c r="AG62" i="14"/>
  <c r="AA59" i="14"/>
  <c r="AG57" i="14"/>
  <c r="AB56" i="14"/>
  <c r="AG54" i="14"/>
  <c r="AA53" i="14"/>
  <c r="V52" i="14"/>
  <c r="AA50" i="14"/>
  <c r="V49" i="14"/>
  <c r="AF47" i="14"/>
  <c r="AG44" i="14"/>
  <c r="AA43" i="14"/>
  <c r="AG41" i="14"/>
  <c r="AB40" i="14"/>
  <c r="AH37" i="14"/>
  <c r="AI36" i="14"/>
  <c r="AH35" i="14"/>
  <c r="T35" i="14"/>
  <c r="Z33" i="14"/>
  <c r="AD32" i="14"/>
  <c r="AG31" i="14"/>
  <c r="T31" i="14"/>
  <c r="Z29" i="14"/>
  <c r="AD28" i="14"/>
  <c r="AG27" i="14"/>
  <c r="T27" i="14"/>
  <c r="Z25" i="14"/>
  <c r="AD24" i="14"/>
  <c r="AG23" i="14"/>
  <c r="T23" i="14"/>
  <c r="AD22" i="14"/>
  <c r="AB21" i="14"/>
  <c r="AA20" i="14"/>
  <c r="Z19" i="14"/>
  <c r="AI18" i="14"/>
  <c r="V18" i="14"/>
  <c r="AH17" i="14"/>
  <c r="AG16" i="14"/>
  <c r="V16" i="14"/>
  <c r="AG15" i="14"/>
  <c r="AB14" i="14"/>
  <c r="O14" i="14"/>
  <c r="AE13" i="14"/>
  <c r="AE12" i="14"/>
  <c r="AH11" i="14"/>
  <c r="AI10" i="14"/>
  <c r="Y10" i="14"/>
  <c r="AC9" i="14"/>
  <c r="AG40" i="14"/>
  <c r="V36" i="14"/>
  <c r="AA34" i="14"/>
  <c r="T33" i="14"/>
  <c r="Z31" i="14"/>
  <c r="AG29" i="14"/>
  <c r="AA28" i="14"/>
  <c r="AH25" i="14"/>
  <c r="AF24" i="14"/>
  <c r="Z23" i="14"/>
  <c r="AA22" i="14"/>
  <c r="AG21" i="14"/>
  <c r="AA19" i="14"/>
  <c r="AC18" i="14"/>
  <c r="Y15" i="14"/>
  <c r="Y14" i="14"/>
  <c r="AA12" i="14"/>
  <c r="Y11" i="14"/>
  <c r="AG10" i="14"/>
  <c r="AB9" i="14"/>
  <c r="O9" i="14"/>
  <c r="AD8" i="14"/>
  <c r="AG7" i="14"/>
  <c r="AC6" i="14"/>
  <c r="Z5" i="14"/>
  <c r="AH4" i="14"/>
  <c r="Y4" i="14"/>
  <c r="O4" i="14"/>
  <c r="AF3" i="14"/>
  <c r="O3" i="14"/>
  <c r="AD2" i="14"/>
  <c r="AC3" i="14"/>
  <c r="AG45" i="14"/>
  <c r="V40" i="14"/>
  <c r="AI35" i="14"/>
  <c r="Z34" i="14"/>
  <c r="AG32" i="14"/>
  <c r="AC29" i="14"/>
  <c r="Z28" i="14"/>
  <c r="Y22" i="14"/>
  <c r="AE21" i="14"/>
  <c r="AI20" i="14"/>
  <c r="V19" i="14"/>
  <c r="Z18" i="14"/>
  <c r="AI17" i="14"/>
  <c r="AI16" i="14"/>
  <c r="AG13" i="14"/>
  <c r="Z12" i="14"/>
  <c r="V11" i="14"/>
  <c r="AE10" i="14"/>
  <c r="Q10" i="14"/>
  <c r="AA9" i="14"/>
  <c r="AB8" i="14"/>
  <c r="Q8" i="14"/>
  <c r="AB6" i="14"/>
  <c r="AH5" i="14"/>
  <c r="Y5" i="14"/>
  <c r="AE3" i="14"/>
  <c r="AC2" i="14"/>
  <c r="Y6" i="14"/>
  <c r="AI2" i="14"/>
  <c r="AA2" i="14"/>
  <c r="AD4" i="14"/>
  <c r="AB3" i="14"/>
  <c r="AH2" i="14"/>
  <c r="Z2" i="14"/>
  <c r="AG19" i="14"/>
  <c r="AE15" i="14"/>
  <c r="AD14" i="14"/>
  <c r="T12" i="14"/>
  <c r="AB7" i="14"/>
  <c r="AB39" i="14"/>
  <c r="AC35" i="14"/>
  <c r="AI33" i="14"/>
  <c r="AF32" i="14"/>
  <c r="AB29" i="14"/>
  <c r="AG26" i="14"/>
  <c r="AC25" i="14"/>
  <c r="Z24" i="14"/>
  <c r="AC21" i="14"/>
  <c r="AF20" i="14"/>
  <c r="Y18" i="14"/>
  <c r="AE17" i="14"/>
  <c r="AH16" i="14"/>
  <c r="V14" i="14"/>
  <c r="AF13" i="14"/>
  <c r="AI11" i="14"/>
  <c r="AD10" i="14"/>
  <c r="Z9" i="14"/>
  <c r="AA8" i="14"/>
  <c r="O8" i="14"/>
  <c r="AE7" i="14"/>
  <c r="AA6" i="14"/>
  <c r="Q6" i="14"/>
  <c r="AG5" i="14"/>
  <c r="O5" i="14"/>
  <c r="AF4" i="14"/>
  <c r="AD3" i="14"/>
  <c r="AB2" i="14"/>
  <c r="AG30" i="14"/>
  <c r="AI27" i="14"/>
  <c r="AF26" i="14"/>
  <c r="AB25" i="14"/>
  <c r="T22" i="14"/>
  <c r="AD20" i="14"/>
  <c r="AD17" i="14"/>
  <c r="AD16" i="14"/>
  <c r="T15" i="14"/>
  <c r="AH14" i="14"/>
  <c r="AC13" i="14"/>
  <c r="V12" i="14"/>
  <c r="AG11" i="14"/>
  <c r="AA10" i="14"/>
  <c r="AB44" i="14"/>
  <c r="AI38" i="14"/>
  <c r="Z35" i="14"/>
  <c r="AG33" i="14"/>
  <c r="AA32" i="14"/>
  <c r="AG42" i="14"/>
  <c r="Z38" i="14"/>
  <c r="AC33" i="14"/>
  <c r="AD30" i="14"/>
  <c r="AH27" i="14"/>
  <c r="AD26" i="14"/>
  <c r="AI23" i="14"/>
  <c r="AB20" i="14"/>
  <c r="AI19" i="14"/>
  <c r="T18" i="14"/>
  <c r="AB17" i="14"/>
  <c r="AC16" i="14"/>
  <c r="AI15" i="14"/>
  <c r="AG14" i="14"/>
  <c r="T14" i="14"/>
  <c r="AB13" i="14"/>
  <c r="AH12" i="14"/>
  <c r="AE11" i="14"/>
  <c r="Z10" i="14"/>
  <c r="AI9" i="14"/>
  <c r="AI8" i="14"/>
  <c r="AC7" i="14"/>
  <c r="AG6" i="14"/>
  <c r="AG8" i="14"/>
  <c r="Q7" i="14"/>
  <c r="AG2" i="14"/>
  <c r="Q2" i="14"/>
  <c r="AC37" i="14"/>
  <c r="AB33" i="14"/>
  <c r="AI31" i="14"/>
  <c r="AA30" i="14"/>
  <c r="T29" i="14"/>
  <c r="AC27" i="14"/>
  <c r="AA26" i="14"/>
  <c r="AH23" i="14"/>
  <c r="AA13" i="14"/>
  <c r="AF6" i="14"/>
  <c r="AD5" i="14"/>
  <c r="AC4" i="14"/>
  <c r="AI3" i="14"/>
  <c r="AA3" i="14"/>
  <c r="Y2" i="14"/>
  <c r="AA41" i="14"/>
  <c r="AG34" i="14"/>
  <c r="AH31" i="14"/>
  <c r="Z30" i="14"/>
  <c r="AG28" i="14"/>
  <c r="AB27" i="14"/>
  <c r="Z26" i="14"/>
  <c r="T25" i="14"/>
  <c r="AC23" i="14"/>
  <c r="AG22" i="14"/>
  <c r="V20" i="14"/>
  <c r="AE19" i="14"/>
  <c r="AF18" i="14"/>
  <c r="Y16" i="14"/>
  <c r="AC15" i="14"/>
  <c r="AC14" i="14"/>
  <c r="Y13" i="14"/>
  <c r="AD12" i="14"/>
  <c r="AC11" i="14"/>
  <c r="V10" i="14"/>
  <c r="AE9" i="14"/>
  <c r="AF8" i="14"/>
  <c r="V8" i="14"/>
  <c r="Y7" i="14"/>
  <c r="O7" i="14"/>
  <c r="AE6" i="14"/>
  <c r="V6" i="14"/>
  <c r="AC5" i="14"/>
  <c r="T5" i="14"/>
  <c r="AA4" i="14"/>
  <c r="AH3" i="14"/>
  <c r="Z3" i="14"/>
  <c r="AF2" i="14"/>
  <c r="O2" i="14"/>
  <c r="Y8" i="14"/>
  <c r="O6" i="14"/>
  <c r="AE5" i="14"/>
  <c r="AD36" i="14"/>
  <c r="AD34" i="14"/>
  <c r="AC31" i="14"/>
  <c r="AI29" i="14"/>
  <c r="AF28" i="14"/>
  <c r="Z27" i="14"/>
  <c r="AI25" i="14"/>
  <c r="AG24" i="14"/>
  <c r="AB23" i="14"/>
  <c r="AF22" i="14"/>
  <c r="AB19" i="14"/>
  <c r="AD18" i="14"/>
  <c r="AB15" i="14"/>
  <c r="Z14" i="14"/>
  <c r="AB12" i="14"/>
  <c r="O12" i="14"/>
  <c r="Z11" i="14"/>
  <c r="AH10" i="14"/>
  <c r="AD9" i="14"/>
  <c r="AE8" i="14"/>
  <c r="AH7" i="14"/>
  <c r="AD6" i="14"/>
  <c r="AB5" i="14"/>
  <c r="AI4" i="14"/>
  <c r="Z4" i="14"/>
  <c r="Q4" i="14"/>
  <c r="AG3" i="14"/>
  <c r="Y3" i="14"/>
  <c r="Q3" i="14"/>
  <c r="AE2" i="14"/>
  <c r="AG25" i="14"/>
  <c r="AA24" i="14"/>
  <c r="AF7" i="14"/>
  <c r="V7" i="14"/>
  <c r="Q5" i="14"/>
  <c r="AG4" i="14"/>
  <c r="AD7" i="14"/>
  <c r="AI6" i="14"/>
  <c r="AF5" i="14"/>
  <c r="AE4" i="14"/>
  <c r="Y17" i="14"/>
  <c r="AA16" i="14"/>
  <c r="AF12" i="14"/>
  <c r="AD11" i="14"/>
  <c r="AH9" i="14"/>
  <c r="V9" i="14"/>
  <c r="T3" i="14"/>
  <c r="T6" i="14"/>
  <c r="V3" i="14"/>
  <c r="T2" i="14"/>
  <c r="V2" i="14"/>
  <c r="T7" i="14"/>
  <c r="V5" i="14"/>
  <c r="I13" i="14"/>
  <c r="T17" i="14"/>
  <c r="W299" i="14"/>
  <c r="X298" i="14" s="1"/>
  <c r="W298" i="14"/>
  <c r="X297" i="14" s="1"/>
  <c r="W293" i="14"/>
  <c r="X292" i="14" s="1"/>
  <c r="W287" i="14"/>
  <c r="X286" i="14" s="1"/>
  <c r="W296" i="14"/>
  <c r="X295" i="14" s="1"/>
  <c r="W288" i="14"/>
  <c r="X287" i="14" s="1"/>
  <c r="W279" i="14"/>
  <c r="X278" i="14" s="1"/>
  <c r="W272" i="14"/>
  <c r="X271" i="14" s="1"/>
  <c r="W291" i="14"/>
  <c r="X290" i="14" s="1"/>
  <c r="W278" i="14"/>
  <c r="X277" i="14" s="1"/>
  <c r="W294" i="14"/>
  <c r="X293" i="14" s="1"/>
  <c r="W277" i="14"/>
  <c r="X276" i="14" s="1"/>
  <c r="W297" i="14"/>
  <c r="X296" i="14" s="1"/>
  <c r="W292" i="14"/>
  <c r="X291" i="14" s="1"/>
  <c r="W284" i="14"/>
  <c r="X283" i="14" s="1"/>
  <c r="W283" i="14"/>
  <c r="X282" i="14" s="1"/>
  <c r="W295" i="14"/>
  <c r="X294" i="14" s="1"/>
  <c r="W285" i="14"/>
  <c r="X284" i="14" s="1"/>
  <c r="W286" i="14"/>
  <c r="X285" i="14" s="1"/>
  <c r="W281" i="14"/>
  <c r="X280" i="14" s="1"/>
  <c r="W275" i="14"/>
  <c r="X274" i="14" s="1"/>
  <c r="W271" i="14"/>
  <c r="X270" i="14" s="1"/>
  <c r="W269" i="14"/>
  <c r="X268" i="14" s="1"/>
  <c r="W267" i="14"/>
  <c r="X266" i="14" s="1"/>
  <c r="W265" i="14"/>
  <c r="X264" i="14" s="1"/>
  <c r="W263" i="14"/>
  <c r="X262" i="14" s="1"/>
  <c r="W261" i="14"/>
  <c r="X260" i="14" s="1"/>
  <c r="W257" i="14"/>
  <c r="X256" i="14" s="1"/>
  <c r="W276" i="14"/>
  <c r="X275" i="14" s="1"/>
  <c r="W280" i="14"/>
  <c r="X279" i="14" s="1"/>
  <c r="W282" i="14"/>
  <c r="X281" i="14" s="1"/>
  <c r="W290" i="14"/>
  <c r="X289" i="14" s="1"/>
  <c r="W289" i="14"/>
  <c r="X288" i="14" s="1"/>
  <c r="W274" i="14"/>
  <c r="X273" i="14" s="1"/>
  <c r="W273" i="14"/>
  <c r="X272" i="14" s="1"/>
  <c r="W264" i="14"/>
  <c r="X263" i="14" s="1"/>
  <c r="W255" i="14"/>
  <c r="X254" i="14" s="1"/>
  <c r="W251" i="14"/>
  <c r="X250" i="14" s="1"/>
  <c r="W247" i="14"/>
  <c r="X246" i="14" s="1"/>
  <c r="W240" i="14"/>
  <c r="X239" i="14" s="1"/>
  <c r="W236" i="14"/>
  <c r="X235" i="14" s="1"/>
  <c r="W232" i="14"/>
  <c r="X231" i="14" s="1"/>
  <c r="W266" i="14"/>
  <c r="X265" i="14" s="1"/>
  <c r="W254" i="14"/>
  <c r="X253" i="14" s="1"/>
  <c r="W250" i="14"/>
  <c r="X249" i="14" s="1"/>
  <c r="W246" i="14"/>
  <c r="X245" i="14" s="1"/>
  <c r="W241" i="14"/>
  <c r="X240" i="14" s="1"/>
  <c r="W237" i="14"/>
  <c r="X236" i="14" s="1"/>
  <c r="W268" i="14"/>
  <c r="X267" i="14" s="1"/>
  <c r="W253" i="14"/>
  <c r="X252" i="14" s="1"/>
  <c r="W249" i="14"/>
  <c r="X248" i="14" s="1"/>
  <c r="W270" i="14"/>
  <c r="X269" i="14" s="1"/>
  <c r="W262" i="14"/>
  <c r="X261" i="14" s="1"/>
  <c r="W260" i="14"/>
  <c r="X259" i="14" s="1"/>
  <c r="W259" i="14"/>
  <c r="X258" i="14" s="1"/>
  <c r="W258" i="14"/>
  <c r="X257" i="14" s="1"/>
  <c r="W252" i="14"/>
  <c r="X251" i="14" s="1"/>
  <c r="W248" i="14"/>
  <c r="X247" i="14" s="1"/>
  <c r="W235" i="14"/>
  <c r="X234" i="14" s="1"/>
  <c r="W233" i="14"/>
  <c r="X232" i="14" s="1"/>
  <c r="W227" i="14"/>
  <c r="X226" i="14" s="1"/>
  <c r="W223" i="14"/>
  <c r="X222" i="14" s="1"/>
  <c r="W219" i="14"/>
  <c r="X218" i="14" s="1"/>
  <c r="W228" i="14"/>
  <c r="X227" i="14" s="1"/>
  <c r="W224" i="14"/>
  <c r="X223" i="14" s="1"/>
  <c r="W220" i="14"/>
  <c r="X219" i="14" s="1"/>
  <c r="W216" i="14"/>
  <c r="X215" i="14" s="1"/>
  <c r="W215" i="14"/>
  <c r="X214" i="14" s="1"/>
  <c r="W214" i="14"/>
  <c r="X213" i="14" s="1"/>
  <c r="W213" i="14"/>
  <c r="X212" i="14" s="1"/>
  <c r="W212" i="14"/>
  <c r="X211" i="14" s="1"/>
  <c r="W211" i="14"/>
  <c r="X210" i="14" s="1"/>
  <c r="W210" i="14"/>
  <c r="X209" i="14" s="1"/>
  <c r="W209" i="14"/>
  <c r="X208" i="14" s="1"/>
  <c r="W208" i="14"/>
  <c r="X207" i="14" s="1"/>
  <c r="W207" i="14"/>
  <c r="X206" i="14" s="1"/>
  <c r="W206" i="14"/>
  <c r="X205" i="14" s="1"/>
  <c r="W205" i="14"/>
  <c r="X204" i="14" s="1"/>
  <c r="W204" i="14"/>
  <c r="X203" i="14" s="1"/>
  <c r="W203" i="14"/>
  <c r="X202" i="14" s="1"/>
  <c r="W202" i="14"/>
  <c r="X201" i="14" s="1"/>
  <c r="W201" i="14"/>
  <c r="X200" i="14" s="1"/>
  <c r="W200" i="14"/>
  <c r="X199" i="14" s="1"/>
  <c r="W199" i="14"/>
  <c r="X198" i="14" s="1"/>
  <c r="W198" i="14"/>
  <c r="X197" i="14" s="1"/>
  <c r="W197" i="14"/>
  <c r="X196" i="14" s="1"/>
  <c r="W196" i="14"/>
  <c r="X195" i="14" s="1"/>
  <c r="W195" i="14"/>
  <c r="X194" i="14" s="1"/>
  <c r="W194" i="14"/>
  <c r="X193" i="14" s="1"/>
  <c r="W193" i="14"/>
  <c r="X192" i="14" s="1"/>
  <c r="W192" i="14"/>
  <c r="X191" i="14" s="1"/>
  <c r="W191" i="14"/>
  <c r="X190" i="14" s="1"/>
  <c r="W190" i="14"/>
  <c r="X189" i="14" s="1"/>
  <c r="W189" i="14"/>
  <c r="X188" i="14" s="1"/>
  <c r="W188" i="14"/>
  <c r="X187" i="14" s="1"/>
  <c r="W187" i="14"/>
  <c r="X186" i="14" s="1"/>
  <c r="W186" i="14"/>
  <c r="X185" i="14" s="1"/>
  <c r="W185" i="14"/>
  <c r="X184" i="14" s="1"/>
  <c r="W184" i="14"/>
  <c r="X183" i="14" s="1"/>
  <c r="W183" i="14"/>
  <c r="X182" i="14" s="1"/>
  <c r="W182" i="14"/>
  <c r="X181" i="14" s="1"/>
  <c r="W181" i="14"/>
  <c r="X180" i="14" s="1"/>
  <c r="W180" i="14"/>
  <c r="X179" i="14" s="1"/>
  <c r="W179" i="14"/>
  <c r="X178" i="14" s="1"/>
  <c r="W178" i="14"/>
  <c r="X177" i="14" s="1"/>
  <c r="W177" i="14"/>
  <c r="X176" i="14" s="1"/>
  <c r="W176" i="14"/>
  <c r="X175" i="14" s="1"/>
  <c r="W175" i="14"/>
  <c r="X174" i="14" s="1"/>
  <c r="W174" i="14"/>
  <c r="X173" i="14" s="1"/>
  <c r="W173" i="14"/>
  <c r="X172" i="14" s="1"/>
  <c r="W172" i="14"/>
  <c r="X171" i="14" s="1"/>
  <c r="W171" i="14"/>
  <c r="X170" i="14" s="1"/>
  <c r="W170" i="14"/>
  <c r="X169" i="14" s="1"/>
  <c r="W169" i="14"/>
  <c r="X168" i="14" s="1"/>
  <c r="W168" i="14"/>
  <c r="X167" i="14" s="1"/>
  <c r="W167" i="14"/>
  <c r="X166" i="14" s="1"/>
  <c r="W166" i="14"/>
  <c r="X165" i="14" s="1"/>
  <c r="W256" i="14"/>
  <c r="X255" i="14" s="1"/>
  <c r="W243" i="14"/>
  <c r="X242" i="14" s="1"/>
  <c r="W238" i="14"/>
  <c r="X237" i="14" s="1"/>
  <c r="W245" i="14"/>
  <c r="X244" i="14" s="1"/>
  <c r="W231" i="14"/>
  <c r="X230" i="14" s="1"/>
  <c r="W239" i="14"/>
  <c r="X238" i="14" s="1"/>
  <c r="W230" i="14"/>
  <c r="X229" i="14" s="1"/>
  <c r="W226" i="14"/>
  <c r="X225" i="14" s="1"/>
  <c r="W242" i="14"/>
  <c r="X241" i="14" s="1"/>
  <c r="W244" i="14"/>
  <c r="X243" i="14" s="1"/>
  <c r="W234" i="14"/>
  <c r="X233" i="14" s="1"/>
  <c r="W229" i="14"/>
  <c r="X228" i="14" s="1"/>
  <c r="W221" i="14"/>
  <c r="X220" i="14" s="1"/>
  <c r="W218" i="14"/>
  <c r="X217" i="14" s="1"/>
  <c r="W222" i="14"/>
  <c r="X221" i="14" s="1"/>
  <c r="W225" i="14"/>
  <c r="X224" i="14" s="1"/>
  <c r="W217" i="14"/>
  <c r="X216" i="14" s="1"/>
  <c r="W162" i="14"/>
  <c r="X161" i="14" s="1"/>
  <c r="W158" i="14"/>
  <c r="X157" i="14" s="1"/>
  <c r="W154" i="14"/>
  <c r="X153" i="14" s="1"/>
  <c r="W165" i="14"/>
  <c r="X164" i="14" s="1"/>
  <c r="W161" i="14"/>
  <c r="X160" i="14" s="1"/>
  <c r="W164" i="14"/>
  <c r="X163" i="14" s="1"/>
  <c r="W153" i="14"/>
  <c r="X152" i="14" s="1"/>
  <c r="W152" i="14"/>
  <c r="X151" i="14" s="1"/>
  <c r="W149" i="14"/>
  <c r="X148" i="14" s="1"/>
  <c r="W147" i="14"/>
  <c r="X146" i="14" s="1"/>
  <c r="W145" i="14"/>
  <c r="X144" i="14" s="1"/>
  <c r="W143" i="14"/>
  <c r="X142" i="14" s="1"/>
  <c r="W141" i="14"/>
  <c r="X140" i="14" s="1"/>
  <c r="W139" i="14"/>
  <c r="X138" i="14" s="1"/>
  <c r="W137" i="14"/>
  <c r="X136" i="14" s="1"/>
  <c r="W135" i="14"/>
  <c r="X134" i="14" s="1"/>
  <c r="W133" i="14"/>
  <c r="X132" i="14" s="1"/>
  <c r="W131" i="14"/>
  <c r="X130" i="14" s="1"/>
  <c r="W129" i="14"/>
  <c r="X128" i="14" s="1"/>
  <c r="W125" i="14"/>
  <c r="X124" i="14" s="1"/>
  <c r="W121" i="14"/>
  <c r="X120" i="14" s="1"/>
  <c r="W117" i="14"/>
  <c r="X116" i="14" s="1"/>
  <c r="W113" i="14"/>
  <c r="X112" i="14" s="1"/>
  <c r="W109" i="14"/>
  <c r="X108" i="14" s="1"/>
  <c r="W105" i="14"/>
  <c r="X104" i="14" s="1"/>
  <c r="W101" i="14"/>
  <c r="X100" i="14" s="1"/>
  <c r="W97" i="14"/>
  <c r="X96" i="14" s="1"/>
  <c r="W93" i="14"/>
  <c r="X92" i="14" s="1"/>
  <c r="W92" i="14"/>
  <c r="X91" i="14" s="1"/>
  <c r="W91" i="14"/>
  <c r="X90" i="14" s="1"/>
  <c r="W90" i="14"/>
  <c r="X89" i="14" s="1"/>
  <c r="W89" i="14"/>
  <c r="X88" i="14" s="1"/>
  <c r="W88" i="14"/>
  <c r="X87" i="14" s="1"/>
  <c r="W87" i="14"/>
  <c r="X86" i="14" s="1"/>
  <c r="W86" i="14"/>
  <c r="X85" i="14" s="1"/>
  <c r="W85" i="14"/>
  <c r="X84" i="14" s="1"/>
  <c r="W84" i="14"/>
  <c r="X83" i="14" s="1"/>
  <c r="W83" i="14"/>
  <c r="X82" i="14" s="1"/>
  <c r="W82" i="14"/>
  <c r="X81" i="14" s="1"/>
  <c r="W81" i="14"/>
  <c r="X80" i="14" s="1"/>
  <c r="W80" i="14"/>
  <c r="X79" i="14" s="1"/>
  <c r="W79" i="14"/>
  <c r="X78" i="14" s="1"/>
  <c r="W78" i="14"/>
  <c r="X77" i="14" s="1"/>
  <c r="W77" i="14"/>
  <c r="X76" i="14" s="1"/>
  <c r="W76" i="14"/>
  <c r="X75" i="14" s="1"/>
  <c r="W75" i="14"/>
  <c r="X74" i="14" s="1"/>
  <c r="W74" i="14"/>
  <c r="X73" i="14" s="1"/>
  <c r="W73" i="14"/>
  <c r="X72" i="14" s="1"/>
  <c r="W72" i="14"/>
  <c r="X71" i="14" s="1"/>
  <c r="W71" i="14"/>
  <c r="X70" i="14" s="1"/>
  <c r="W70" i="14"/>
  <c r="X69" i="14" s="1"/>
  <c r="W69" i="14"/>
  <c r="X68" i="14" s="1"/>
  <c r="W68" i="14"/>
  <c r="X67" i="14" s="1"/>
  <c r="W67" i="14"/>
  <c r="X66" i="14" s="1"/>
  <c r="W66" i="14"/>
  <c r="X65" i="14" s="1"/>
  <c r="W65" i="14"/>
  <c r="X64" i="14" s="1"/>
  <c r="W64" i="14"/>
  <c r="X63" i="14" s="1"/>
  <c r="W63" i="14"/>
  <c r="X62" i="14" s="1"/>
  <c r="W62" i="14"/>
  <c r="X61" i="14" s="1"/>
  <c r="W61" i="14"/>
  <c r="X60" i="14" s="1"/>
  <c r="W60" i="14"/>
  <c r="X59" i="14" s="1"/>
  <c r="W59" i="14"/>
  <c r="X58" i="14" s="1"/>
  <c r="W58" i="14"/>
  <c r="X57" i="14" s="1"/>
  <c r="W57" i="14"/>
  <c r="X56" i="14" s="1"/>
  <c r="W56" i="14"/>
  <c r="X55" i="14" s="1"/>
  <c r="W55" i="14"/>
  <c r="X54" i="14" s="1"/>
  <c r="W54" i="14"/>
  <c r="X53" i="14" s="1"/>
  <c r="W53" i="14"/>
  <c r="X52" i="14" s="1"/>
  <c r="W52" i="14"/>
  <c r="X51" i="14" s="1"/>
  <c r="W51" i="14"/>
  <c r="X50" i="14" s="1"/>
  <c r="W50" i="14"/>
  <c r="X49" i="14" s="1"/>
  <c r="W49" i="14"/>
  <c r="X48" i="14" s="1"/>
  <c r="W48" i="14"/>
  <c r="X47" i="14" s="1"/>
  <c r="W47" i="14"/>
  <c r="X46" i="14" s="1"/>
  <c r="W46" i="14"/>
  <c r="X45" i="14" s="1"/>
  <c r="W45" i="14"/>
  <c r="X44" i="14" s="1"/>
  <c r="W44" i="14"/>
  <c r="X43" i="14" s="1"/>
  <c r="W43" i="14"/>
  <c r="X42" i="14" s="1"/>
  <c r="W42" i="14"/>
  <c r="X41" i="14" s="1"/>
  <c r="W41" i="14"/>
  <c r="X40" i="14" s="1"/>
  <c r="W40" i="14"/>
  <c r="X39" i="14" s="1"/>
  <c r="W39" i="14"/>
  <c r="X38" i="14" s="1"/>
  <c r="W38" i="14"/>
  <c r="X37" i="14" s="1"/>
  <c r="W37" i="14"/>
  <c r="X36" i="14" s="1"/>
  <c r="W36" i="14"/>
  <c r="X35" i="14" s="1"/>
  <c r="W35" i="14"/>
  <c r="X34" i="14" s="1"/>
  <c r="W34" i="14"/>
  <c r="X33" i="14" s="1"/>
  <c r="W33" i="14"/>
  <c r="X32" i="14" s="1"/>
  <c r="W32" i="14"/>
  <c r="X31" i="14" s="1"/>
  <c r="W31" i="14"/>
  <c r="X30" i="14" s="1"/>
  <c r="W30" i="14"/>
  <c r="X29" i="14" s="1"/>
  <c r="W29" i="14"/>
  <c r="X28" i="14" s="1"/>
  <c r="W28" i="14"/>
  <c r="X27" i="14" s="1"/>
  <c r="W27" i="14"/>
  <c r="X26" i="14" s="1"/>
  <c r="W26" i="14"/>
  <c r="X25" i="14" s="1"/>
  <c r="W25" i="14"/>
  <c r="X24" i="14" s="1"/>
  <c r="W24" i="14"/>
  <c r="X23" i="14" s="1"/>
  <c r="W23" i="14"/>
  <c r="X22" i="14" s="1"/>
  <c r="AO19" i="14"/>
  <c r="W18" i="14"/>
  <c r="X17" i="14" s="1"/>
  <c r="W151" i="14"/>
  <c r="X150" i="14" s="1"/>
  <c r="W159" i="14"/>
  <c r="X158" i="14" s="1"/>
  <c r="W157" i="14"/>
  <c r="X156" i="14" s="1"/>
  <c r="W126" i="14"/>
  <c r="X125" i="14" s="1"/>
  <c r="W122" i="14"/>
  <c r="X121" i="14" s="1"/>
  <c r="W118" i="14"/>
  <c r="X117" i="14" s="1"/>
  <c r="W114" i="14"/>
  <c r="X113" i="14" s="1"/>
  <c r="W110" i="14"/>
  <c r="X109" i="14" s="1"/>
  <c r="W160" i="14"/>
  <c r="X159" i="14" s="1"/>
  <c r="W156" i="14"/>
  <c r="X155" i="14" s="1"/>
  <c r="W163" i="14"/>
  <c r="X162" i="14" s="1"/>
  <c r="W144" i="14"/>
  <c r="X143" i="14" s="1"/>
  <c r="W127" i="14"/>
  <c r="X126" i="14" s="1"/>
  <c r="W116" i="14"/>
  <c r="X115" i="14" s="1"/>
  <c r="W112" i="14"/>
  <c r="X111" i="14" s="1"/>
  <c r="W150" i="14"/>
  <c r="X149" i="14" s="1"/>
  <c r="W120" i="14"/>
  <c r="X119" i="14" s="1"/>
  <c r="W148" i="14"/>
  <c r="X147" i="14" s="1"/>
  <c r="W138" i="14"/>
  <c r="X137" i="14" s="1"/>
  <c r="W134" i="14"/>
  <c r="X133" i="14" s="1"/>
  <c r="W128" i="14"/>
  <c r="X127" i="14" s="1"/>
  <c r="W123" i="14"/>
  <c r="X122" i="14" s="1"/>
  <c r="W119" i="14"/>
  <c r="X118" i="14" s="1"/>
  <c r="W115" i="14"/>
  <c r="X114" i="14" s="1"/>
  <c r="W146" i="14"/>
  <c r="X145" i="14" s="1"/>
  <c r="W140" i="14"/>
  <c r="X139" i="14" s="1"/>
  <c r="W136" i="14"/>
  <c r="X135" i="14" s="1"/>
  <c r="W132" i="14"/>
  <c r="X131" i="14" s="1"/>
  <c r="W142" i="14"/>
  <c r="X141" i="14" s="1"/>
  <c r="W130" i="14"/>
  <c r="X129" i="14" s="1"/>
  <c r="W124" i="14"/>
  <c r="X123" i="14" s="1"/>
  <c r="W107" i="14"/>
  <c r="X106" i="14" s="1"/>
  <c r="W103" i="14"/>
  <c r="X102" i="14" s="1"/>
  <c r="W155" i="14"/>
  <c r="X154" i="14" s="1"/>
  <c r="W106" i="14"/>
  <c r="X105" i="14" s="1"/>
  <c r="W104" i="14"/>
  <c r="X103" i="14" s="1"/>
  <c r="W99" i="14"/>
  <c r="X98" i="14" s="1"/>
  <c r="W102" i="14"/>
  <c r="X101" i="14" s="1"/>
  <c r="W96" i="14"/>
  <c r="X95" i="14" s="1"/>
  <c r="AO16" i="14"/>
  <c r="W14" i="14"/>
  <c r="X13" i="14" s="1"/>
  <c r="W100" i="14"/>
  <c r="X99" i="14" s="1"/>
  <c r="W111" i="14"/>
  <c r="X110" i="14" s="1"/>
  <c r="W94" i="14"/>
  <c r="X93" i="14" s="1"/>
  <c r="AO22" i="14"/>
  <c r="W17" i="14"/>
  <c r="X16" i="14" s="1"/>
  <c r="AO11" i="14"/>
  <c r="AO10" i="14"/>
  <c r="W98" i="14"/>
  <c r="X97" i="14" s="1"/>
  <c r="W108" i="14"/>
  <c r="X107" i="14" s="1"/>
  <c r="W95" i="14"/>
  <c r="X94" i="14" s="1"/>
  <c r="W19" i="14"/>
  <c r="X18" i="14" s="1"/>
  <c r="W22" i="14"/>
  <c r="X21" i="14" s="1"/>
  <c r="AO18" i="14"/>
  <c r="W9" i="14"/>
  <c r="X8" i="14" s="1"/>
  <c r="AO21" i="14"/>
  <c r="W15" i="14"/>
  <c r="X14" i="14" s="1"/>
  <c r="AO13" i="14"/>
  <c r="W11" i="14"/>
  <c r="X10" i="14" s="1"/>
  <c r="V26" i="14"/>
  <c r="V30" i="14"/>
  <c r="T9" i="14"/>
  <c r="I10" i="14"/>
  <c r="T32" i="14"/>
  <c r="V37" i="14"/>
  <c r="V51" i="14"/>
  <c r="T24" i="14"/>
  <c r="V25" i="14"/>
  <c r="V32" i="14"/>
  <c r="V35" i="14"/>
  <c r="V53" i="14"/>
  <c r="T4" i="14"/>
  <c r="I12" i="14"/>
  <c r="W21" i="14"/>
  <c r="X20" i="14" s="1"/>
  <c r="V24" i="14"/>
  <c r="T28" i="14"/>
  <c r="V43" i="14"/>
  <c r="V56" i="14"/>
  <c r="T39" i="14"/>
  <c r="V57" i="14"/>
  <c r="T11" i="14"/>
  <c r="I14" i="14"/>
  <c r="T19" i="14"/>
  <c r="V28" i="14"/>
  <c r="M9" i="14"/>
  <c r="V102" i="14"/>
  <c r="V23" i="14"/>
  <c r="V31" i="14"/>
  <c r="V34" i="14"/>
  <c r="V45" i="14"/>
  <c r="V59" i="14"/>
  <c r="V60" i="14"/>
  <c r="T13" i="14"/>
  <c r="T16" i="14"/>
  <c r="T68" i="14"/>
  <c r="W7" i="14"/>
  <c r="X6" i="14" s="1"/>
  <c r="T8" i="14"/>
  <c r="T10" i="14"/>
  <c r="AO12" i="14"/>
  <c r="V13" i="14"/>
  <c r="AO15" i="14"/>
  <c r="T26" i="14"/>
  <c r="V47" i="14"/>
  <c r="V48" i="14"/>
  <c r="T36" i="14"/>
  <c r="V46" i="14"/>
  <c r="T48" i="14"/>
  <c r="T79" i="14"/>
  <c r="T83" i="14"/>
  <c r="T72" i="14"/>
  <c r="T80" i="14"/>
  <c r="V42" i="14"/>
  <c r="T44" i="14"/>
  <c r="V58" i="14"/>
  <c r="T60" i="14"/>
  <c r="V80" i="14"/>
  <c r="M16" i="14"/>
  <c r="T20" i="14"/>
  <c r="T64" i="14"/>
  <c r="T40" i="14"/>
  <c r="V54" i="14"/>
  <c r="T56" i="14"/>
  <c r="V66" i="14"/>
  <c r="T76" i="14"/>
  <c r="V29" i="14"/>
  <c r="T30" i="14"/>
  <c r="V33" i="14"/>
  <c r="T34" i="14"/>
  <c r="V62" i="14"/>
  <c r="V73" i="14"/>
  <c r="T88" i="14"/>
  <c r="V50" i="14"/>
  <c r="T52" i="14"/>
  <c r="T77" i="14"/>
  <c r="T87" i="14"/>
  <c r="V15" i="14"/>
  <c r="T38" i="14"/>
  <c r="U78" i="14"/>
  <c r="V78" i="14" s="1"/>
  <c r="U89" i="14"/>
  <c r="V89" i="14" s="1"/>
  <c r="U98" i="14"/>
  <c r="V98" i="14" s="1"/>
  <c r="U68" i="14"/>
  <c r="V68" i="14" s="1"/>
  <c r="U82" i="14"/>
  <c r="V82" i="14" s="1"/>
  <c r="U94" i="14"/>
  <c r="V94" i="14" s="1"/>
  <c r="U101" i="14"/>
  <c r="V101" i="14" s="1"/>
  <c r="T111" i="14"/>
  <c r="AK16" i="14"/>
  <c r="AL16" i="14" s="1"/>
  <c r="AP16" i="14" s="1"/>
  <c r="M19" i="14"/>
  <c r="T69" i="14"/>
  <c r="U72" i="14"/>
  <c r="V72" i="14" s="1"/>
  <c r="U97" i="14"/>
  <c r="V97" i="14" s="1"/>
  <c r="U105" i="14"/>
  <c r="V105" i="14" s="1"/>
  <c r="U64" i="14"/>
  <c r="V64" i="14" s="1"/>
  <c r="U69" i="14"/>
  <c r="V69" i="14" s="1"/>
  <c r="T73" i="14"/>
  <c r="U76" i="14"/>
  <c r="V76" i="14" s="1"/>
  <c r="U93" i="14"/>
  <c r="V93" i="14" s="1"/>
  <c r="T100" i="14"/>
  <c r="U39" i="14"/>
  <c r="V39" i="14" s="1"/>
  <c r="U77" i="14"/>
  <c r="V77" i="14" s="1"/>
  <c r="T81" i="14"/>
  <c r="U84" i="14"/>
  <c r="V84" i="14" s="1"/>
  <c r="T96" i="14"/>
  <c r="T112" i="14"/>
  <c r="U299" i="14"/>
  <c r="V299" i="14" s="1"/>
  <c r="U295" i="14"/>
  <c r="V295" i="14" s="1"/>
  <c r="U285" i="14"/>
  <c r="V285" i="14" s="1"/>
  <c r="U282" i="14"/>
  <c r="V282" i="14" s="1"/>
  <c r="U298" i="14"/>
  <c r="V298" i="14" s="1"/>
  <c r="U290" i="14"/>
  <c r="V290" i="14" s="1"/>
  <c r="U286" i="14"/>
  <c r="V286" i="14" s="1"/>
  <c r="U281" i="14"/>
  <c r="V281" i="14" s="1"/>
  <c r="U273" i="14"/>
  <c r="V273" i="14" s="1"/>
  <c r="U293" i="14"/>
  <c r="V293" i="14" s="1"/>
  <c r="U287" i="14"/>
  <c r="V287" i="14" s="1"/>
  <c r="U280" i="14"/>
  <c r="V280" i="14" s="1"/>
  <c r="U296" i="14"/>
  <c r="V296" i="14" s="1"/>
  <c r="U288" i="14"/>
  <c r="V288" i="14" s="1"/>
  <c r="U279" i="14"/>
  <c r="V279" i="14" s="1"/>
  <c r="U272" i="14"/>
  <c r="V272" i="14" s="1"/>
  <c r="U294" i="14"/>
  <c r="V294" i="14" s="1"/>
  <c r="U277" i="14"/>
  <c r="V277" i="14" s="1"/>
  <c r="U297" i="14"/>
  <c r="V297" i="14" s="1"/>
  <c r="U289" i="14"/>
  <c r="V289" i="14" s="1"/>
  <c r="U243" i="14"/>
  <c r="V243" i="14" s="1"/>
  <c r="U242" i="14"/>
  <c r="V242" i="14" s="1"/>
  <c r="U274" i="14"/>
  <c r="V274" i="14" s="1"/>
  <c r="U260" i="14"/>
  <c r="V260" i="14" s="1"/>
  <c r="U256" i="14"/>
  <c r="V256" i="14" s="1"/>
  <c r="U284" i="14"/>
  <c r="V284" i="14" s="1"/>
  <c r="U275" i="14"/>
  <c r="V275" i="14" s="1"/>
  <c r="U278" i="14"/>
  <c r="V278" i="14" s="1"/>
  <c r="U292" i="14"/>
  <c r="V292" i="14" s="1"/>
  <c r="U291" i="14"/>
  <c r="V291" i="14" s="1"/>
  <c r="U271" i="14"/>
  <c r="V271" i="14" s="1"/>
  <c r="U270" i="14"/>
  <c r="V270" i="14" s="1"/>
  <c r="U263" i="14"/>
  <c r="V263" i="14" s="1"/>
  <c r="U262" i="14"/>
  <c r="V262" i="14" s="1"/>
  <c r="U259" i="14"/>
  <c r="V259" i="14" s="1"/>
  <c r="U258" i="14"/>
  <c r="V258" i="14" s="1"/>
  <c r="U239" i="14"/>
  <c r="V239" i="14" s="1"/>
  <c r="U235" i="14"/>
  <c r="V235" i="14" s="1"/>
  <c r="U231" i="14"/>
  <c r="V231" i="14" s="1"/>
  <c r="U283" i="14"/>
  <c r="V283" i="14" s="1"/>
  <c r="U276" i="14"/>
  <c r="V276" i="14" s="1"/>
  <c r="U265" i="14"/>
  <c r="V265" i="14" s="1"/>
  <c r="U264" i="14"/>
  <c r="V264" i="14" s="1"/>
  <c r="U255" i="14"/>
  <c r="V255" i="14" s="1"/>
  <c r="U251" i="14"/>
  <c r="V251" i="14" s="1"/>
  <c r="U247" i="14"/>
  <c r="V247" i="14" s="1"/>
  <c r="U240" i="14"/>
  <c r="V240" i="14" s="1"/>
  <c r="U236" i="14"/>
  <c r="V236" i="14" s="1"/>
  <c r="U267" i="14"/>
  <c r="V267" i="14" s="1"/>
  <c r="U266" i="14"/>
  <c r="V266" i="14" s="1"/>
  <c r="U254" i="14"/>
  <c r="V254" i="14" s="1"/>
  <c r="U250" i="14"/>
  <c r="V250" i="14" s="1"/>
  <c r="U269" i="14"/>
  <c r="V269" i="14" s="1"/>
  <c r="U268" i="14"/>
  <c r="V268" i="14" s="1"/>
  <c r="U261" i="14"/>
  <c r="V261" i="14" s="1"/>
  <c r="U257" i="14"/>
  <c r="V257" i="14" s="1"/>
  <c r="U248" i="14"/>
  <c r="V248" i="14" s="1"/>
  <c r="U230" i="14"/>
  <c r="V230" i="14" s="1"/>
  <c r="U226" i="14"/>
  <c r="V226" i="14" s="1"/>
  <c r="U222" i="14"/>
  <c r="V222" i="14" s="1"/>
  <c r="U218" i="14"/>
  <c r="V218" i="14" s="1"/>
  <c r="U253" i="14"/>
  <c r="V253" i="14" s="1"/>
  <c r="U241" i="14"/>
  <c r="V241" i="14" s="1"/>
  <c r="U238" i="14"/>
  <c r="V238" i="14" s="1"/>
  <c r="U233" i="14"/>
  <c r="V233" i="14" s="1"/>
  <c r="U227" i="14"/>
  <c r="V227" i="14" s="1"/>
  <c r="U223" i="14"/>
  <c r="V223" i="14" s="1"/>
  <c r="U219" i="14"/>
  <c r="V219" i="14" s="1"/>
  <c r="U249" i="14"/>
  <c r="V249" i="14" s="1"/>
  <c r="U237" i="14"/>
  <c r="V237" i="14" s="1"/>
  <c r="U252" i="14"/>
  <c r="V252" i="14" s="1"/>
  <c r="U244" i="14"/>
  <c r="V244" i="14" s="1"/>
  <c r="U234" i="14"/>
  <c r="V234" i="14" s="1"/>
  <c r="U229" i="14"/>
  <c r="V229" i="14" s="1"/>
  <c r="U225" i="14"/>
  <c r="V225" i="14" s="1"/>
  <c r="U221" i="14"/>
  <c r="V221" i="14" s="1"/>
  <c r="U217" i="14"/>
  <c r="V217" i="14" s="1"/>
  <c r="U165" i="14"/>
  <c r="V165" i="14" s="1"/>
  <c r="U246" i="14"/>
  <c r="V246" i="14" s="1"/>
  <c r="U228" i="14"/>
  <c r="V228" i="14" s="1"/>
  <c r="U224" i="14"/>
  <c r="V224" i="14" s="1"/>
  <c r="U220" i="14"/>
  <c r="V220" i="14" s="1"/>
  <c r="U216" i="14"/>
  <c r="V216" i="14" s="1"/>
  <c r="U232" i="14"/>
  <c r="V232" i="14" s="1"/>
  <c r="U245" i="14"/>
  <c r="V245" i="14" s="1"/>
  <c r="U199" i="14"/>
  <c r="V199" i="14" s="1"/>
  <c r="U195" i="14"/>
  <c r="V195" i="14" s="1"/>
  <c r="U215" i="14"/>
  <c r="V215" i="14" s="1"/>
  <c r="U213" i="14"/>
  <c r="V213" i="14" s="1"/>
  <c r="U211" i="14"/>
  <c r="V211" i="14" s="1"/>
  <c r="U209" i="14"/>
  <c r="V209" i="14" s="1"/>
  <c r="U210" i="14"/>
  <c r="V210" i="14" s="1"/>
  <c r="U204" i="14"/>
  <c r="V204" i="14" s="1"/>
  <c r="U197" i="14"/>
  <c r="V197" i="14" s="1"/>
  <c r="U196" i="14"/>
  <c r="V196" i="14" s="1"/>
  <c r="U205" i="14"/>
  <c r="V205" i="14" s="1"/>
  <c r="U194" i="14"/>
  <c r="V194" i="14" s="1"/>
  <c r="U190" i="14"/>
  <c r="V190" i="14" s="1"/>
  <c r="U186" i="14"/>
  <c r="V186" i="14" s="1"/>
  <c r="U182" i="14"/>
  <c r="V182" i="14" s="1"/>
  <c r="U178" i="14"/>
  <c r="V178" i="14" s="1"/>
  <c r="U174" i="14"/>
  <c r="V174" i="14" s="1"/>
  <c r="U170" i="14"/>
  <c r="V170" i="14" s="1"/>
  <c r="U166" i="14"/>
  <c r="V166" i="14" s="1"/>
  <c r="U207" i="14"/>
  <c r="V207" i="14" s="1"/>
  <c r="U208" i="14"/>
  <c r="V208" i="14" s="1"/>
  <c r="U193" i="14"/>
  <c r="V193" i="14" s="1"/>
  <c r="U189" i="14"/>
  <c r="V189" i="14" s="1"/>
  <c r="U185" i="14"/>
  <c r="V185" i="14" s="1"/>
  <c r="U181" i="14"/>
  <c r="V181" i="14" s="1"/>
  <c r="U177" i="14"/>
  <c r="V177" i="14" s="1"/>
  <c r="U173" i="14"/>
  <c r="V173" i="14" s="1"/>
  <c r="U169" i="14"/>
  <c r="V169" i="14" s="1"/>
  <c r="U161" i="14"/>
  <c r="V161" i="14" s="1"/>
  <c r="U157" i="14"/>
  <c r="V157" i="14" s="1"/>
  <c r="U153" i="14"/>
  <c r="V153" i="14" s="1"/>
  <c r="U212" i="14"/>
  <c r="V212" i="14" s="1"/>
  <c r="U202" i="14"/>
  <c r="V202" i="14" s="1"/>
  <c r="U206" i="14"/>
  <c r="V206" i="14" s="1"/>
  <c r="U200" i="14"/>
  <c r="V200" i="14" s="1"/>
  <c r="U176" i="14"/>
  <c r="V176" i="14" s="1"/>
  <c r="U159" i="14"/>
  <c r="V159" i="14" s="1"/>
  <c r="U152" i="14"/>
  <c r="V152" i="14" s="1"/>
  <c r="U191" i="14"/>
  <c r="V191" i="14" s="1"/>
  <c r="U179" i="14"/>
  <c r="V179" i="14" s="1"/>
  <c r="U180" i="14"/>
  <c r="V180" i="14" s="1"/>
  <c r="U158" i="14"/>
  <c r="V158" i="14" s="1"/>
  <c r="U203" i="14"/>
  <c r="V203" i="14" s="1"/>
  <c r="U183" i="14"/>
  <c r="V183" i="14" s="1"/>
  <c r="U184" i="14"/>
  <c r="V184" i="14" s="1"/>
  <c r="U168" i="14"/>
  <c r="V168" i="14" s="1"/>
  <c r="U164" i="14"/>
  <c r="V164" i="14" s="1"/>
  <c r="U198" i="14"/>
  <c r="V198" i="14" s="1"/>
  <c r="U192" i="14"/>
  <c r="V192" i="14" s="1"/>
  <c r="U187" i="14"/>
  <c r="V187" i="14" s="1"/>
  <c r="U214" i="14"/>
  <c r="V214" i="14" s="1"/>
  <c r="U201" i="14"/>
  <c r="V201" i="14" s="1"/>
  <c r="U188" i="14"/>
  <c r="V188" i="14" s="1"/>
  <c r="U162" i="14"/>
  <c r="V162" i="14" s="1"/>
  <c r="U155" i="14"/>
  <c r="V155" i="14" s="1"/>
  <c r="U150" i="14"/>
  <c r="V150" i="14" s="1"/>
  <c r="U146" i="14"/>
  <c r="V146" i="14" s="1"/>
  <c r="U163" i="14"/>
  <c r="V163" i="14" s="1"/>
  <c r="U154" i="14"/>
  <c r="V154" i="14" s="1"/>
  <c r="U148" i="14"/>
  <c r="V148" i="14" s="1"/>
  <c r="U144" i="14"/>
  <c r="V144" i="14" s="1"/>
  <c r="U140" i="14"/>
  <c r="V140" i="14" s="1"/>
  <c r="U136" i="14"/>
  <c r="V136" i="14" s="1"/>
  <c r="U132" i="14"/>
  <c r="V132" i="14" s="1"/>
  <c r="U172" i="14"/>
  <c r="V172" i="14" s="1"/>
  <c r="U167" i="14"/>
  <c r="V167" i="14" s="1"/>
  <c r="U128" i="14"/>
  <c r="V128" i="14" s="1"/>
  <c r="U124" i="14"/>
  <c r="V124" i="14" s="1"/>
  <c r="U120" i="14"/>
  <c r="V120" i="14" s="1"/>
  <c r="U116" i="14"/>
  <c r="V116" i="14" s="1"/>
  <c r="U112" i="14"/>
  <c r="V112" i="14" s="1"/>
  <c r="U108" i="14"/>
  <c r="V108" i="14" s="1"/>
  <c r="U104" i="14"/>
  <c r="V104" i="14" s="1"/>
  <c r="U100" i="14"/>
  <c r="V100" i="14" s="1"/>
  <c r="U96" i="14"/>
  <c r="V96" i="14" s="1"/>
  <c r="U22" i="14"/>
  <c r="V22" i="14" s="1"/>
  <c r="AN18" i="14"/>
  <c r="U17" i="14"/>
  <c r="V17" i="14" s="1"/>
  <c r="U175" i="14"/>
  <c r="V175" i="14" s="1"/>
  <c r="U171" i="14"/>
  <c r="V171" i="14" s="1"/>
  <c r="U149" i="14"/>
  <c r="V149" i="14" s="1"/>
  <c r="U147" i="14"/>
  <c r="V147" i="14" s="1"/>
  <c r="U145" i="14"/>
  <c r="V145" i="14" s="1"/>
  <c r="U143" i="14"/>
  <c r="V143" i="14" s="1"/>
  <c r="U141" i="14"/>
  <c r="V141" i="14" s="1"/>
  <c r="U139" i="14"/>
  <c r="V139" i="14" s="1"/>
  <c r="U137" i="14"/>
  <c r="V137" i="14" s="1"/>
  <c r="U135" i="14"/>
  <c r="V135" i="14" s="1"/>
  <c r="U133" i="14"/>
  <c r="V133" i="14" s="1"/>
  <c r="U131" i="14"/>
  <c r="V131" i="14" s="1"/>
  <c r="U129" i="14"/>
  <c r="V129" i="14" s="1"/>
  <c r="U125" i="14"/>
  <c r="V125" i="14" s="1"/>
  <c r="U121" i="14"/>
  <c r="V121" i="14" s="1"/>
  <c r="U117" i="14"/>
  <c r="V117" i="14" s="1"/>
  <c r="U113" i="14"/>
  <c r="V113" i="14" s="1"/>
  <c r="U109" i="14"/>
  <c r="V109" i="14" s="1"/>
  <c r="U151" i="14"/>
  <c r="V151" i="14" s="1"/>
  <c r="U122" i="14"/>
  <c r="V122" i="14" s="1"/>
  <c r="U91" i="14"/>
  <c r="V91" i="14" s="1"/>
  <c r="U87" i="14"/>
  <c r="V87" i="14" s="1"/>
  <c r="U83" i="14"/>
  <c r="V83" i="14" s="1"/>
  <c r="U79" i="14"/>
  <c r="V79" i="14" s="1"/>
  <c r="U75" i="14"/>
  <c r="V75" i="14" s="1"/>
  <c r="U71" i="14"/>
  <c r="V71" i="14" s="1"/>
  <c r="U67" i="14"/>
  <c r="V67" i="14" s="1"/>
  <c r="U127" i="14"/>
  <c r="V127" i="14" s="1"/>
  <c r="U160" i="14"/>
  <c r="V160" i="14" s="1"/>
  <c r="U138" i="14"/>
  <c r="V138" i="14" s="1"/>
  <c r="U134" i="14"/>
  <c r="V134" i="14" s="1"/>
  <c r="U92" i="14"/>
  <c r="V92" i="14" s="1"/>
  <c r="U88" i="14"/>
  <c r="V88" i="14" s="1"/>
  <c r="U123" i="14"/>
  <c r="V123" i="14" s="1"/>
  <c r="U119" i="14"/>
  <c r="V119" i="14" s="1"/>
  <c r="U115" i="14"/>
  <c r="V115" i="14" s="1"/>
  <c r="U111" i="14"/>
  <c r="V111" i="14" s="1"/>
  <c r="U142" i="14"/>
  <c r="V142" i="14" s="1"/>
  <c r="U130" i="14"/>
  <c r="V130" i="14" s="1"/>
  <c r="U118" i="14"/>
  <c r="V118" i="14" s="1"/>
  <c r="U114" i="14"/>
  <c r="V114" i="14" s="1"/>
  <c r="U156" i="14"/>
  <c r="V156" i="14" s="1"/>
  <c r="U107" i="14"/>
  <c r="V107" i="14" s="1"/>
  <c r="U103" i="14"/>
  <c r="V103" i="14" s="1"/>
  <c r="U99" i="14"/>
  <c r="V99" i="14" s="1"/>
  <c r="U95" i="14"/>
  <c r="V95" i="14" s="1"/>
  <c r="U126" i="14"/>
  <c r="V126" i="14" s="1"/>
  <c r="U90" i="14"/>
  <c r="V90" i="14" s="1"/>
  <c r="U86" i="14"/>
  <c r="V86" i="14" s="1"/>
  <c r="U21" i="14"/>
  <c r="V21" i="14" s="1"/>
  <c r="AN21" i="14"/>
  <c r="T41" i="14"/>
  <c r="T45" i="14"/>
  <c r="T49" i="14"/>
  <c r="T53" i="14"/>
  <c r="T57" i="14"/>
  <c r="T61" i="14"/>
  <c r="T65" i="14"/>
  <c r="U70" i="14"/>
  <c r="V70" i="14" s="1"/>
  <c r="U81" i="14"/>
  <c r="V81" i="14" s="1"/>
  <c r="T85" i="14"/>
  <c r="T104" i="14"/>
  <c r="U106" i="14"/>
  <c r="V106" i="14" s="1"/>
  <c r="U74" i="14"/>
  <c r="V74" i="14" s="1"/>
  <c r="U85" i="14"/>
  <c r="V85" i="14" s="1"/>
  <c r="T89" i="14"/>
  <c r="T108" i="14"/>
  <c r="U110" i="14"/>
  <c r="V110" i="14" s="1"/>
  <c r="T95" i="14"/>
  <c r="T99" i="14"/>
  <c r="T103" i="14"/>
  <c r="T107" i="14"/>
  <c r="T109" i="14"/>
  <c r="T113" i="14"/>
  <c r="T117" i="14"/>
  <c r="T168" i="14"/>
  <c r="T97" i="14"/>
  <c r="T101" i="14"/>
  <c r="T105" i="14"/>
  <c r="T110" i="14"/>
  <c r="T114" i="14"/>
  <c r="T118" i="14"/>
  <c r="T115" i="14"/>
  <c r="T119" i="14"/>
  <c r="T124" i="14"/>
  <c r="T94" i="14"/>
  <c r="T98" i="14"/>
  <c r="T102" i="14"/>
  <c r="T106" i="14"/>
  <c r="T128" i="14"/>
  <c r="T143" i="14"/>
  <c r="T147" i="14"/>
  <c r="T116" i="14"/>
  <c r="T120" i="14"/>
  <c r="T122" i="14"/>
  <c r="T150" i="14"/>
  <c r="T121" i="14"/>
  <c r="T131" i="14"/>
  <c r="T126" i="14"/>
  <c r="T135" i="14"/>
  <c r="T139" i="14"/>
  <c r="T125" i="14"/>
  <c r="T129" i="14"/>
  <c r="T133" i="14"/>
  <c r="T137" i="14"/>
  <c r="T141" i="14"/>
  <c r="T145" i="14"/>
  <c r="T149" i="14"/>
  <c r="M153" i="14"/>
  <c r="T166" i="14"/>
  <c r="T174" i="14"/>
  <c r="T169" i="14"/>
  <c r="M157" i="14"/>
  <c r="T123" i="14"/>
  <c r="T127" i="14"/>
  <c r="T184" i="14"/>
  <c r="T170" i="14"/>
  <c r="T173" i="14"/>
  <c r="T181" i="14"/>
  <c r="T182" i="14"/>
  <c r="T185" i="14"/>
  <c r="T186" i="14"/>
  <c r="T195" i="14"/>
  <c r="T190" i="14"/>
  <c r="T203" i="14"/>
  <c r="T196" i="14"/>
  <c r="T191" i="14"/>
  <c r="T177" i="14"/>
  <c r="T178" i="14"/>
  <c r="T200" i="14"/>
  <c r="M161" i="14"/>
  <c r="T209" i="14"/>
  <c r="T211" i="14"/>
  <c r="T194" i="14"/>
  <c r="T213" i="14"/>
  <c r="T215" i="14"/>
  <c r="T189" i="14"/>
  <c r="T193" i="14"/>
  <c r="T222" i="14"/>
  <c r="T226" i="14"/>
  <c r="T197" i="14"/>
  <c r="T218" i="14"/>
  <c r="T201" i="14"/>
  <c r="T230" i="14"/>
  <c r="T219" i="14"/>
  <c r="T223" i="14"/>
  <c r="T227" i="14"/>
  <c r="T220" i="14"/>
  <c r="T224" i="14"/>
  <c r="T228" i="14"/>
  <c r="T217" i="14"/>
  <c r="T221" i="14"/>
  <c r="T225" i="14"/>
  <c r="T229" i="14"/>
  <c r="M274" i="14"/>
  <c r="M273" i="14"/>
  <c r="M275" i="14"/>
  <c r="M280" i="14"/>
  <c r="M287" i="14"/>
  <c r="M293" i="14"/>
  <c r="M282" i="14"/>
  <c r="M276" i="14"/>
  <c r="M284" i="14"/>
  <c r="M292" i="14"/>
  <c r="M277" i="14"/>
  <c r="M289" i="14"/>
  <c r="M297" i="14"/>
  <c r="AP2" i="13"/>
  <c r="AQ2" i="1"/>
  <c r="B12" i="14"/>
  <c r="AO20" i="14" l="1"/>
  <c r="AO5" i="14"/>
  <c r="AO2" i="14"/>
  <c r="W8" i="14"/>
  <c r="X7" i="14" s="1"/>
  <c r="AO6" i="14"/>
  <c r="W6" i="14"/>
  <c r="X5" i="14" s="1"/>
  <c r="W3" i="14"/>
  <c r="X2" i="14" s="1"/>
  <c r="W13" i="14"/>
  <c r="X12" i="14" s="1"/>
  <c r="W16" i="14"/>
  <c r="X15" i="14" s="1"/>
  <c r="W10" i="14"/>
  <c r="X9" i="14" s="1"/>
  <c r="W5" i="14"/>
  <c r="X4" i="14" s="1"/>
  <c r="W2" i="14"/>
  <c r="AO17" i="14"/>
  <c r="AO8" i="14"/>
  <c r="W12" i="14"/>
  <c r="X11" i="14" s="1"/>
  <c r="AO9" i="14"/>
  <c r="AO4" i="14"/>
  <c r="AO14" i="14"/>
  <c r="AO3" i="14"/>
  <c r="AO7" i="14"/>
  <c r="W4" i="14"/>
  <c r="X3" i="14" s="1"/>
  <c r="W20" i="14"/>
  <c r="X19" i="14" s="1"/>
  <c r="I11" i="14"/>
  <c r="I5" i="14"/>
  <c r="I6" i="14"/>
  <c r="I7" i="14"/>
  <c r="I8" i="14"/>
  <c r="I9" i="14"/>
  <c r="AK5" i="14"/>
  <c r="AL5" i="14" s="1"/>
  <c r="AP5" i="14" s="1"/>
  <c r="AK3" i="14"/>
  <c r="AL3" i="14" s="1"/>
  <c r="AP3" i="14" s="1"/>
  <c r="AK6" i="14"/>
  <c r="AL6" i="14" s="1"/>
  <c r="AP6" i="14" s="1"/>
  <c r="AK12" i="14"/>
  <c r="AL12" i="14" s="1"/>
  <c r="AP12" i="14" s="1"/>
  <c r="AK9" i="14"/>
  <c r="AL9" i="14" s="1"/>
  <c r="AP9" i="14" s="1"/>
  <c r="AK8" i="14"/>
  <c r="AL8" i="14" s="1"/>
  <c r="AP8" i="14" s="1"/>
  <c r="AK11" i="14"/>
  <c r="AL11" i="14" s="1"/>
  <c r="AP11" i="14" s="1"/>
  <c r="AK7" i="14"/>
  <c r="AL7" i="14" s="1"/>
  <c r="AP7" i="14" s="1"/>
  <c r="AK10" i="14"/>
  <c r="AL10" i="14" s="1"/>
  <c r="AP10" i="14" s="1"/>
  <c r="AK4" i="14"/>
  <c r="AL4" i="14" s="1"/>
  <c r="AP4" i="14" s="1"/>
  <c r="AK13" i="14"/>
  <c r="AL13" i="14" s="1"/>
  <c r="AP13" i="14" s="1"/>
  <c r="B13" i="14"/>
  <c r="B14" i="14" s="1"/>
  <c r="AR2" i="14" s="1"/>
  <c r="J3" i="1"/>
  <c r="J4" i="1"/>
  <c r="J5" i="1"/>
  <c r="J6" i="1"/>
  <c r="J7" i="1"/>
  <c r="J8" i="1"/>
  <c r="J9" i="1"/>
  <c r="K9" i="1"/>
  <c r="K6" i="1"/>
  <c r="K7" i="1"/>
  <c r="K8" i="1"/>
  <c r="J2" i="1"/>
  <c r="I25" i="13"/>
  <c r="I26" i="13"/>
  <c r="I27" i="13"/>
  <c r="I2" i="13"/>
  <c r="I3" i="13"/>
  <c r="I4" i="13"/>
  <c r="I5" i="13"/>
  <c r="I6" i="13"/>
  <c r="I7" i="13"/>
  <c r="I8" i="13"/>
  <c r="I9" i="13"/>
  <c r="I10" i="13"/>
  <c r="I11" i="13"/>
  <c r="I12" i="13"/>
  <c r="I13" i="13"/>
  <c r="I14" i="13"/>
  <c r="I15" i="13"/>
  <c r="I16" i="13"/>
  <c r="I17" i="13"/>
  <c r="I18" i="13"/>
  <c r="I19" i="13"/>
  <c r="R6" i="14"/>
  <c r="R10" i="14"/>
  <c r="R2" i="14"/>
  <c r="R8" i="14"/>
  <c r="R7" i="14"/>
  <c r="R11" i="14"/>
  <c r="R3" i="14"/>
  <c r="R4" i="14"/>
  <c r="R5" i="14"/>
  <c r="R9" i="14"/>
  <c r="C15" i="1" l="1"/>
  <c r="B5" i="14"/>
  <c r="G9" i="14" s="1"/>
  <c r="K3" i="1"/>
  <c r="K4" i="1"/>
  <c r="K5" i="1"/>
  <c r="K2" i="1"/>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2" i="13"/>
  <c r="C8" i="1"/>
  <c r="B8" i="13"/>
  <c r="B9" i="13"/>
  <c r="C9" i="1"/>
  <c r="B6" i="14" l="1"/>
  <c r="H9" i="14" s="1"/>
  <c r="S25" i="13"/>
  <c r="S26" i="13"/>
  <c r="S27" i="13"/>
  <c r="S28" i="13"/>
  <c r="S29" i="13"/>
  <c r="S30" i="13"/>
  <c r="S31" i="13"/>
  <c r="S32" i="13"/>
  <c r="S33" i="13"/>
  <c r="S34" i="13"/>
  <c r="S35" i="13"/>
  <c r="S36" i="13"/>
  <c r="S37" i="13"/>
  <c r="S38" i="13"/>
  <c r="S39" i="13"/>
  <c r="S40" i="13"/>
  <c r="S41" i="13"/>
  <c r="S42" i="13"/>
  <c r="S43" i="13"/>
  <c r="S44" i="13"/>
  <c r="S45" i="13"/>
  <c r="S46" i="13"/>
  <c r="S47" i="13"/>
  <c r="S48" i="13"/>
  <c r="S49" i="13"/>
  <c r="S50" i="13"/>
  <c r="S51" i="13"/>
  <c r="S52" i="13"/>
  <c r="S53" i="13"/>
  <c r="S54" i="13"/>
  <c r="S55" i="13"/>
  <c r="S56" i="13"/>
  <c r="S57" i="13"/>
  <c r="S58" i="13"/>
  <c r="S59" i="13"/>
  <c r="S60" i="13"/>
  <c r="S61" i="13"/>
  <c r="S62" i="13"/>
  <c r="S63" i="13"/>
  <c r="S64" i="13"/>
  <c r="S65" i="13"/>
  <c r="S66" i="13"/>
  <c r="S67" i="13"/>
  <c r="S68" i="13"/>
  <c r="S69" i="13"/>
  <c r="S70" i="13"/>
  <c r="S71" i="13"/>
  <c r="S72" i="13"/>
  <c r="S73" i="13"/>
  <c r="S74" i="13"/>
  <c r="S75" i="13"/>
  <c r="S76" i="13"/>
  <c r="S77" i="13"/>
  <c r="S78" i="13"/>
  <c r="S79" i="13"/>
  <c r="S80" i="13"/>
  <c r="S81" i="13"/>
  <c r="S82" i="13"/>
  <c r="S83" i="13"/>
  <c r="S84" i="13"/>
  <c r="S85" i="13"/>
  <c r="S86" i="13"/>
  <c r="S87" i="13"/>
  <c r="S88" i="13"/>
  <c r="S89" i="13"/>
  <c r="S90" i="13"/>
  <c r="S91" i="13"/>
  <c r="S92" i="13"/>
  <c r="S93" i="13"/>
  <c r="S94" i="13"/>
  <c r="S95" i="13"/>
  <c r="S96" i="13"/>
  <c r="S97" i="13"/>
  <c r="S98" i="13"/>
  <c r="S99" i="13"/>
  <c r="S100" i="13"/>
  <c r="S101" i="13"/>
  <c r="S102" i="13"/>
  <c r="S103" i="13"/>
  <c r="S104" i="13"/>
  <c r="S105" i="13"/>
  <c r="S106" i="13"/>
  <c r="S107" i="13"/>
  <c r="S108" i="13"/>
  <c r="S109" i="13"/>
  <c r="S110" i="13"/>
  <c r="S111" i="13"/>
  <c r="S112" i="13"/>
  <c r="S113" i="13"/>
  <c r="S114" i="13"/>
  <c r="S115" i="13"/>
  <c r="S116" i="13"/>
  <c r="S117" i="13"/>
  <c r="S118" i="13"/>
  <c r="S119" i="13"/>
  <c r="S120" i="13"/>
  <c r="S121" i="13"/>
  <c r="S122" i="13"/>
  <c r="S123" i="13"/>
  <c r="S124" i="13"/>
  <c r="S125" i="13"/>
  <c r="S126" i="13"/>
  <c r="S127" i="13"/>
  <c r="S128" i="13"/>
  <c r="S129" i="13"/>
  <c r="S130" i="13"/>
  <c r="S131" i="13"/>
  <c r="S132" i="13"/>
  <c r="S133" i="13"/>
  <c r="S134" i="13"/>
  <c r="S135" i="13"/>
  <c r="S136" i="13"/>
  <c r="S137" i="13"/>
  <c r="S138" i="13"/>
  <c r="S139" i="13"/>
  <c r="S140" i="13"/>
  <c r="S141" i="13"/>
  <c r="S142" i="13"/>
  <c r="S143" i="13"/>
  <c r="S144" i="13"/>
  <c r="S145" i="13"/>
  <c r="S146" i="13"/>
  <c r="S147" i="13"/>
  <c r="S148" i="13"/>
  <c r="S149" i="13"/>
  <c r="S150" i="13"/>
  <c r="S151" i="13"/>
  <c r="S152" i="13"/>
  <c r="S153" i="13"/>
  <c r="S154" i="13"/>
  <c r="S155" i="13"/>
  <c r="S156" i="13"/>
  <c r="S157" i="13"/>
  <c r="S158" i="13"/>
  <c r="S159" i="13"/>
  <c r="S160" i="13"/>
  <c r="S161" i="13"/>
  <c r="S162" i="13"/>
  <c r="S163" i="13"/>
  <c r="S164" i="13"/>
  <c r="S165" i="13"/>
  <c r="S166" i="13"/>
  <c r="S167" i="13"/>
  <c r="S168" i="13"/>
  <c r="S169" i="13"/>
  <c r="S170" i="13"/>
  <c r="S171" i="13"/>
  <c r="S172" i="13"/>
  <c r="S173" i="13"/>
  <c r="S174" i="13"/>
  <c r="S175" i="13"/>
  <c r="S176" i="13"/>
  <c r="S177" i="13"/>
  <c r="S178" i="13"/>
  <c r="S179" i="13"/>
  <c r="S180" i="13"/>
  <c r="S181" i="13"/>
  <c r="S182" i="13"/>
  <c r="S183" i="13"/>
  <c r="S184" i="13"/>
  <c r="S185" i="13"/>
  <c r="S186" i="13"/>
  <c r="S187" i="13"/>
  <c r="S188" i="13"/>
  <c r="S189" i="13"/>
  <c r="S190" i="13"/>
  <c r="S191" i="13"/>
  <c r="S192" i="13"/>
  <c r="S193" i="13"/>
  <c r="S194" i="13"/>
  <c r="S195" i="13"/>
  <c r="S196" i="13"/>
  <c r="S197" i="13"/>
  <c r="S198" i="13"/>
  <c r="S199" i="13"/>
  <c r="S200" i="13"/>
  <c r="S201" i="13"/>
  <c r="S202" i="13"/>
  <c r="S203" i="13"/>
  <c r="S204" i="13"/>
  <c r="S205" i="13"/>
  <c r="S206" i="13"/>
  <c r="S207" i="13"/>
  <c r="S208" i="13"/>
  <c r="S209" i="13"/>
  <c r="S210" i="13"/>
  <c r="S211" i="13"/>
  <c r="S212" i="13"/>
  <c r="S213" i="13"/>
  <c r="S214" i="13"/>
  <c r="S215" i="13"/>
  <c r="S216" i="13"/>
  <c r="S217" i="13"/>
  <c r="S218" i="13"/>
  <c r="S219" i="13"/>
  <c r="S220" i="13"/>
  <c r="S221" i="13"/>
  <c r="S222" i="13"/>
  <c r="S223" i="13"/>
  <c r="S224" i="13"/>
  <c r="S225" i="13"/>
  <c r="S226" i="13"/>
  <c r="S227" i="13"/>
  <c r="S228" i="13"/>
  <c r="S229" i="13"/>
  <c r="S230" i="13"/>
  <c r="S231" i="13"/>
  <c r="S232" i="13"/>
  <c r="S233" i="13"/>
  <c r="S234" i="13"/>
  <c r="S235" i="13"/>
  <c r="S236" i="13"/>
  <c r="S237" i="13"/>
  <c r="S238" i="13"/>
  <c r="S239" i="13"/>
  <c r="S240" i="13"/>
  <c r="S241" i="13"/>
  <c r="S242" i="13"/>
  <c r="S243" i="13"/>
  <c r="S244" i="13"/>
  <c r="S245" i="13"/>
  <c r="S246" i="13"/>
  <c r="S247" i="13"/>
  <c r="S248" i="13"/>
  <c r="S249" i="13"/>
  <c r="S250" i="13"/>
  <c r="S251" i="13"/>
  <c r="S252" i="13"/>
  <c r="S253" i="13"/>
  <c r="S254" i="13"/>
  <c r="S255" i="13"/>
  <c r="S256" i="13"/>
  <c r="S257" i="13"/>
  <c r="S258" i="13"/>
  <c r="S259" i="13"/>
  <c r="S260" i="13"/>
  <c r="S261" i="13"/>
  <c r="S262" i="13"/>
  <c r="S263" i="13"/>
  <c r="S264" i="13"/>
  <c r="S265" i="13"/>
  <c r="S266" i="13"/>
  <c r="S267" i="13"/>
  <c r="S268" i="13"/>
  <c r="S269" i="13"/>
  <c r="S270" i="13"/>
  <c r="S271" i="13"/>
  <c r="S272" i="13"/>
  <c r="S273" i="13"/>
  <c r="S274" i="13"/>
  <c r="S275" i="13"/>
  <c r="S276" i="13"/>
  <c r="S277" i="13"/>
  <c r="S278" i="13"/>
  <c r="S279" i="13"/>
  <c r="S280" i="13"/>
  <c r="S281" i="13"/>
  <c r="S282" i="13"/>
  <c r="S283" i="13"/>
  <c r="S284" i="13"/>
  <c r="S285" i="13"/>
  <c r="S286" i="13"/>
  <c r="S287" i="13"/>
  <c r="S288" i="13"/>
  <c r="S289" i="13"/>
  <c r="S290" i="13"/>
  <c r="S291" i="13"/>
  <c r="S292" i="13"/>
  <c r="S293" i="13"/>
  <c r="S294" i="13"/>
  <c r="S295" i="13"/>
  <c r="S296" i="13"/>
  <c r="S297" i="13"/>
  <c r="S298" i="13"/>
  <c r="S299" i="13"/>
  <c r="S23" i="13"/>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8" i="1"/>
  <c r="R11" i="13"/>
  <c r="R4" i="13"/>
  <c r="R7" i="13"/>
  <c r="B10" i="13"/>
  <c r="R8" i="13"/>
  <c r="R2" i="13"/>
  <c r="C10" i="1"/>
  <c r="R10" i="13"/>
  <c r="R6" i="13"/>
  <c r="R3" i="13"/>
  <c r="R5" i="13"/>
  <c r="R9" i="13"/>
  <c r="AR2" i="1" l="1"/>
  <c r="AQ2" i="13"/>
  <c r="I20" i="13"/>
  <c r="I21" i="13"/>
  <c r="I22" i="13"/>
  <c r="I23" i="13"/>
  <c r="I24" i="13"/>
  <c r="J10" i="1"/>
  <c r="AN22" i="1"/>
  <c r="AN21" i="1"/>
  <c r="AN20" i="1"/>
  <c r="AN19" i="1"/>
  <c r="AN18" i="1"/>
  <c r="AN17" i="1"/>
  <c r="AN16" i="1"/>
  <c r="AN15" i="1"/>
  <c r="AN14" i="1"/>
  <c r="AN13" i="1"/>
  <c r="AN12" i="1"/>
  <c r="AN11" i="1"/>
  <c r="AN10" i="1"/>
  <c r="AN9" i="1"/>
  <c r="AN8" i="1"/>
  <c r="AN7" i="1"/>
  <c r="AN6" i="1"/>
  <c r="AN5" i="1"/>
  <c r="AN4" i="1"/>
  <c r="AN3" i="1"/>
  <c r="AN2" i="1"/>
  <c r="AM2" i="13"/>
  <c r="AM4" i="13"/>
  <c r="AM5" i="13"/>
  <c r="AM6" i="13"/>
  <c r="AM7" i="13"/>
  <c r="AM8" i="13"/>
  <c r="AM9" i="13"/>
  <c r="AM10" i="13"/>
  <c r="AM11" i="13"/>
  <c r="AM12" i="13"/>
  <c r="AM13" i="13"/>
  <c r="AM14" i="13"/>
  <c r="AM15" i="13"/>
  <c r="AM16" i="13"/>
  <c r="AM17" i="13"/>
  <c r="AM18" i="13"/>
  <c r="AM19" i="13"/>
  <c r="AM20" i="13"/>
  <c r="AM21" i="13"/>
  <c r="AM22" i="13"/>
  <c r="AM3" i="13"/>
  <c r="AJ299" i="1" l="1"/>
  <c r="AF299" i="1"/>
  <c r="AB299" i="1"/>
  <c r="AI298" i="1"/>
  <c r="AE298" i="1"/>
  <c r="AA298" i="1"/>
  <c r="AH297" i="1"/>
  <c r="AD297" i="1"/>
  <c r="Z297" i="1"/>
  <c r="AG296" i="1"/>
  <c r="AC296" i="1"/>
  <c r="AJ295" i="1"/>
  <c r="AF295" i="1"/>
  <c r="AB295" i="1"/>
  <c r="AI294" i="1"/>
  <c r="AE294" i="1"/>
  <c r="AA294" i="1"/>
  <c r="AH293" i="1"/>
  <c r="AD293" i="1"/>
  <c r="Z293" i="1"/>
  <c r="AG292" i="1"/>
  <c r="AC292" i="1"/>
  <c r="AJ291" i="1"/>
  <c r="AF291" i="1"/>
  <c r="AB291" i="1"/>
  <c r="AI290" i="1"/>
  <c r="AE290" i="1"/>
  <c r="AA290" i="1"/>
  <c r="AH289" i="1"/>
  <c r="AD289" i="1"/>
  <c r="Z289" i="1"/>
  <c r="AG288" i="1"/>
  <c r="AC288" i="1"/>
  <c r="AJ287" i="1"/>
  <c r="AF287" i="1"/>
  <c r="AB287" i="1"/>
  <c r="AI286" i="1"/>
  <c r="AE286" i="1"/>
  <c r="AA286" i="1"/>
  <c r="AH285" i="1"/>
  <c r="AD285" i="1"/>
  <c r="Z285" i="1"/>
  <c r="AG284" i="1"/>
  <c r="AC284" i="1"/>
  <c r="AJ283" i="1"/>
  <c r="AF283" i="1"/>
  <c r="AB283" i="1"/>
  <c r="AI282" i="1"/>
  <c r="AE282" i="1"/>
  <c r="AA282" i="1"/>
  <c r="AH281" i="1"/>
  <c r="AD281" i="1"/>
  <c r="Z281" i="1"/>
  <c r="AG280" i="1"/>
  <c r="AC280" i="1"/>
  <c r="AJ279" i="1"/>
  <c r="AF279" i="1"/>
  <c r="AB279" i="1"/>
  <c r="AI278" i="1"/>
  <c r="AE278" i="1"/>
  <c r="AA278" i="1"/>
  <c r="AH277" i="1"/>
  <c r="AD277" i="1"/>
  <c r="Z277" i="1"/>
  <c r="AG276" i="1"/>
  <c r="AC276" i="1"/>
  <c r="AJ275" i="1"/>
  <c r="AF275" i="1"/>
  <c r="AB275" i="1"/>
  <c r="AI274" i="1"/>
  <c r="AE274" i="1"/>
  <c r="AA274" i="1"/>
  <c r="AH273" i="1"/>
  <c r="AD273" i="1"/>
  <c r="Z273" i="1"/>
  <c r="AG272" i="1"/>
  <c r="AC272" i="1"/>
  <c r="AJ271" i="1"/>
  <c r="AF271" i="1"/>
  <c r="AB271" i="1"/>
  <c r="AI270" i="1"/>
  <c r="AE270" i="1"/>
  <c r="AA270" i="1"/>
  <c r="AH269" i="1"/>
  <c r="AD269" i="1"/>
  <c r="AI299" i="1"/>
  <c r="AE299" i="1"/>
  <c r="AA299" i="1"/>
  <c r="AH298" i="1"/>
  <c r="AD298" i="1"/>
  <c r="Z298" i="1"/>
  <c r="AG297" i="1"/>
  <c r="AC297" i="1"/>
  <c r="AJ296" i="1"/>
  <c r="AF296" i="1"/>
  <c r="AB296" i="1"/>
  <c r="AI295" i="1"/>
  <c r="AE295" i="1"/>
  <c r="AA295" i="1"/>
  <c r="AH294" i="1"/>
  <c r="AD294" i="1"/>
  <c r="Z294" i="1"/>
  <c r="AG293" i="1"/>
  <c r="AC293" i="1"/>
  <c r="AJ292" i="1"/>
  <c r="AF292" i="1"/>
  <c r="AB292" i="1"/>
  <c r="AI291" i="1"/>
  <c r="AE291" i="1"/>
  <c r="AA291" i="1"/>
  <c r="AH290" i="1"/>
  <c r="AD290" i="1"/>
  <c r="Z290" i="1"/>
  <c r="AG289" i="1"/>
  <c r="AC289" i="1"/>
  <c r="AJ288" i="1"/>
  <c r="AF288" i="1"/>
  <c r="AB288" i="1"/>
  <c r="AI287" i="1"/>
  <c r="AE287" i="1"/>
  <c r="AA287" i="1"/>
  <c r="AH286" i="1"/>
  <c r="AD286" i="1"/>
  <c r="Z286" i="1"/>
  <c r="AG285" i="1"/>
  <c r="AC285" i="1"/>
  <c r="AJ284" i="1"/>
  <c r="AF284" i="1"/>
  <c r="AB284" i="1"/>
  <c r="AI283" i="1"/>
  <c r="AE283" i="1"/>
  <c r="AA283" i="1"/>
  <c r="AH282" i="1"/>
  <c r="AD282" i="1"/>
  <c r="Z282" i="1"/>
  <c r="AG281" i="1"/>
  <c r="AC281" i="1"/>
  <c r="AJ280" i="1"/>
  <c r="AF280" i="1"/>
  <c r="AB280" i="1"/>
  <c r="AI279" i="1"/>
  <c r="AE279" i="1"/>
  <c r="AA279" i="1"/>
  <c r="AH278" i="1"/>
  <c r="AD278" i="1"/>
  <c r="Z278" i="1"/>
  <c r="AG277" i="1"/>
  <c r="AC277" i="1"/>
  <c r="AJ276" i="1"/>
  <c r="AF276" i="1"/>
  <c r="AB276" i="1"/>
  <c r="AI275" i="1"/>
  <c r="AE275" i="1"/>
  <c r="AA275" i="1"/>
  <c r="AH274" i="1"/>
  <c r="AD274" i="1"/>
  <c r="Z274" i="1"/>
  <c r="AG273" i="1"/>
  <c r="AC273" i="1"/>
  <c r="AJ272" i="1"/>
  <c r="AF272" i="1"/>
  <c r="AB272" i="1"/>
  <c r="AI271" i="1"/>
  <c r="AE271" i="1"/>
  <c r="AA271" i="1"/>
  <c r="AH270" i="1"/>
  <c r="AD270" i="1"/>
  <c r="Z270" i="1"/>
  <c r="AG269" i="1"/>
  <c r="AC269" i="1"/>
  <c r="AH299" i="1"/>
  <c r="AD299" i="1"/>
  <c r="Z299" i="1"/>
  <c r="AG298" i="1"/>
  <c r="AC298" i="1"/>
  <c r="AJ297" i="1"/>
  <c r="AF297" i="1"/>
  <c r="AB297" i="1"/>
  <c r="AI296" i="1"/>
  <c r="AE296" i="1"/>
  <c r="AA296" i="1"/>
  <c r="AH295" i="1"/>
  <c r="AD295" i="1"/>
  <c r="Z295" i="1"/>
  <c r="AG294" i="1"/>
  <c r="AC294" i="1"/>
  <c r="AJ293" i="1"/>
  <c r="AF293" i="1"/>
  <c r="AB293" i="1"/>
  <c r="AI292" i="1"/>
  <c r="AE292" i="1"/>
  <c r="AA292" i="1"/>
  <c r="AH291" i="1"/>
  <c r="AD291" i="1"/>
  <c r="Z291" i="1"/>
  <c r="AG290" i="1"/>
  <c r="AC290" i="1"/>
  <c r="AJ289" i="1"/>
  <c r="AF289" i="1"/>
  <c r="AB289" i="1"/>
  <c r="AI288" i="1"/>
  <c r="AE288" i="1"/>
  <c r="AA288" i="1"/>
  <c r="AH287" i="1"/>
  <c r="AD287" i="1"/>
  <c r="Z287" i="1"/>
  <c r="AG286" i="1"/>
  <c r="AC286" i="1"/>
  <c r="AJ285" i="1"/>
  <c r="AF285" i="1"/>
  <c r="AB285" i="1"/>
  <c r="AI284" i="1"/>
  <c r="AE284" i="1"/>
  <c r="AA284" i="1"/>
  <c r="AH283" i="1"/>
  <c r="AD283" i="1"/>
  <c r="Z283" i="1"/>
  <c r="AG282" i="1"/>
  <c r="AC282" i="1"/>
  <c r="AJ281" i="1"/>
  <c r="AF281" i="1"/>
  <c r="AB281" i="1"/>
  <c r="AI280" i="1"/>
  <c r="AE280" i="1"/>
  <c r="AA280" i="1"/>
  <c r="AH279" i="1"/>
  <c r="AD279" i="1"/>
  <c r="Z279" i="1"/>
  <c r="AG278" i="1"/>
  <c r="AC278" i="1"/>
  <c r="AJ277" i="1"/>
  <c r="AF277" i="1"/>
  <c r="AB277" i="1"/>
  <c r="AI276" i="1"/>
  <c r="AE276" i="1"/>
  <c r="AA276" i="1"/>
  <c r="AH275" i="1"/>
  <c r="AD275" i="1"/>
  <c r="Z275" i="1"/>
  <c r="AG274" i="1"/>
  <c r="AC274" i="1"/>
  <c r="AJ273" i="1"/>
  <c r="AF273" i="1"/>
  <c r="AB273" i="1"/>
  <c r="AI272" i="1"/>
  <c r="AE272" i="1"/>
  <c r="AA272" i="1"/>
  <c r="AH271" i="1"/>
  <c r="AD271" i="1"/>
  <c r="Z271" i="1"/>
  <c r="AG270" i="1"/>
  <c r="AC270" i="1"/>
  <c r="AJ269" i="1"/>
  <c r="AF269" i="1"/>
  <c r="AB269" i="1"/>
  <c r="AG299" i="1"/>
  <c r="AB298" i="1"/>
  <c r="AH296" i="1"/>
  <c r="AC295" i="1"/>
  <c r="AI293" i="1"/>
  <c r="AD292" i="1"/>
  <c r="AJ290" i="1"/>
  <c r="AE289" i="1"/>
  <c r="Z288" i="1"/>
  <c r="AF286" i="1"/>
  <c r="AA285" i="1"/>
  <c r="AG283" i="1"/>
  <c r="AB282" i="1"/>
  <c r="AH280" i="1"/>
  <c r="AC279" i="1"/>
  <c r="AI277" i="1"/>
  <c r="AD276" i="1"/>
  <c r="AJ274" i="1"/>
  <c r="AE273" i="1"/>
  <c r="Z272" i="1"/>
  <c r="AF270" i="1"/>
  <c r="AA269" i="1"/>
  <c r="AH268" i="1"/>
  <c r="AD268" i="1"/>
  <c r="Z268" i="1"/>
  <c r="AG267" i="1"/>
  <c r="AC267" i="1"/>
  <c r="AJ266" i="1"/>
  <c r="AF266" i="1"/>
  <c r="AB266" i="1"/>
  <c r="AI265" i="1"/>
  <c r="AE265" i="1"/>
  <c r="AA265" i="1"/>
  <c r="AH264" i="1"/>
  <c r="AD264" i="1"/>
  <c r="Z264" i="1"/>
  <c r="AG263" i="1"/>
  <c r="AC263" i="1"/>
  <c r="AJ262" i="1"/>
  <c r="AF262" i="1"/>
  <c r="AB262" i="1"/>
  <c r="AI261" i="1"/>
  <c r="AE261" i="1"/>
  <c r="AA261" i="1"/>
  <c r="AH260" i="1"/>
  <c r="AD260" i="1"/>
  <c r="Z260" i="1"/>
  <c r="AG259" i="1"/>
  <c r="AC259" i="1"/>
  <c r="AJ258" i="1"/>
  <c r="AF258" i="1"/>
  <c r="AB258" i="1"/>
  <c r="AI257" i="1"/>
  <c r="AE257" i="1"/>
  <c r="AA257" i="1"/>
  <c r="AH256" i="1"/>
  <c r="AD256" i="1"/>
  <c r="Z256" i="1"/>
  <c r="AG255" i="1"/>
  <c r="AC255" i="1"/>
  <c r="AJ254" i="1"/>
  <c r="AF254" i="1"/>
  <c r="AB254" i="1"/>
  <c r="AI253" i="1"/>
  <c r="AE253" i="1"/>
  <c r="AA253" i="1"/>
  <c r="AH252" i="1"/>
  <c r="AD252" i="1"/>
  <c r="Z252" i="1"/>
  <c r="AG251" i="1"/>
  <c r="AC251" i="1"/>
  <c r="AJ250" i="1"/>
  <c r="AF250" i="1"/>
  <c r="AB250" i="1"/>
  <c r="AI249" i="1"/>
  <c r="AE249" i="1"/>
  <c r="AA249" i="1"/>
  <c r="AH248" i="1"/>
  <c r="AD248" i="1"/>
  <c r="Z248" i="1"/>
  <c r="AG247" i="1"/>
  <c r="AC247" i="1"/>
  <c r="AJ246" i="1"/>
  <c r="AF246" i="1"/>
  <c r="AB246" i="1"/>
  <c r="AI245" i="1"/>
  <c r="AJ298" i="1"/>
  <c r="AE297" i="1"/>
  <c r="Z296" i="1"/>
  <c r="AF294" i="1"/>
  <c r="AA293" i="1"/>
  <c r="AG291" i="1"/>
  <c r="AB290" i="1"/>
  <c r="AH288" i="1"/>
  <c r="AC287" i="1"/>
  <c r="AI285" i="1"/>
  <c r="AD284" i="1"/>
  <c r="AJ282" i="1"/>
  <c r="AE281" i="1"/>
  <c r="Z280" i="1"/>
  <c r="AF278" i="1"/>
  <c r="AA277" i="1"/>
  <c r="AG275" i="1"/>
  <c r="AB274" i="1"/>
  <c r="AH272" i="1"/>
  <c r="AC271" i="1"/>
  <c r="AI269" i="1"/>
  <c r="AJ268" i="1"/>
  <c r="AF268" i="1"/>
  <c r="AB268" i="1"/>
  <c r="AI267" i="1"/>
  <c r="AE267" i="1"/>
  <c r="AA267" i="1"/>
  <c r="AH266" i="1"/>
  <c r="AD266" i="1"/>
  <c r="Z266" i="1"/>
  <c r="AG265" i="1"/>
  <c r="AC265" i="1"/>
  <c r="AJ264" i="1"/>
  <c r="AF264" i="1"/>
  <c r="AB264" i="1"/>
  <c r="AI263" i="1"/>
  <c r="AE263" i="1"/>
  <c r="AA263" i="1"/>
  <c r="AH262" i="1"/>
  <c r="AD262" i="1"/>
  <c r="Z262" i="1"/>
  <c r="AG261" i="1"/>
  <c r="AC261" i="1"/>
  <c r="AJ260" i="1"/>
  <c r="AF260" i="1"/>
  <c r="AB260" i="1"/>
  <c r="AI259" i="1"/>
  <c r="AE259" i="1"/>
  <c r="AA259" i="1"/>
  <c r="AH258" i="1"/>
  <c r="AD258" i="1"/>
  <c r="Z258" i="1"/>
  <c r="AG257" i="1"/>
  <c r="AC257" i="1"/>
  <c r="AJ256" i="1"/>
  <c r="AF256" i="1"/>
  <c r="AB256" i="1"/>
  <c r="AI255" i="1"/>
  <c r="AE255" i="1"/>
  <c r="AA255" i="1"/>
  <c r="AH254" i="1"/>
  <c r="AD254" i="1"/>
  <c r="Z254" i="1"/>
  <c r="AG253" i="1"/>
  <c r="AC253" i="1"/>
  <c r="AJ252" i="1"/>
  <c r="AF252" i="1"/>
  <c r="AB252" i="1"/>
  <c r="AI251" i="1"/>
  <c r="AE251" i="1"/>
  <c r="AA251" i="1"/>
  <c r="AH250" i="1"/>
  <c r="AD250" i="1"/>
  <c r="Z250" i="1"/>
  <c r="AG249" i="1"/>
  <c r="AC249" i="1"/>
  <c r="AJ248" i="1"/>
  <c r="AF248" i="1"/>
  <c r="AB248" i="1"/>
  <c r="AI247" i="1"/>
  <c r="AE247" i="1"/>
  <c r="AA247" i="1"/>
  <c r="AH246" i="1"/>
  <c r="AD246" i="1"/>
  <c r="Z246" i="1"/>
  <c r="AF298" i="1"/>
  <c r="AA297" i="1"/>
  <c r="AG295" i="1"/>
  <c r="AB294" i="1"/>
  <c r="AH292" i="1"/>
  <c r="AC291" i="1"/>
  <c r="AI289" i="1"/>
  <c r="AD288" i="1"/>
  <c r="AJ286" i="1"/>
  <c r="AE285" i="1"/>
  <c r="Z284" i="1"/>
  <c r="AF282" i="1"/>
  <c r="AA281" i="1"/>
  <c r="AG279" i="1"/>
  <c r="AB278" i="1"/>
  <c r="AH276" i="1"/>
  <c r="AC275" i="1"/>
  <c r="AI273" i="1"/>
  <c r="AD272" i="1"/>
  <c r="AJ270" i="1"/>
  <c r="AE269" i="1"/>
  <c r="AI268" i="1"/>
  <c r="AE268" i="1"/>
  <c r="AA268" i="1"/>
  <c r="AH267" i="1"/>
  <c r="AD267" i="1"/>
  <c r="Z267" i="1"/>
  <c r="AG266" i="1"/>
  <c r="AC266" i="1"/>
  <c r="AJ265" i="1"/>
  <c r="AF265" i="1"/>
  <c r="AB265" i="1"/>
  <c r="AI264" i="1"/>
  <c r="AE264" i="1"/>
  <c r="AA264" i="1"/>
  <c r="AH263" i="1"/>
  <c r="AD263" i="1"/>
  <c r="Z263" i="1"/>
  <c r="AG262" i="1"/>
  <c r="AC262" i="1"/>
  <c r="AJ261" i="1"/>
  <c r="AF261" i="1"/>
  <c r="AB261" i="1"/>
  <c r="AI260" i="1"/>
  <c r="AE260" i="1"/>
  <c r="AA260" i="1"/>
  <c r="AH259" i="1"/>
  <c r="AD259" i="1"/>
  <c r="Z259" i="1"/>
  <c r="AG258" i="1"/>
  <c r="AC258" i="1"/>
  <c r="AJ257" i="1"/>
  <c r="AF257" i="1"/>
  <c r="AB257" i="1"/>
  <c r="AI256" i="1"/>
  <c r="AE256" i="1"/>
  <c r="AA256" i="1"/>
  <c r="AH255" i="1"/>
  <c r="AD255" i="1"/>
  <c r="AC299" i="1"/>
  <c r="AE293" i="1"/>
  <c r="AG287" i="1"/>
  <c r="AI281" i="1"/>
  <c r="Z276" i="1"/>
  <c r="AB270" i="1"/>
  <c r="AJ267" i="1"/>
  <c r="AE266" i="1"/>
  <c r="Z265" i="1"/>
  <c r="AF263" i="1"/>
  <c r="AA262" i="1"/>
  <c r="AG260" i="1"/>
  <c r="AB259" i="1"/>
  <c r="AH257" i="1"/>
  <c r="AC256" i="1"/>
  <c r="Z255" i="1"/>
  <c r="AC254" i="1"/>
  <c r="AF253" i="1"/>
  <c r="AI252" i="1"/>
  <c r="AA252" i="1"/>
  <c r="AD251" i="1"/>
  <c r="AG250" i="1"/>
  <c r="AJ249" i="1"/>
  <c r="AB249" i="1"/>
  <c r="AE248" i="1"/>
  <c r="AH247" i="1"/>
  <c r="Z247" i="1"/>
  <c r="AC246" i="1"/>
  <c r="AG245" i="1"/>
  <c r="AC245" i="1"/>
  <c r="AJ244" i="1"/>
  <c r="AF244" i="1"/>
  <c r="AB244" i="1"/>
  <c r="AI243" i="1"/>
  <c r="AE243" i="1"/>
  <c r="AA243" i="1"/>
  <c r="AH242" i="1"/>
  <c r="AD242" i="1"/>
  <c r="Z242" i="1"/>
  <c r="AG241" i="1"/>
  <c r="AC241" i="1"/>
  <c r="AJ240" i="1"/>
  <c r="AF240" i="1"/>
  <c r="AB240" i="1"/>
  <c r="AI239" i="1"/>
  <c r="AE239" i="1"/>
  <c r="AA239" i="1"/>
  <c r="AH238" i="1"/>
  <c r="AD238" i="1"/>
  <c r="Z238" i="1"/>
  <c r="AG237" i="1"/>
  <c r="AC237" i="1"/>
  <c r="AJ236" i="1"/>
  <c r="AF236" i="1"/>
  <c r="AB236" i="1"/>
  <c r="AI235" i="1"/>
  <c r="AE235" i="1"/>
  <c r="AA235" i="1"/>
  <c r="AH234" i="1"/>
  <c r="AD234" i="1"/>
  <c r="Z234" i="1"/>
  <c r="AG233" i="1"/>
  <c r="AC233" i="1"/>
  <c r="AJ232" i="1"/>
  <c r="AF232" i="1"/>
  <c r="AB232" i="1"/>
  <c r="AI231" i="1"/>
  <c r="AE231" i="1"/>
  <c r="AA231" i="1"/>
  <c r="AH230" i="1"/>
  <c r="AD230" i="1"/>
  <c r="Z230" i="1"/>
  <c r="AG229" i="1"/>
  <c r="AC229" i="1"/>
  <c r="AJ228" i="1"/>
  <c r="AF228" i="1"/>
  <c r="AB228" i="1"/>
  <c r="AI227" i="1"/>
  <c r="AE227" i="1"/>
  <c r="AA227" i="1"/>
  <c r="AH226" i="1"/>
  <c r="AD226" i="1"/>
  <c r="Z226" i="1"/>
  <c r="AG225" i="1"/>
  <c r="AC225" i="1"/>
  <c r="AJ224" i="1"/>
  <c r="AI297" i="1"/>
  <c r="Z292" i="1"/>
  <c r="AB286" i="1"/>
  <c r="AD280" i="1"/>
  <c r="AF274" i="1"/>
  <c r="Z269" i="1"/>
  <c r="AF267" i="1"/>
  <c r="AA266" i="1"/>
  <c r="AG264" i="1"/>
  <c r="AB263" i="1"/>
  <c r="AH261" i="1"/>
  <c r="AC260" i="1"/>
  <c r="AI258" i="1"/>
  <c r="AD257" i="1"/>
  <c r="AJ255" i="1"/>
  <c r="AI254" i="1"/>
  <c r="AA254" i="1"/>
  <c r="AD253" i="1"/>
  <c r="AG252" i="1"/>
  <c r="AJ251" i="1"/>
  <c r="AB251" i="1"/>
  <c r="AE250" i="1"/>
  <c r="AH249" i="1"/>
  <c r="Z249" i="1"/>
  <c r="AC248" i="1"/>
  <c r="AF247" i="1"/>
  <c r="AI246" i="1"/>
  <c r="AA246" i="1"/>
  <c r="AF245" i="1"/>
  <c r="AB245" i="1"/>
  <c r="AI244" i="1"/>
  <c r="AE244" i="1"/>
  <c r="AA244" i="1"/>
  <c r="AH243" i="1"/>
  <c r="AD243" i="1"/>
  <c r="Z243" i="1"/>
  <c r="AG242" i="1"/>
  <c r="AC242" i="1"/>
  <c r="AJ241" i="1"/>
  <c r="AF241" i="1"/>
  <c r="AB241" i="1"/>
  <c r="AI240" i="1"/>
  <c r="AE240" i="1"/>
  <c r="AA240" i="1"/>
  <c r="AH239" i="1"/>
  <c r="AD239" i="1"/>
  <c r="Z239" i="1"/>
  <c r="AG238" i="1"/>
  <c r="AC238" i="1"/>
  <c r="AJ237" i="1"/>
  <c r="AF237" i="1"/>
  <c r="AB237" i="1"/>
  <c r="AI236" i="1"/>
  <c r="AE236" i="1"/>
  <c r="AA236" i="1"/>
  <c r="AH235" i="1"/>
  <c r="AD235" i="1"/>
  <c r="Z235" i="1"/>
  <c r="AG234" i="1"/>
  <c r="AC234" i="1"/>
  <c r="AJ233" i="1"/>
  <c r="AF233" i="1"/>
  <c r="AB233" i="1"/>
  <c r="AI232" i="1"/>
  <c r="AE232" i="1"/>
  <c r="AA232" i="1"/>
  <c r="AH231" i="1"/>
  <c r="AD231" i="1"/>
  <c r="Z231" i="1"/>
  <c r="AG230" i="1"/>
  <c r="AC230" i="1"/>
  <c r="AJ229" i="1"/>
  <c r="AF229" i="1"/>
  <c r="AB229" i="1"/>
  <c r="AI228" i="1"/>
  <c r="AE228" i="1"/>
  <c r="AA228" i="1"/>
  <c r="AH227" i="1"/>
  <c r="AD227" i="1"/>
  <c r="Z227" i="1"/>
  <c r="AG226" i="1"/>
  <c r="AC226" i="1"/>
  <c r="AJ225" i="1"/>
  <c r="AF225" i="1"/>
  <c r="AB225" i="1"/>
  <c r="AD296" i="1"/>
  <c r="AF290" i="1"/>
  <c r="AH284" i="1"/>
  <c r="AJ278" i="1"/>
  <c r="AA273" i="1"/>
  <c r="AG268" i="1"/>
  <c r="AB267" i="1"/>
  <c r="AH265" i="1"/>
  <c r="AC264" i="1"/>
  <c r="AI262" i="1"/>
  <c r="AD261" i="1"/>
  <c r="AJ259" i="1"/>
  <c r="AE258" i="1"/>
  <c r="Z257" i="1"/>
  <c r="AF255" i="1"/>
  <c r="AG254" i="1"/>
  <c r="AJ253" i="1"/>
  <c r="AB253" i="1"/>
  <c r="AE252" i="1"/>
  <c r="AH251" i="1"/>
  <c r="Z251" i="1"/>
  <c r="AC250" i="1"/>
  <c r="AF249" i="1"/>
  <c r="AI248" i="1"/>
  <c r="AA248" i="1"/>
  <c r="AD247" i="1"/>
  <c r="AG246" i="1"/>
  <c r="AJ245" i="1"/>
  <c r="AE245" i="1"/>
  <c r="AA245" i="1"/>
  <c r="AH244" i="1"/>
  <c r="AD244" i="1"/>
  <c r="Z244" i="1"/>
  <c r="AG243" i="1"/>
  <c r="AC243" i="1"/>
  <c r="AJ242" i="1"/>
  <c r="AF242" i="1"/>
  <c r="AB242" i="1"/>
  <c r="AI241" i="1"/>
  <c r="AE241" i="1"/>
  <c r="AA241" i="1"/>
  <c r="AH240" i="1"/>
  <c r="AD240" i="1"/>
  <c r="Z240" i="1"/>
  <c r="AG239" i="1"/>
  <c r="AC239" i="1"/>
  <c r="AJ238" i="1"/>
  <c r="AF238" i="1"/>
  <c r="AB238" i="1"/>
  <c r="AI237" i="1"/>
  <c r="AE237" i="1"/>
  <c r="AA237" i="1"/>
  <c r="AH236" i="1"/>
  <c r="AD236" i="1"/>
  <c r="Z236" i="1"/>
  <c r="AG235" i="1"/>
  <c r="AC235" i="1"/>
  <c r="AJ234" i="1"/>
  <c r="AF234" i="1"/>
  <c r="AB234" i="1"/>
  <c r="AI233" i="1"/>
  <c r="AE233" i="1"/>
  <c r="AA233" i="1"/>
  <c r="AH232" i="1"/>
  <c r="AD232" i="1"/>
  <c r="Z232" i="1"/>
  <c r="AG231" i="1"/>
  <c r="AC231" i="1"/>
  <c r="AJ230" i="1"/>
  <c r="AF230" i="1"/>
  <c r="AB230" i="1"/>
  <c r="AI229" i="1"/>
  <c r="AE229" i="1"/>
  <c r="AA229" i="1"/>
  <c r="AH228" i="1"/>
  <c r="AD228" i="1"/>
  <c r="Z228" i="1"/>
  <c r="AG227" i="1"/>
  <c r="AC227" i="1"/>
  <c r="AJ226" i="1"/>
  <c r="AF226" i="1"/>
  <c r="AB226" i="1"/>
  <c r="AI225" i="1"/>
  <c r="AE225" i="1"/>
  <c r="AA225" i="1"/>
  <c r="AH224" i="1"/>
  <c r="AD224" i="1"/>
  <c r="Z224" i="1"/>
  <c r="AG223" i="1"/>
  <c r="AC223" i="1"/>
  <c r="AJ222" i="1"/>
  <c r="AF222" i="1"/>
  <c r="AJ294" i="1"/>
  <c r="AG271" i="1"/>
  <c r="AJ263" i="1"/>
  <c r="AA258" i="1"/>
  <c r="AH253" i="1"/>
  <c r="AI250" i="1"/>
  <c r="AJ247" i="1"/>
  <c r="AD245" i="1"/>
  <c r="AJ243" i="1"/>
  <c r="AE242" i="1"/>
  <c r="Z241" i="1"/>
  <c r="AF239" i="1"/>
  <c r="AA238" i="1"/>
  <c r="AG236" i="1"/>
  <c r="AB235" i="1"/>
  <c r="AH233" i="1"/>
  <c r="AC232" i="1"/>
  <c r="AI230" i="1"/>
  <c r="AD229" i="1"/>
  <c r="AJ227" i="1"/>
  <c r="AE226" i="1"/>
  <c r="Z225" i="1"/>
  <c r="AE224" i="1"/>
  <c r="AJ223" i="1"/>
  <c r="AE223" i="1"/>
  <c r="Z223" i="1"/>
  <c r="AE222" i="1"/>
  <c r="AA222" i="1"/>
  <c r="AH221" i="1"/>
  <c r="AD221" i="1"/>
  <c r="Z221" i="1"/>
  <c r="AG220" i="1"/>
  <c r="AC220" i="1"/>
  <c r="AJ219" i="1"/>
  <c r="AF219" i="1"/>
  <c r="AB219" i="1"/>
  <c r="AI218" i="1"/>
  <c r="AE218" i="1"/>
  <c r="AA218" i="1"/>
  <c r="AH217" i="1"/>
  <c r="AD217" i="1"/>
  <c r="Z217" i="1"/>
  <c r="AG216" i="1"/>
  <c r="AC216" i="1"/>
  <c r="AJ215" i="1"/>
  <c r="AF215" i="1"/>
  <c r="AB215" i="1"/>
  <c r="AI214" i="1"/>
  <c r="AE214" i="1"/>
  <c r="AA214" i="1"/>
  <c r="AH213" i="1"/>
  <c r="AD213" i="1"/>
  <c r="Z213" i="1"/>
  <c r="AG212" i="1"/>
  <c r="AC212" i="1"/>
  <c r="AJ211" i="1"/>
  <c r="AF211" i="1"/>
  <c r="AB211" i="1"/>
  <c r="AI210" i="1"/>
  <c r="AE210" i="1"/>
  <c r="AA210" i="1"/>
  <c r="AH209" i="1"/>
  <c r="AD209" i="1"/>
  <c r="Z209" i="1"/>
  <c r="AG208" i="1"/>
  <c r="AC208" i="1"/>
  <c r="AJ207" i="1"/>
  <c r="AF207" i="1"/>
  <c r="AB207" i="1"/>
  <c r="AI206" i="1"/>
  <c r="AE206" i="1"/>
  <c r="AA206" i="1"/>
  <c r="AH205" i="1"/>
  <c r="AD205" i="1"/>
  <c r="Z205" i="1"/>
  <c r="AG204" i="1"/>
  <c r="AC204" i="1"/>
  <c r="AJ203" i="1"/>
  <c r="AF203" i="1"/>
  <c r="AB203" i="1"/>
  <c r="AI202" i="1"/>
  <c r="AE202" i="1"/>
  <c r="AA202" i="1"/>
  <c r="AH201" i="1"/>
  <c r="AD201" i="1"/>
  <c r="Z201" i="1"/>
  <c r="AG200" i="1"/>
  <c r="AC200" i="1"/>
  <c r="AJ199" i="1"/>
  <c r="AF199" i="1"/>
  <c r="AB199" i="1"/>
  <c r="AI198" i="1"/>
  <c r="AE198" i="1"/>
  <c r="AA198" i="1"/>
  <c r="AH197" i="1"/>
  <c r="AD197" i="1"/>
  <c r="Z197" i="1"/>
  <c r="AG196" i="1"/>
  <c r="AC196" i="1"/>
  <c r="AJ195" i="1"/>
  <c r="AF195" i="1"/>
  <c r="AB195" i="1"/>
  <c r="AI194" i="1"/>
  <c r="AE194" i="1"/>
  <c r="AA194" i="1"/>
  <c r="AH193" i="1"/>
  <c r="AD193" i="1"/>
  <c r="Z193" i="1"/>
  <c r="AG192" i="1"/>
  <c r="AC192" i="1"/>
  <c r="AJ191" i="1"/>
  <c r="AF191" i="1"/>
  <c r="AB191" i="1"/>
  <c r="AI190" i="1"/>
  <c r="AE190" i="1"/>
  <c r="AA190" i="1"/>
  <c r="AH189" i="1"/>
  <c r="AD189" i="1"/>
  <c r="Z189" i="1"/>
  <c r="AG188" i="1"/>
  <c r="AC188" i="1"/>
  <c r="AJ187" i="1"/>
  <c r="AF187" i="1"/>
  <c r="AB187" i="1"/>
  <c r="AI186" i="1"/>
  <c r="AE186" i="1"/>
  <c r="AA186" i="1"/>
  <c r="AH185" i="1"/>
  <c r="AD185" i="1"/>
  <c r="Z185" i="1"/>
  <c r="AG184" i="1"/>
  <c r="AC184" i="1"/>
  <c r="AJ183" i="1"/>
  <c r="AF183" i="1"/>
  <c r="AB183" i="1"/>
  <c r="AI182" i="1"/>
  <c r="AE182" i="1"/>
  <c r="AA182" i="1"/>
  <c r="AH181" i="1"/>
  <c r="AD181" i="1"/>
  <c r="Z181" i="1"/>
  <c r="AG180" i="1"/>
  <c r="AC180" i="1"/>
  <c r="AJ179" i="1"/>
  <c r="AF179" i="1"/>
  <c r="AB179" i="1"/>
  <c r="AI178" i="1"/>
  <c r="AE178" i="1"/>
  <c r="AA178" i="1"/>
  <c r="AH177" i="1"/>
  <c r="AD177" i="1"/>
  <c r="Z177" i="1"/>
  <c r="AG176" i="1"/>
  <c r="AC176" i="1"/>
  <c r="AJ175" i="1"/>
  <c r="AF175" i="1"/>
  <c r="AB175" i="1"/>
  <c r="AI174" i="1"/>
  <c r="AE174" i="1"/>
  <c r="AA174" i="1"/>
  <c r="AH173" i="1"/>
  <c r="AA289" i="1"/>
  <c r="AC268" i="1"/>
  <c r="AE262" i="1"/>
  <c r="AG256" i="1"/>
  <c r="Z253" i="1"/>
  <c r="AA250" i="1"/>
  <c r="AB247" i="1"/>
  <c r="Z245" i="1"/>
  <c r="AF243" i="1"/>
  <c r="AA242" i="1"/>
  <c r="AG240" i="1"/>
  <c r="AB239" i="1"/>
  <c r="AH237" i="1"/>
  <c r="AC236" i="1"/>
  <c r="AI234" i="1"/>
  <c r="AD233" i="1"/>
  <c r="AJ231" i="1"/>
  <c r="AE230" i="1"/>
  <c r="Z229" i="1"/>
  <c r="AF227" i="1"/>
  <c r="AA226" i="1"/>
  <c r="AI224" i="1"/>
  <c r="AC224" i="1"/>
  <c r="AI223" i="1"/>
  <c r="AD223" i="1"/>
  <c r="AI222" i="1"/>
  <c r="AD222" i="1"/>
  <c r="Z222" i="1"/>
  <c r="AG221" i="1"/>
  <c r="AC221" i="1"/>
  <c r="AJ220" i="1"/>
  <c r="AF220" i="1"/>
  <c r="AB220" i="1"/>
  <c r="AI219" i="1"/>
  <c r="AE219" i="1"/>
  <c r="AA219" i="1"/>
  <c r="AH218" i="1"/>
  <c r="AD218" i="1"/>
  <c r="Z218" i="1"/>
  <c r="AG217" i="1"/>
  <c r="AC217" i="1"/>
  <c r="AJ216" i="1"/>
  <c r="AF216" i="1"/>
  <c r="AB216" i="1"/>
  <c r="AI215" i="1"/>
  <c r="AE215" i="1"/>
  <c r="AA215" i="1"/>
  <c r="AH214" i="1"/>
  <c r="AD214" i="1"/>
  <c r="Z214" i="1"/>
  <c r="AG213" i="1"/>
  <c r="AC213" i="1"/>
  <c r="AJ212" i="1"/>
  <c r="AF212" i="1"/>
  <c r="AB212" i="1"/>
  <c r="AI211" i="1"/>
  <c r="AE211" i="1"/>
  <c r="AA211" i="1"/>
  <c r="AH210" i="1"/>
  <c r="AD210" i="1"/>
  <c r="Z210" i="1"/>
  <c r="AG209" i="1"/>
  <c r="AC209" i="1"/>
  <c r="AJ208" i="1"/>
  <c r="AF208" i="1"/>
  <c r="AB208" i="1"/>
  <c r="AI207" i="1"/>
  <c r="AE207" i="1"/>
  <c r="AA207" i="1"/>
  <c r="AH206" i="1"/>
  <c r="AD206" i="1"/>
  <c r="Z206" i="1"/>
  <c r="AG205" i="1"/>
  <c r="AC205" i="1"/>
  <c r="AJ204" i="1"/>
  <c r="AF204" i="1"/>
  <c r="AB204" i="1"/>
  <c r="AI203" i="1"/>
  <c r="AE203" i="1"/>
  <c r="AA203" i="1"/>
  <c r="AH202" i="1"/>
  <c r="AD202" i="1"/>
  <c r="Z202" i="1"/>
  <c r="AG201" i="1"/>
  <c r="AC201" i="1"/>
  <c r="AJ200" i="1"/>
  <c r="AF200" i="1"/>
  <c r="AB200" i="1"/>
  <c r="AI199" i="1"/>
  <c r="AE199" i="1"/>
  <c r="AA199" i="1"/>
  <c r="AH198" i="1"/>
  <c r="AD198" i="1"/>
  <c r="Z198" i="1"/>
  <c r="AG197" i="1"/>
  <c r="AC197" i="1"/>
  <c r="AJ196" i="1"/>
  <c r="AF196" i="1"/>
  <c r="AB196" i="1"/>
  <c r="AI195" i="1"/>
  <c r="AE195" i="1"/>
  <c r="AA195" i="1"/>
  <c r="AH194" i="1"/>
  <c r="AD194" i="1"/>
  <c r="Z194" i="1"/>
  <c r="AG193" i="1"/>
  <c r="AC193" i="1"/>
  <c r="AJ192" i="1"/>
  <c r="AF192" i="1"/>
  <c r="AB192" i="1"/>
  <c r="AI191" i="1"/>
  <c r="AE191" i="1"/>
  <c r="AA191" i="1"/>
  <c r="AH190" i="1"/>
  <c r="AD190" i="1"/>
  <c r="Z190" i="1"/>
  <c r="AG189" i="1"/>
  <c r="AC189" i="1"/>
  <c r="AJ188" i="1"/>
  <c r="AF188" i="1"/>
  <c r="AB188" i="1"/>
  <c r="AI187" i="1"/>
  <c r="AE187" i="1"/>
  <c r="AA187" i="1"/>
  <c r="AH186" i="1"/>
  <c r="AD186" i="1"/>
  <c r="Z186" i="1"/>
  <c r="AG185" i="1"/>
  <c r="AC185" i="1"/>
  <c r="AJ184" i="1"/>
  <c r="AF184" i="1"/>
  <c r="AB184" i="1"/>
  <c r="AI183" i="1"/>
  <c r="AE183" i="1"/>
  <c r="AA183" i="1"/>
  <c r="AH182" i="1"/>
  <c r="AD182" i="1"/>
  <c r="Z182" i="1"/>
  <c r="AG181" i="1"/>
  <c r="AC181" i="1"/>
  <c r="AJ180" i="1"/>
  <c r="AF180" i="1"/>
  <c r="AB180" i="1"/>
  <c r="AI179" i="1"/>
  <c r="AE179" i="1"/>
  <c r="AA179" i="1"/>
  <c r="AH178" i="1"/>
  <c r="AD178" i="1"/>
  <c r="Z178" i="1"/>
  <c r="AG177" i="1"/>
  <c r="AC177" i="1"/>
  <c r="AJ176" i="1"/>
  <c r="AF176" i="1"/>
  <c r="AB176" i="1"/>
  <c r="AI175" i="1"/>
  <c r="AE175" i="1"/>
  <c r="AA175" i="1"/>
  <c r="AH174" i="1"/>
  <c r="AD174" i="1"/>
  <c r="Z174" i="1"/>
  <c r="AG173" i="1"/>
  <c r="AC283" i="1"/>
  <c r="AI266" i="1"/>
  <c r="Z261" i="1"/>
  <c r="AB255" i="1"/>
  <c r="AC252" i="1"/>
  <c r="AD249" i="1"/>
  <c r="AE246" i="1"/>
  <c r="AG244" i="1"/>
  <c r="AB243" i="1"/>
  <c r="AH241" i="1"/>
  <c r="AC240" i="1"/>
  <c r="AI238" i="1"/>
  <c r="AD237" i="1"/>
  <c r="AJ235" i="1"/>
  <c r="AE234" i="1"/>
  <c r="Z233" i="1"/>
  <c r="AF231" i="1"/>
  <c r="AA230" i="1"/>
  <c r="AG228" i="1"/>
  <c r="AB227" i="1"/>
  <c r="AH225" i="1"/>
  <c r="AG224" i="1"/>
  <c r="AB224" i="1"/>
  <c r="AH223" i="1"/>
  <c r="AB223" i="1"/>
  <c r="AH222" i="1"/>
  <c r="AC222" i="1"/>
  <c r="AJ221" i="1"/>
  <c r="AF221" i="1"/>
  <c r="AB221" i="1"/>
  <c r="AI220" i="1"/>
  <c r="AE220" i="1"/>
  <c r="AA220" i="1"/>
  <c r="AH219" i="1"/>
  <c r="AD219" i="1"/>
  <c r="Z219" i="1"/>
  <c r="AG218" i="1"/>
  <c r="AC218" i="1"/>
  <c r="AJ217" i="1"/>
  <c r="AF217" i="1"/>
  <c r="AB217" i="1"/>
  <c r="AI216" i="1"/>
  <c r="AE216" i="1"/>
  <c r="AA216" i="1"/>
  <c r="AH215" i="1"/>
  <c r="AD215" i="1"/>
  <c r="Z215" i="1"/>
  <c r="AG214" i="1"/>
  <c r="AC214" i="1"/>
  <c r="AJ213" i="1"/>
  <c r="AF213" i="1"/>
  <c r="AB213" i="1"/>
  <c r="AI212" i="1"/>
  <c r="AE212" i="1"/>
  <c r="AA212" i="1"/>
  <c r="AH211" i="1"/>
  <c r="AD211" i="1"/>
  <c r="Z211" i="1"/>
  <c r="AG210" i="1"/>
  <c r="AC210" i="1"/>
  <c r="AJ209" i="1"/>
  <c r="AF209" i="1"/>
  <c r="AB209" i="1"/>
  <c r="AI208" i="1"/>
  <c r="AE208" i="1"/>
  <c r="AA208" i="1"/>
  <c r="AH207" i="1"/>
  <c r="AD207" i="1"/>
  <c r="Z207" i="1"/>
  <c r="AG206" i="1"/>
  <c r="AC206" i="1"/>
  <c r="AJ205" i="1"/>
  <c r="AF205" i="1"/>
  <c r="AB205" i="1"/>
  <c r="AI204" i="1"/>
  <c r="AE204" i="1"/>
  <c r="AA204" i="1"/>
  <c r="AH203" i="1"/>
  <c r="AD203" i="1"/>
  <c r="Z203" i="1"/>
  <c r="AG202" i="1"/>
  <c r="AC202" i="1"/>
  <c r="AJ201" i="1"/>
  <c r="AF201" i="1"/>
  <c r="AB201" i="1"/>
  <c r="AI200" i="1"/>
  <c r="AE200" i="1"/>
  <c r="AA200" i="1"/>
  <c r="AH199" i="1"/>
  <c r="AD199" i="1"/>
  <c r="Z199" i="1"/>
  <c r="AG198" i="1"/>
  <c r="AC198" i="1"/>
  <c r="AJ197" i="1"/>
  <c r="AF197" i="1"/>
  <c r="AB197" i="1"/>
  <c r="AI196" i="1"/>
  <c r="AE196" i="1"/>
  <c r="AA196" i="1"/>
  <c r="AH195" i="1"/>
  <c r="AD195" i="1"/>
  <c r="Z195" i="1"/>
  <c r="AG194" i="1"/>
  <c r="AC194" i="1"/>
  <c r="AJ193" i="1"/>
  <c r="AF193" i="1"/>
  <c r="AB193" i="1"/>
  <c r="AI192" i="1"/>
  <c r="AE192" i="1"/>
  <c r="AA192" i="1"/>
  <c r="AH191" i="1"/>
  <c r="AD191" i="1"/>
  <c r="Z191" i="1"/>
  <c r="AG190" i="1"/>
  <c r="AC190" i="1"/>
  <c r="AJ189" i="1"/>
  <c r="AF189" i="1"/>
  <c r="AB189" i="1"/>
  <c r="AI188" i="1"/>
  <c r="AE188" i="1"/>
  <c r="AA188" i="1"/>
  <c r="AH187" i="1"/>
  <c r="AD187" i="1"/>
  <c r="Z187" i="1"/>
  <c r="AG186" i="1"/>
  <c r="AC186" i="1"/>
  <c r="AJ185" i="1"/>
  <c r="AF185" i="1"/>
  <c r="AB185" i="1"/>
  <c r="AI184" i="1"/>
  <c r="AE184" i="1"/>
  <c r="AA184" i="1"/>
  <c r="AH183" i="1"/>
  <c r="AD183" i="1"/>
  <c r="Z183" i="1"/>
  <c r="AG182" i="1"/>
  <c r="AC182" i="1"/>
  <c r="AJ181" i="1"/>
  <c r="AF181" i="1"/>
  <c r="AB181" i="1"/>
  <c r="AI180" i="1"/>
  <c r="AE180" i="1"/>
  <c r="AA180" i="1"/>
  <c r="AH179" i="1"/>
  <c r="AD179" i="1"/>
  <c r="Z179" i="1"/>
  <c r="AG178" i="1"/>
  <c r="AC178" i="1"/>
  <c r="AJ177" i="1"/>
  <c r="AF177" i="1"/>
  <c r="AB177" i="1"/>
  <c r="AI176" i="1"/>
  <c r="AE176" i="1"/>
  <c r="AA176" i="1"/>
  <c r="AH175" i="1"/>
  <c r="AD175" i="1"/>
  <c r="Z175" i="1"/>
  <c r="AG174" i="1"/>
  <c r="AC174" i="1"/>
  <c r="AJ173" i="1"/>
  <c r="AF173" i="1"/>
  <c r="AB173" i="1"/>
  <c r="AI172" i="1"/>
  <c r="AE172" i="1"/>
  <c r="AA172" i="1"/>
  <c r="AH171" i="1"/>
  <c r="AD171" i="1"/>
  <c r="Z171" i="1"/>
  <c r="AG170" i="1"/>
  <c r="AC170" i="1"/>
  <c r="AE277" i="1"/>
  <c r="AF251" i="1"/>
  <c r="AI242" i="1"/>
  <c r="Z237" i="1"/>
  <c r="AB231" i="1"/>
  <c r="AD225" i="1"/>
  <c r="AA223" i="1"/>
  <c r="AE221" i="1"/>
  <c r="Z220" i="1"/>
  <c r="AF218" i="1"/>
  <c r="AA217" i="1"/>
  <c r="AG215" i="1"/>
  <c r="AB214" i="1"/>
  <c r="AH212" i="1"/>
  <c r="AC211" i="1"/>
  <c r="AI209" i="1"/>
  <c r="AD208" i="1"/>
  <c r="AJ206" i="1"/>
  <c r="AE205" i="1"/>
  <c r="Z204" i="1"/>
  <c r="AF202" i="1"/>
  <c r="AA201" i="1"/>
  <c r="AG199" i="1"/>
  <c r="AB198" i="1"/>
  <c r="AH196" i="1"/>
  <c r="AC195" i="1"/>
  <c r="AI193" i="1"/>
  <c r="AD192" i="1"/>
  <c r="AJ190" i="1"/>
  <c r="AE189" i="1"/>
  <c r="Z188" i="1"/>
  <c r="AF186" i="1"/>
  <c r="AA185" i="1"/>
  <c r="AG183" i="1"/>
  <c r="AB182" i="1"/>
  <c r="AH180" i="1"/>
  <c r="AC179" i="1"/>
  <c r="AI177" i="1"/>
  <c r="AD176" i="1"/>
  <c r="AJ174" i="1"/>
  <c r="AE173" i="1"/>
  <c r="Z173" i="1"/>
  <c r="AF172" i="1"/>
  <c r="Z172" i="1"/>
  <c r="AF171" i="1"/>
  <c r="AA171" i="1"/>
  <c r="AF170" i="1"/>
  <c r="AA170" i="1"/>
  <c r="AH169" i="1"/>
  <c r="AD169" i="1"/>
  <c r="Z169" i="1"/>
  <c r="AG168" i="1"/>
  <c r="AC168" i="1"/>
  <c r="AJ167" i="1"/>
  <c r="AF167" i="1"/>
  <c r="AB167" i="1"/>
  <c r="AI166" i="1"/>
  <c r="AE166" i="1"/>
  <c r="AA166" i="1"/>
  <c r="AH165" i="1"/>
  <c r="AD165" i="1"/>
  <c r="Z165" i="1"/>
  <c r="AG164" i="1"/>
  <c r="AC164" i="1"/>
  <c r="AJ163" i="1"/>
  <c r="AF163" i="1"/>
  <c r="AB163" i="1"/>
  <c r="AI162" i="1"/>
  <c r="AE162" i="1"/>
  <c r="AA162" i="1"/>
  <c r="AH161" i="1"/>
  <c r="AD161" i="1"/>
  <c r="Z161" i="1"/>
  <c r="AG160" i="1"/>
  <c r="AC160" i="1"/>
  <c r="AJ159" i="1"/>
  <c r="AF159" i="1"/>
  <c r="AB159" i="1"/>
  <c r="AI158" i="1"/>
  <c r="AE158" i="1"/>
  <c r="AA158" i="1"/>
  <c r="AH157" i="1"/>
  <c r="AD157" i="1"/>
  <c r="Z157" i="1"/>
  <c r="AG156" i="1"/>
  <c r="AC156" i="1"/>
  <c r="AJ155" i="1"/>
  <c r="AF155" i="1"/>
  <c r="AB155" i="1"/>
  <c r="AI154" i="1"/>
  <c r="AE154" i="1"/>
  <c r="AA154" i="1"/>
  <c r="AH153" i="1"/>
  <c r="AD153" i="1"/>
  <c r="Z153" i="1"/>
  <c r="AG152" i="1"/>
  <c r="AC152" i="1"/>
  <c r="AJ151" i="1"/>
  <c r="AF151" i="1"/>
  <c r="AB151" i="1"/>
  <c r="AI150" i="1"/>
  <c r="AE150" i="1"/>
  <c r="AA150" i="1"/>
  <c r="AH149" i="1"/>
  <c r="AD149" i="1"/>
  <c r="Z149" i="1"/>
  <c r="AG148" i="1"/>
  <c r="AC148" i="1"/>
  <c r="AJ147" i="1"/>
  <c r="AF147" i="1"/>
  <c r="AB147" i="1"/>
  <c r="AI146" i="1"/>
  <c r="AE146" i="1"/>
  <c r="AA146" i="1"/>
  <c r="AH145" i="1"/>
  <c r="AD145" i="1"/>
  <c r="Z145" i="1"/>
  <c r="AG144" i="1"/>
  <c r="AC144" i="1"/>
  <c r="AJ143" i="1"/>
  <c r="AF143" i="1"/>
  <c r="AB143" i="1"/>
  <c r="AI142" i="1"/>
  <c r="AE142" i="1"/>
  <c r="AA142" i="1"/>
  <c r="AH141" i="1"/>
  <c r="AD141" i="1"/>
  <c r="Z141" i="1"/>
  <c r="AG140" i="1"/>
  <c r="AC140" i="1"/>
  <c r="AJ139" i="1"/>
  <c r="AF139" i="1"/>
  <c r="AB139" i="1"/>
  <c r="AI138" i="1"/>
  <c r="AE138" i="1"/>
  <c r="AA138" i="1"/>
  <c r="AH137" i="1"/>
  <c r="AD137" i="1"/>
  <c r="Z137" i="1"/>
  <c r="AG136" i="1"/>
  <c r="AC136" i="1"/>
  <c r="AJ135" i="1"/>
  <c r="AF135" i="1"/>
  <c r="AB135" i="1"/>
  <c r="AI134" i="1"/>
  <c r="AE134" i="1"/>
  <c r="AA134" i="1"/>
  <c r="AH133" i="1"/>
  <c r="AD133" i="1"/>
  <c r="Z133" i="1"/>
  <c r="AG132" i="1"/>
  <c r="AC132" i="1"/>
  <c r="AJ131" i="1"/>
  <c r="AF131" i="1"/>
  <c r="AB131" i="1"/>
  <c r="AI130" i="1"/>
  <c r="AE130" i="1"/>
  <c r="AA130" i="1"/>
  <c r="AH129" i="1"/>
  <c r="AD129" i="1"/>
  <c r="Z129" i="1"/>
  <c r="AG128" i="1"/>
  <c r="AC128" i="1"/>
  <c r="AJ127" i="1"/>
  <c r="AF127" i="1"/>
  <c r="AB127" i="1"/>
  <c r="AI126" i="1"/>
  <c r="AE126" i="1"/>
  <c r="AA126" i="1"/>
  <c r="AH125" i="1"/>
  <c r="AD265" i="1"/>
  <c r="AG248" i="1"/>
  <c r="AD241" i="1"/>
  <c r="AF235" i="1"/>
  <c r="AH229" i="1"/>
  <c r="AF224" i="1"/>
  <c r="AG222" i="1"/>
  <c r="AA221" i="1"/>
  <c r="AG219" i="1"/>
  <c r="AB218" i="1"/>
  <c r="AH216" i="1"/>
  <c r="AC215" i="1"/>
  <c r="AI213" i="1"/>
  <c r="AD212" i="1"/>
  <c r="AJ210" i="1"/>
  <c r="AE209" i="1"/>
  <c r="Z208" i="1"/>
  <c r="AF206" i="1"/>
  <c r="AA205" i="1"/>
  <c r="AG203" i="1"/>
  <c r="AB202" i="1"/>
  <c r="AH200" i="1"/>
  <c r="AC199" i="1"/>
  <c r="AI197" i="1"/>
  <c r="AD196" i="1"/>
  <c r="AJ194" i="1"/>
  <c r="AE193" i="1"/>
  <c r="Z192" i="1"/>
  <c r="AF190" i="1"/>
  <c r="AA189" i="1"/>
  <c r="AG187" i="1"/>
  <c r="AB186" i="1"/>
  <c r="AH184" i="1"/>
  <c r="AC183" i="1"/>
  <c r="AI181" i="1"/>
  <c r="AD180" i="1"/>
  <c r="AJ178" i="1"/>
  <c r="AE177" i="1"/>
  <c r="Z176" i="1"/>
  <c r="AF174" i="1"/>
  <c r="AD173" i="1"/>
  <c r="AJ172" i="1"/>
  <c r="AD172" i="1"/>
  <c r="AJ171" i="1"/>
  <c r="AE171" i="1"/>
  <c r="AJ170" i="1"/>
  <c r="AE170" i="1"/>
  <c r="Z170" i="1"/>
  <c r="AG169" i="1"/>
  <c r="AC169" i="1"/>
  <c r="AJ168" i="1"/>
  <c r="AF168" i="1"/>
  <c r="AB168" i="1"/>
  <c r="AI167" i="1"/>
  <c r="AE167" i="1"/>
  <c r="AA167" i="1"/>
  <c r="AH166" i="1"/>
  <c r="AD166" i="1"/>
  <c r="Z166" i="1"/>
  <c r="AG165" i="1"/>
  <c r="AC165" i="1"/>
  <c r="AJ164" i="1"/>
  <c r="AF164" i="1"/>
  <c r="AB164" i="1"/>
  <c r="AI163" i="1"/>
  <c r="AE163" i="1"/>
  <c r="AA163" i="1"/>
  <c r="AH162" i="1"/>
  <c r="AD162" i="1"/>
  <c r="Z162" i="1"/>
  <c r="AG161" i="1"/>
  <c r="AC161" i="1"/>
  <c r="AJ160" i="1"/>
  <c r="AF160" i="1"/>
  <c r="AB160" i="1"/>
  <c r="AI159" i="1"/>
  <c r="AE159" i="1"/>
  <c r="AA159" i="1"/>
  <c r="AH158" i="1"/>
  <c r="AD158" i="1"/>
  <c r="Z158" i="1"/>
  <c r="AG157" i="1"/>
  <c r="AC157" i="1"/>
  <c r="AJ156" i="1"/>
  <c r="AF156" i="1"/>
  <c r="AB156" i="1"/>
  <c r="AI155" i="1"/>
  <c r="AE155" i="1"/>
  <c r="AA155" i="1"/>
  <c r="AH154" i="1"/>
  <c r="AD154" i="1"/>
  <c r="Z154" i="1"/>
  <c r="AG153" i="1"/>
  <c r="AC153" i="1"/>
  <c r="AJ152" i="1"/>
  <c r="AF152" i="1"/>
  <c r="AB152" i="1"/>
  <c r="AI151" i="1"/>
  <c r="AE151" i="1"/>
  <c r="AA151" i="1"/>
  <c r="AH150" i="1"/>
  <c r="AD150" i="1"/>
  <c r="Z150" i="1"/>
  <c r="AG149" i="1"/>
  <c r="AC149" i="1"/>
  <c r="AJ148" i="1"/>
  <c r="AF148" i="1"/>
  <c r="AB148" i="1"/>
  <c r="AI147" i="1"/>
  <c r="AE147" i="1"/>
  <c r="AA147" i="1"/>
  <c r="AH146" i="1"/>
  <c r="AD146" i="1"/>
  <c r="Z146" i="1"/>
  <c r="AG145" i="1"/>
  <c r="AC145" i="1"/>
  <c r="AJ144" i="1"/>
  <c r="AF144" i="1"/>
  <c r="AB144" i="1"/>
  <c r="AI143" i="1"/>
  <c r="AE143" i="1"/>
  <c r="AA143" i="1"/>
  <c r="AH142" i="1"/>
  <c r="AD142" i="1"/>
  <c r="Z142" i="1"/>
  <c r="AG141" i="1"/>
  <c r="AC141" i="1"/>
  <c r="AJ140" i="1"/>
  <c r="AF140" i="1"/>
  <c r="AB140" i="1"/>
  <c r="AI139" i="1"/>
  <c r="AE139" i="1"/>
  <c r="AA139" i="1"/>
  <c r="AH138" i="1"/>
  <c r="AD138" i="1"/>
  <c r="Z138" i="1"/>
  <c r="AG137" i="1"/>
  <c r="AC137" i="1"/>
  <c r="AJ136" i="1"/>
  <c r="AF136" i="1"/>
  <c r="AB136" i="1"/>
  <c r="AI135" i="1"/>
  <c r="AE135" i="1"/>
  <c r="AA135" i="1"/>
  <c r="AH134" i="1"/>
  <c r="AD134" i="1"/>
  <c r="Z134" i="1"/>
  <c r="AG133" i="1"/>
  <c r="AC133" i="1"/>
  <c r="AJ132" i="1"/>
  <c r="AF132" i="1"/>
  <c r="AB132" i="1"/>
  <c r="AI131" i="1"/>
  <c r="AE131" i="1"/>
  <c r="AA131" i="1"/>
  <c r="AH130" i="1"/>
  <c r="AD130" i="1"/>
  <c r="Z130" i="1"/>
  <c r="AG129" i="1"/>
  <c r="AC129" i="1"/>
  <c r="AJ128" i="1"/>
  <c r="AF128" i="1"/>
  <c r="AB128" i="1"/>
  <c r="AI127" i="1"/>
  <c r="AE127" i="1"/>
  <c r="AA127" i="1"/>
  <c r="AH126" i="1"/>
  <c r="AD126" i="1"/>
  <c r="Z126" i="1"/>
  <c r="AG125" i="1"/>
  <c r="AF259" i="1"/>
  <c r="AH245" i="1"/>
  <c r="AJ239" i="1"/>
  <c r="AA234" i="1"/>
  <c r="AC228" i="1"/>
  <c r="AA224" i="1"/>
  <c r="AB222" i="1"/>
  <c r="AH220" i="1"/>
  <c r="AC219" i="1"/>
  <c r="AI217" i="1"/>
  <c r="AD216" i="1"/>
  <c r="AJ214" i="1"/>
  <c r="AE213" i="1"/>
  <c r="Z212" i="1"/>
  <c r="AF210" i="1"/>
  <c r="AA209" i="1"/>
  <c r="AG207" i="1"/>
  <c r="AB206" i="1"/>
  <c r="AH204" i="1"/>
  <c r="AC203" i="1"/>
  <c r="AI201" i="1"/>
  <c r="AD200" i="1"/>
  <c r="AJ198" i="1"/>
  <c r="AE197" i="1"/>
  <c r="Z196" i="1"/>
  <c r="AF194" i="1"/>
  <c r="AA193" i="1"/>
  <c r="AG191" i="1"/>
  <c r="AB190" i="1"/>
  <c r="AH188" i="1"/>
  <c r="AC187" i="1"/>
  <c r="AI185" i="1"/>
  <c r="AD184" i="1"/>
  <c r="AJ182" i="1"/>
  <c r="AE181" i="1"/>
  <c r="Z180" i="1"/>
  <c r="AF178" i="1"/>
  <c r="AA177" i="1"/>
  <c r="AG175" i="1"/>
  <c r="AB174" i="1"/>
  <c r="AC173" i="1"/>
  <c r="AH172" i="1"/>
  <c r="AC172" i="1"/>
  <c r="AI171" i="1"/>
  <c r="AC171" i="1"/>
  <c r="AI170" i="1"/>
  <c r="AD170" i="1"/>
  <c r="AJ169" i="1"/>
  <c r="AF169" i="1"/>
  <c r="AB169" i="1"/>
  <c r="AI168" i="1"/>
  <c r="AE168" i="1"/>
  <c r="AA168" i="1"/>
  <c r="AH167" i="1"/>
  <c r="AD167" i="1"/>
  <c r="Z167" i="1"/>
  <c r="AG166" i="1"/>
  <c r="AC166" i="1"/>
  <c r="AJ165" i="1"/>
  <c r="AF165" i="1"/>
  <c r="AB165" i="1"/>
  <c r="AI164" i="1"/>
  <c r="AE164" i="1"/>
  <c r="AA164" i="1"/>
  <c r="AH163" i="1"/>
  <c r="AD163" i="1"/>
  <c r="Z163" i="1"/>
  <c r="AG162" i="1"/>
  <c r="AC162" i="1"/>
  <c r="AJ161" i="1"/>
  <c r="AF161" i="1"/>
  <c r="AB161" i="1"/>
  <c r="AI160" i="1"/>
  <c r="AE160" i="1"/>
  <c r="AA160" i="1"/>
  <c r="AH159" i="1"/>
  <c r="AD159" i="1"/>
  <c r="Z159" i="1"/>
  <c r="AG158" i="1"/>
  <c r="AC158" i="1"/>
  <c r="AJ157" i="1"/>
  <c r="AF157" i="1"/>
  <c r="AB157" i="1"/>
  <c r="AI156" i="1"/>
  <c r="AE156" i="1"/>
  <c r="AA156" i="1"/>
  <c r="AH155" i="1"/>
  <c r="AD155" i="1"/>
  <c r="Z155" i="1"/>
  <c r="AG154" i="1"/>
  <c r="AC154" i="1"/>
  <c r="AJ153" i="1"/>
  <c r="AF153" i="1"/>
  <c r="AB153" i="1"/>
  <c r="AI152" i="1"/>
  <c r="AE152" i="1"/>
  <c r="AA152" i="1"/>
  <c r="AH151" i="1"/>
  <c r="AD151" i="1"/>
  <c r="Z151" i="1"/>
  <c r="AG150" i="1"/>
  <c r="AC150" i="1"/>
  <c r="AJ149" i="1"/>
  <c r="AF149" i="1"/>
  <c r="AB149" i="1"/>
  <c r="AI148" i="1"/>
  <c r="AE148" i="1"/>
  <c r="AA148" i="1"/>
  <c r="AH147" i="1"/>
  <c r="AD147" i="1"/>
  <c r="Z147" i="1"/>
  <c r="AG146" i="1"/>
  <c r="AC146" i="1"/>
  <c r="AJ145" i="1"/>
  <c r="AF145" i="1"/>
  <c r="AB145" i="1"/>
  <c r="AI144" i="1"/>
  <c r="AE144" i="1"/>
  <c r="AA144" i="1"/>
  <c r="AH143" i="1"/>
  <c r="AD143" i="1"/>
  <c r="Z143" i="1"/>
  <c r="AG142" i="1"/>
  <c r="AC142" i="1"/>
  <c r="AJ141" i="1"/>
  <c r="AF141" i="1"/>
  <c r="AB141" i="1"/>
  <c r="AI140" i="1"/>
  <c r="AE140" i="1"/>
  <c r="AA140" i="1"/>
  <c r="AH139" i="1"/>
  <c r="AD139" i="1"/>
  <c r="Z139" i="1"/>
  <c r="AG138" i="1"/>
  <c r="AC138" i="1"/>
  <c r="AJ137" i="1"/>
  <c r="AF137" i="1"/>
  <c r="AB137" i="1"/>
  <c r="AI136" i="1"/>
  <c r="AE136" i="1"/>
  <c r="AA136" i="1"/>
  <c r="AH135" i="1"/>
  <c r="AD135" i="1"/>
  <c r="Z135" i="1"/>
  <c r="AG134" i="1"/>
  <c r="AC134" i="1"/>
  <c r="AJ133" i="1"/>
  <c r="AF133" i="1"/>
  <c r="AB133" i="1"/>
  <c r="AI132" i="1"/>
  <c r="AE132" i="1"/>
  <c r="AA132" i="1"/>
  <c r="AH131" i="1"/>
  <c r="AD131" i="1"/>
  <c r="Z131" i="1"/>
  <c r="AG130" i="1"/>
  <c r="AC130" i="1"/>
  <c r="AJ129" i="1"/>
  <c r="AF129" i="1"/>
  <c r="AB129" i="1"/>
  <c r="AI128" i="1"/>
  <c r="AE128" i="1"/>
  <c r="AA128" i="1"/>
  <c r="AH127" i="1"/>
  <c r="AD127" i="1"/>
  <c r="Z127" i="1"/>
  <c r="AG126" i="1"/>
  <c r="AC126" i="1"/>
  <c r="AJ125" i="1"/>
  <c r="AF125" i="1"/>
  <c r="AB125" i="1"/>
  <c r="AI124" i="1"/>
  <c r="AE124" i="1"/>
  <c r="AA124" i="1"/>
  <c r="AE254" i="1"/>
  <c r="AI226" i="1"/>
  <c r="AJ218" i="1"/>
  <c r="AA213" i="1"/>
  <c r="AC207" i="1"/>
  <c r="AE201" i="1"/>
  <c r="AG195" i="1"/>
  <c r="AI189" i="1"/>
  <c r="Z184" i="1"/>
  <c r="AB178" i="1"/>
  <c r="AA173" i="1"/>
  <c r="AB171" i="1"/>
  <c r="AE169" i="1"/>
  <c r="Z168" i="1"/>
  <c r="AF166" i="1"/>
  <c r="AA165" i="1"/>
  <c r="AG163" i="1"/>
  <c r="AB162" i="1"/>
  <c r="AH160" i="1"/>
  <c r="AC159" i="1"/>
  <c r="AI157" i="1"/>
  <c r="AD156" i="1"/>
  <c r="AJ154" i="1"/>
  <c r="AE153" i="1"/>
  <c r="Z152" i="1"/>
  <c r="AF150" i="1"/>
  <c r="AA149" i="1"/>
  <c r="AG147" i="1"/>
  <c r="AB146" i="1"/>
  <c r="AH144" i="1"/>
  <c r="AC143" i="1"/>
  <c r="AI141" i="1"/>
  <c r="AD140" i="1"/>
  <c r="AJ138" i="1"/>
  <c r="AE137" i="1"/>
  <c r="Z136" i="1"/>
  <c r="AF134" i="1"/>
  <c r="AA133" i="1"/>
  <c r="AG131" i="1"/>
  <c r="AB130" i="1"/>
  <c r="AH128" i="1"/>
  <c r="AC127" i="1"/>
  <c r="AI125" i="1"/>
  <c r="AA125" i="1"/>
  <c r="AG124" i="1"/>
  <c r="AB124" i="1"/>
  <c r="AH123" i="1"/>
  <c r="AD123" i="1"/>
  <c r="Z123" i="1"/>
  <c r="AG122" i="1"/>
  <c r="AC122" i="1"/>
  <c r="AJ121" i="1"/>
  <c r="AF121" i="1"/>
  <c r="AB121" i="1"/>
  <c r="AI120" i="1"/>
  <c r="AE120" i="1"/>
  <c r="AA120" i="1"/>
  <c r="AH119" i="1"/>
  <c r="AD119" i="1"/>
  <c r="Z119" i="1"/>
  <c r="AG118" i="1"/>
  <c r="AC118" i="1"/>
  <c r="AJ117" i="1"/>
  <c r="AF117" i="1"/>
  <c r="AB117" i="1"/>
  <c r="AI116" i="1"/>
  <c r="AE116" i="1"/>
  <c r="AA116" i="1"/>
  <c r="AH115" i="1"/>
  <c r="AD115" i="1"/>
  <c r="Z115" i="1"/>
  <c r="AG114" i="1"/>
  <c r="AC114" i="1"/>
  <c r="AJ113" i="1"/>
  <c r="AF113" i="1"/>
  <c r="AB113" i="1"/>
  <c r="AI112" i="1"/>
  <c r="AE112" i="1"/>
  <c r="AA112" i="1"/>
  <c r="AH111" i="1"/>
  <c r="AD111" i="1"/>
  <c r="Z111" i="1"/>
  <c r="AG110" i="1"/>
  <c r="AC110" i="1"/>
  <c r="AJ109" i="1"/>
  <c r="AF109" i="1"/>
  <c r="AB109" i="1"/>
  <c r="AI108" i="1"/>
  <c r="AE108" i="1"/>
  <c r="AA108" i="1"/>
  <c r="AH107" i="1"/>
  <c r="AD107" i="1"/>
  <c r="Z107" i="1"/>
  <c r="AG106" i="1"/>
  <c r="AC106" i="1"/>
  <c r="AJ105" i="1"/>
  <c r="AF105" i="1"/>
  <c r="AB105" i="1"/>
  <c r="AI104" i="1"/>
  <c r="AE104" i="1"/>
  <c r="AA104" i="1"/>
  <c r="AH103" i="1"/>
  <c r="AD103" i="1"/>
  <c r="Z103" i="1"/>
  <c r="AG102" i="1"/>
  <c r="AC102" i="1"/>
  <c r="AJ101" i="1"/>
  <c r="AF101" i="1"/>
  <c r="AB101" i="1"/>
  <c r="AI100" i="1"/>
  <c r="AE100" i="1"/>
  <c r="AA100" i="1"/>
  <c r="AH99" i="1"/>
  <c r="AD99" i="1"/>
  <c r="Z99" i="1"/>
  <c r="AG98" i="1"/>
  <c r="AC98" i="1"/>
  <c r="AJ97" i="1"/>
  <c r="AF97" i="1"/>
  <c r="AB97" i="1"/>
  <c r="AI96" i="1"/>
  <c r="AE96" i="1"/>
  <c r="AA96" i="1"/>
  <c r="AH95" i="1"/>
  <c r="AD95" i="1"/>
  <c r="Z95" i="1"/>
  <c r="AG94" i="1"/>
  <c r="AC94" i="1"/>
  <c r="AJ93" i="1"/>
  <c r="AF93" i="1"/>
  <c r="AB93" i="1"/>
  <c r="AI92" i="1"/>
  <c r="AE92" i="1"/>
  <c r="AA92" i="1"/>
  <c r="AH91" i="1"/>
  <c r="AD91" i="1"/>
  <c r="Z91" i="1"/>
  <c r="AG90" i="1"/>
  <c r="AC90" i="1"/>
  <c r="AJ89" i="1"/>
  <c r="AF89" i="1"/>
  <c r="AB89" i="1"/>
  <c r="AI88" i="1"/>
  <c r="AE88" i="1"/>
  <c r="AA88" i="1"/>
  <c r="AH87" i="1"/>
  <c r="AD87" i="1"/>
  <c r="Z87" i="1"/>
  <c r="AG86" i="1"/>
  <c r="AC86" i="1"/>
  <c r="AJ85" i="1"/>
  <c r="AF85" i="1"/>
  <c r="AB85" i="1"/>
  <c r="AI84" i="1"/>
  <c r="AE84" i="1"/>
  <c r="AA84" i="1"/>
  <c r="AH83" i="1"/>
  <c r="AD83" i="1"/>
  <c r="Z83" i="1"/>
  <c r="AG82" i="1"/>
  <c r="AC82" i="1"/>
  <c r="AJ81" i="1"/>
  <c r="AF81" i="1"/>
  <c r="AB81" i="1"/>
  <c r="AI80" i="1"/>
  <c r="AE80" i="1"/>
  <c r="AA80" i="1"/>
  <c r="AH79" i="1"/>
  <c r="AD79" i="1"/>
  <c r="Z79" i="1"/>
  <c r="AC244" i="1"/>
  <c r="AF223" i="1"/>
  <c r="AE217" i="1"/>
  <c r="AG211" i="1"/>
  <c r="AI205" i="1"/>
  <c r="Z200" i="1"/>
  <c r="AB194" i="1"/>
  <c r="AD188" i="1"/>
  <c r="AF182" i="1"/>
  <c r="AH176" i="1"/>
  <c r="AG172" i="1"/>
  <c r="AH170" i="1"/>
  <c r="AA169" i="1"/>
  <c r="AG167" i="1"/>
  <c r="AB166" i="1"/>
  <c r="AH164" i="1"/>
  <c r="AC163" i="1"/>
  <c r="AI161" i="1"/>
  <c r="AD160" i="1"/>
  <c r="AJ158" i="1"/>
  <c r="AE157" i="1"/>
  <c r="Z156" i="1"/>
  <c r="AF154" i="1"/>
  <c r="AA153" i="1"/>
  <c r="AG151" i="1"/>
  <c r="AB150" i="1"/>
  <c r="AH148" i="1"/>
  <c r="AC147" i="1"/>
  <c r="AI145" i="1"/>
  <c r="AD144" i="1"/>
  <c r="AJ142" i="1"/>
  <c r="AE141" i="1"/>
  <c r="Z140" i="1"/>
  <c r="AF138" i="1"/>
  <c r="AA137" i="1"/>
  <c r="AG135" i="1"/>
  <c r="AB134" i="1"/>
  <c r="AH132" i="1"/>
  <c r="AC131" i="1"/>
  <c r="AI129" i="1"/>
  <c r="AD128" i="1"/>
  <c r="AJ126" i="1"/>
  <c r="AE125" i="1"/>
  <c r="Z125" i="1"/>
  <c r="AF124" i="1"/>
  <c r="Z124" i="1"/>
  <c r="AG123" i="1"/>
  <c r="AC123" i="1"/>
  <c r="AJ122" i="1"/>
  <c r="AF122" i="1"/>
  <c r="AB122" i="1"/>
  <c r="AI121" i="1"/>
  <c r="AE121" i="1"/>
  <c r="AA121" i="1"/>
  <c r="AH120" i="1"/>
  <c r="AD120" i="1"/>
  <c r="Z120" i="1"/>
  <c r="AG119" i="1"/>
  <c r="AC119" i="1"/>
  <c r="AJ118" i="1"/>
  <c r="AF118" i="1"/>
  <c r="AB118" i="1"/>
  <c r="AI117" i="1"/>
  <c r="AE117" i="1"/>
  <c r="AA117" i="1"/>
  <c r="AH116" i="1"/>
  <c r="AD116" i="1"/>
  <c r="Z116" i="1"/>
  <c r="AG115" i="1"/>
  <c r="AC115" i="1"/>
  <c r="AJ114" i="1"/>
  <c r="AF114" i="1"/>
  <c r="AB114" i="1"/>
  <c r="AI113" i="1"/>
  <c r="AE113" i="1"/>
  <c r="AA113" i="1"/>
  <c r="AH112" i="1"/>
  <c r="AD112" i="1"/>
  <c r="Z112" i="1"/>
  <c r="AG111" i="1"/>
  <c r="AC111" i="1"/>
  <c r="AJ110" i="1"/>
  <c r="AF110" i="1"/>
  <c r="AB110" i="1"/>
  <c r="AI109" i="1"/>
  <c r="AE109" i="1"/>
  <c r="AA109" i="1"/>
  <c r="AH108" i="1"/>
  <c r="AD108" i="1"/>
  <c r="Z108" i="1"/>
  <c r="AG107" i="1"/>
  <c r="AC107" i="1"/>
  <c r="AJ106" i="1"/>
  <c r="AF106" i="1"/>
  <c r="AB106" i="1"/>
  <c r="AI105" i="1"/>
  <c r="AE105" i="1"/>
  <c r="AA105" i="1"/>
  <c r="AH104" i="1"/>
  <c r="AD104" i="1"/>
  <c r="Z104" i="1"/>
  <c r="AG103" i="1"/>
  <c r="AC103" i="1"/>
  <c r="AJ102" i="1"/>
  <c r="AF102" i="1"/>
  <c r="AB102" i="1"/>
  <c r="AI101" i="1"/>
  <c r="AE101" i="1"/>
  <c r="AA101" i="1"/>
  <c r="AH100" i="1"/>
  <c r="AD100" i="1"/>
  <c r="Z100" i="1"/>
  <c r="AG99" i="1"/>
  <c r="AC99" i="1"/>
  <c r="AJ98" i="1"/>
  <c r="AF98" i="1"/>
  <c r="AB98" i="1"/>
  <c r="AI97" i="1"/>
  <c r="AE97" i="1"/>
  <c r="AA97" i="1"/>
  <c r="AH96" i="1"/>
  <c r="AD96" i="1"/>
  <c r="Z96" i="1"/>
  <c r="AG95" i="1"/>
  <c r="AC95" i="1"/>
  <c r="AJ94" i="1"/>
  <c r="AF94" i="1"/>
  <c r="AB94" i="1"/>
  <c r="AI93" i="1"/>
  <c r="AE93" i="1"/>
  <c r="AA93" i="1"/>
  <c r="AH92" i="1"/>
  <c r="AD92" i="1"/>
  <c r="Z92" i="1"/>
  <c r="AG91" i="1"/>
  <c r="AC91" i="1"/>
  <c r="AJ90" i="1"/>
  <c r="AF90" i="1"/>
  <c r="AB90" i="1"/>
  <c r="AI89" i="1"/>
  <c r="AE89" i="1"/>
  <c r="AA89" i="1"/>
  <c r="AH88" i="1"/>
  <c r="AD88" i="1"/>
  <c r="Z88" i="1"/>
  <c r="AG87" i="1"/>
  <c r="AC87" i="1"/>
  <c r="AJ86" i="1"/>
  <c r="AF86" i="1"/>
  <c r="AB86" i="1"/>
  <c r="AI85" i="1"/>
  <c r="AE85" i="1"/>
  <c r="AA85" i="1"/>
  <c r="AH84" i="1"/>
  <c r="AD84" i="1"/>
  <c r="Z84" i="1"/>
  <c r="AG83" i="1"/>
  <c r="AC83" i="1"/>
  <c r="AJ82" i="1"/>
  <c r="AF82" i="1"/>
  <c r="AB82" i="1"/>
  <c r="AI81" i="1"/>
  <c r="AE81" i="1"/>
  <c r="AA81" i="1"/>
  <c r="AH80" i="1"/>
  <c r="AD80" i="1"/>
  <c r="Z80" i="1"/>
  <c r="AG79" i="1"/>
  <c r="AC79" i="1"/>
  <c r="AJ78" i="1"/>
  <c r="AF78" i="1"/>
  <c r="AE238" i="1"/>
  <c r="AI221" i="1"/>
  <c r="Z216" i="1"/>
  <c r="AB210" i="1"/>
  <c r="AD204" i="1"/>
  <c r="AF198" i="1"/>
  <c r="AH192" i="1"/>
  <c r="AJ186" i="1"/>
  <c r="AA181" i="1"/>
  <c r="AC175" i="1"/>
  <c r="AB172" i="1"/>
  <c r="AB170" i="1"/>
  <c r="AH168" i="1"/>
  <c r="AC167" i="1"/>
  <c r="AI165" i="1"/>
  <c r="AD164" i="1"/>
  <c r="AJ162" i="1"/>
  <c r="AE161" i="1"/>
  <c r="Z160" i="1"/>
  <c r="AF158" i="1"/>
  <c r="AA157" i="1"/>
  <c r="AG155" i="1"/>
  <c r="AB154" i="1"/>
  <c r="AH152" i="1"/>
  <c r="AC151" i="1"/>
  <c r="AI149" i="1"/>
  <c r="AD148" i="1"/>
  <c r="AJ146" i="1"/>
  <c r="AE145" i="1"/>
  <c r="Z144" i="1"/>
  <c r="AF142" i="1"/>
  <c r="AA141" i="1"/>
  <c r="AG139" i="1"/>
  <c r="AB138" i="1"/>
  <c r="AH136" i="1"/>
  <c r="AC135" i="1"/>
  <c r="AI133" i="1"/>
  <c r="AD132" i="1"/>
  <c r="AJ130" i="1"/>
  <c r="AE129" i="1"/>
  <c r="Z128" i="1"/>
  <c r="AF126" i="1"/>
  <c r="AD125" i="1"/>
  <c r="AJ124" i="1"/>
  <c r="AD124" i="1"/>
  <c r="AJ123" i="1"/>
  <c r="AF123" i="1"/>
  <c r="AB123" i="1"/>
  <c r="AI122" i="1"/>
  <c r="AE122" i="1"/>
  <c r="AA122" i="1"/>
  <c r="AH121" i="1"/>
  <c r="AD121" i="1"/>
  <c r="Z121" i="1"/>
  <c r="AG120" i="1"/>
  <c r="AC120" i="1"/>
  <c r="AJ119" i="1"/>
  <c r="AF119" i="1"/>
  <c r="AB119" i="1"/>
  <c r="AI118" i="1"/>
  <c r="AE118" i="1"/>
  <c r="AA118" i="1"/>
  <c r="AH117" i="1"/>
  <c r="AD117" i="1"/>
  <c r="Z117" i="1"/>
  <c r="AG116" i="1"/>
  <c r="AC116" i="1"/>
  <c r="AJ115" i="1"/>
  <c r="AF115" i="1"/>
  <c r="AB115" i="1"/>
  <c r="AI114" i="1"/>
  <c r="AE114" i="1"/>
  <c r="AA114" i="1"/>
  <c r="AH113" i="1"/>
  <c r="AD113" i="1"/>
  <c r="Z113" i="1"/>
  <c r="AG112" i="1"/>
  <c r="AC112" i="1"/>
  <c r="AJ111" i="1"/>
  <c r="AF111" i="1"/>
  <c r="AB111" i="1"/>
  <c r="AI110" i="1"/>
  <c r="AE110" i="1"/>
  <c r="AA110" i="1"/>
  <c r="AH109" i="1"/>
  <c r="AD109" i="1"/>
  <c r="Z109" i="1"/>
  <c r="AG108" i="1"/>
  <c r="AC108" i="1"/>
  <c r="AJ107" i="1"/>
  <c r="AF107" i="1"/>
  <c r="AB107" i="1"/>
  <c r="AI106" i="1"/>
  <c r="AE106" i="1"/>
  <c r="AA106" i="1"/>
  <c r="AH105" i="1"/>
  <c r="AD105" i="1"/>
  <c r="Z105" i="1"/>
  <c r="AG104" i="1"/>
  <c r="AC104" i="1"/>
  <c r="AJ103" i="1"/>
  <c r="AF103" i="1"/>
  <c r="AB103" i="1"/>
  <c r="AI102" i="1"/>
  <c r="AE102" i="1"/>
  <c r="AA102" i="1"/>
  <c r="AH101" i="1"/>
  <c r="AD101" i="1"/>
  <c r="Z101" i="1"/>
  <c r="AG100" i="1"/>
  <c r="AC100" i="1"/>
  <c r="AJ99" i="1"/>
  <c r="AF99" i="1"/>
  <c r="AB99" i="1"/>
  <c r="AI98" i="1"/>
  <c r="AE98" i="1"/>
  <c r="AA98" i="1"/>
  <c r="AH97" i="1"/>
  <c r="AD97" i="1"/>
  <c r="Z97" i="1"/>
  <c r="AG96" i="1"/>
  <c r="AC96" i="1"/>
  <c r="AJ95" i="1"/>
  <c r="AF95" i="1"/>
  <c r="AB95" i="1"/>
  <c r="AI94" i="1"/>
  <c r="AE94" i="1"/>
  <c r="AA94" i="1"/>
  <c r="AH93" i="1"/>
  <c r="AD93" i="1"/>
  <c r="Z93" i="1"/>
  <c r="AG92" i="1"/>
  <c r="AC92" i="1"/>
  <c r="AJ91" i="1"/>
  <c r="AF91" i="1"/>
  <c r="AB91" i="1"/>
  <c r="AI90" i="1"/>
  <c r="AE90" i="1"/>
  <c r="AA90" i="1"/>
  <c r="AH89" i="1"/>
  <c r="AD89" i="1"/>
  <c r="Z89" i="1"/>
  <c r="AG88" i="1"/>
  <c r="AC88" i="1"/>
  <c r="AJ87" i="1"/>
  <c r="AF87" i="1"/>
  <c r="AB87" i="1"/>
  <c r="AI86" i="1"/>
  <c r="AE86" i="1"/>
  <c r="AA86" i="1"/>
  <c r="AH85" i="1"/>
  <c r="AD85" i="1"/>
  <c r="Z85" i="1"/>
  <c r="AG84" i="1"/>
  <c r="AC84" i="1"/>
  <c r="AJ83" i="1"/>
  <c r="AF83" i="1"/>
  <c r="AB83" i="1"/>
  <c r="AI82" i="1"/>
  <c r="AE82" i="1"/>
  <c r="AA82" i="1"/>
  <c r="AH81" i="1"/>
  <c r="AD81" i="1"/>
  <c r="Z81" i="1"/>
  <c r="AG80" i="1"/>
  <c r="AC80" i="1"/>
  <c r="AJ79" i="1"/>
  <c r="AF79" i="1"/>
  <c r="AB79" i="1"/>
  <c r="AI78" i="1"/>
  <c r="AE78" i="1"/>
  <c r="AA78" i="1"/>
  <c r="AH77" i="1"/>
  <c r="AD77" i="1"/>
  <c r="Z77" i="1"/>
  <c r="AG76" i="1"/>
  <c r="AC76" i="1"/>
  <c r="AJ75" i="1"/>
  <c r="AF75" i="1"/>
  <c r="AB75" i="1"/>
  <c r="AI74" i="1"/>
  <c r="AE74" i="1"/>
  <c r="AA74" i="1"/>
  <c r="AH73" i="1"/>
  <c r="AD73" i="1"/>
  <c r="Z73" i="1"/>
  <c r="AG72" i="1"/>
  <c r="AC72" i="1"/>
  <c r="AJ71" i="1"/>
  <c r="AG232" i="1"/>
  <c r="AJ202" i="1"/>
  <c r="AG179" i="1"/>
  <c r="AD168" i="1"/>
  <c r="AF162" i="1"/>
  <c r="AH156" i="1"/>
  <c r="AJ150" i="1"/>
  <c r="AA145" i="1"/>
  <c r="AC139" i="1"/>
  <c r="AE133" i="1"/>
  <c r="AG127" i="1"/>
  <c r="AC124" i="1"/>
  <c r="AH122" i="1"/>
  <c r="AC121" i="1"/>
  <c r="AI119" i="1"/>
  <c r="AD118" i="1"/>
  <c r="AJ116" i="1"/>
  <c r="AE115" i="1"/>
  <c r="Z114" i="1"/>
  <c r="AF112" i="1"/>
  <c r="AA111" i="1"/>
  <c r="AG109" i="1"/>
  <c r="AB108" i="1"/>
  <c r="AH106" i="1"/>
  <c r="AC105" i="1"/>
  <c r="AI103" i="1"/>
  <c r="AD102" i="1"/>
  <c r="AJ100" i="1"/>
  <c r="AE99" i="1"/>
  <c r="Z98" i="1"/>
  <c r="AF96" i="1"/>
  <c r="AA95" i="1"/>
  <c r="AG93" i="1"/>
  <c r="AB92" i="1"/>
  <c r="AH90" i="1"/>
  <c r="AC89" i="1"/>
  <c r="AI87" i="1"/>
  <c r="AD86" i="1"/>
  <c r="AJ84" i="1"/>
  <c r="AE83" i="1"/>
  <c r="Z82" i="1"/>
  <c r="AF80" i="1"/>
  <c r="AA79" i="1"/>
  <c r="AC78" i="1"/>
  <c r="AI77" i="1"/>
  <c r="AC77" i="1"/>
  <c r="AI76" i="1"/>
  <c r="AD76" i="1"/>
  <c r="AI75" i="1"/>
  <c r="AD75" i="1"/>
  <c r="AJ74" i="1"/>
  <c r="AD74" i="1"/>
  <c r="AJ73" i="1"/>
  <c r="AE73" i="1"/>
  <c r="AJ72" i="1"/>
  <c r="AE72" i="1"/>
  <c r="Z72" i="1"/>
  <c r="AF71" i="1"/>
  <c r="AB71" i="1"/>
  <c r="AI70" i="1"/>
  <c r="AE70" i="1"/>
  <c r="AA70" i="1"/>
  <c r="AH69" i="1"/>
  <c r="AD69" i="1"/>
  <c r="Z69" i="1"/>
  <c r="AG68" i="1"/>
  <c r="AC68" i="1"/>
  <c r="AJ67" i="1"/>
  <c r="AF67" i="1"/>
  <c r="AB67" i="1"/>
  <c r="AI66" i="1"/>
  <c r="AE66" i="1"/>
  <c r="AA66" i="1"/>
  <c r="AH65" i="1"/>
  <c r="AD65" i="1"/>
  <c r="Z65" i="1"/>
  <c r="AG64" i="1"/>
  <c r="AC64" i="1"/>
  <c r="AJ63" i="1"/>
  <c r="AF63" i="1"/>
  <c r="AB63" i="1"/>
  <c r="AI62" i="1"/>
  <c r="AE62" i="1"/>
  <c r="AA62" i="1"/>
  <c r="AH61" i="1"/>
  <c r="AD61" i="1"/>
  <c r="Z61" i="1"/>
  <c r="AG60" i="1"/>
  <c r="AC60" i="1"/>
  <c r="AJ59" i="1"/>
  <c r="AF59" i="1"/>
  <c r="AB59" i="1"/>
  <c r="AI58" i="1"/>
  <c r="AE58" i="1"/>
  <c r="AA58" i="1"/>
  <c r="AH57" i="1"/>
  <c r="AD57" i="1"/>
  <c r="Z57" i="1"/>
  <c r="AG56" i="1"/>
  <c r="AC56" i="1"/>
  <c r="AJ55" i="1"/>
  <c r="AF55" i="1"/>
  <c r="AB55" i="1"/>
  <c r="AI54" i="1"/>
  <c r="AE54" i="1"/>
  <c r="AA54" i="1"/>
  <c r="AH53" i="1"/>
  <c r="AD53" i="1"/>
  <c r="Z53" i="1"/>
  <c r="AG52" i="1"/>
  <c r="AC52" i="1"/>
  <c r="AJ51" i="1"/>
  <c r="AF51" i="1"/>
  <c r="AB51" i="1"/>
  <c r="AI50" i="1"/>
  <c r="AE50" i="1"/>
  <c r="AA50" i="1"/>
  <c r="AH49" i="1"/>
  <c r="AD49" i="1"/>
  <c r="Z49" i="1"/>
  <c r="AG48" i="1"/>
  <c r="AC48" i="1"/>
  <c r="AJ47" i="1"/>
  <c r="AF47" i="1"/>
  <c r="AB47" i="1"/>
  <c r="AI46" i="1"/>
  <c r="AE46" i="1"/>
  <c r="AA46" i="1"/>
  <c r="AH45" i="1"/>
  <c r="AD45" i="1"/>
  <c r="Z45" i="1"/>
  <c r="AG44" i="1"/>
  <c r="AC44" i="1"/>
  <c r="AJ43" i="1"/>
  <c r="AF43" i="1"/>
  <c r="AB43" i="1"/>
  <c r="AI42" i="1"/>
  <c r="AE42" i="1"/>
  <c r="AA42" i="1"/>
  <c r="AH41" i="1"/>
  <c r="AD41" i="1"/>
  <c r="Z41" i="1"/>
  <c r="AG40" i="1"/>
  <c r="AC40" i="1"/>
  <c r="AJ39" i="1"/>
  <c r="AF39" i="1"/>
  <c r="AB39" i="1"/>
  <c r="AI38" i="1"/>
  <c r="AE38" i="1"/>
  <c r="AA38" i="1"/>
  <c r="AH37" i="1"/>
  <c r="AD37" i="1"/>
  <c r="Z37" i="1"/>
  <c r="AG36" i="1"/>
  <c r="AC36" i="1"/>
  <c r="AJ35" i="1"/>
  <c r="AF35" i="1"/>
  <c r="AB35" i="1"/>
  <c r="AI34" i="1"/>
  <c r="AE34" i="1"/>
  <c r="AA34" i="1"/>
  <c r="AH33" i="1"/>
  <c r="AD33" i="1"/>
  <c r="Z33" i="1"/>
  <c r="AG32" i="1"/>
  <c r="AC32" i="1"/>
  <c r="AJ31" i="1"/>
  <c r="AF31" i="1"/>
  <c r="AB31" i="1"/>
  <c r="AI30" i="1"/>
  <c r="AE30" i="1"/>
  <c r="AA30" i="1"/>
  <c r="AH29" i="1"/>
  <c r="AD29" i="1"/>
  <c r="Z29" i="1"/>
  <c r="AG28" i="1"/>
  <c r="AC28" i="1"/>
  <c r="AJ27" i="1"/>
  <c r="AF27" i="1"/>
  <c r="AB27" i="1"/>
  <c r="AI26" i="1"/>
  <c r="AE26" i="1"/>
  <c r="AA26" i="1"/>
  <c r="AH25" i="1"/>
  <c r="AD25" i="1"/>
  <c r="Z25" i="1"/>
  <c r="AG24" i="1"/>
  <c r="AC24" i="1"/>
  <c r="AJ23" i="1"/>
  <c r="AF23" i="1"/>
  <c r="AB23" i="1"/>
  <c r="AI22" i="1"/>
  <c r="AE22" i="1"/>
  <c r="AA22" i="1"/>
  <c r="AH21" i="1"/>
  <c r="AD21" i="1"/>
  <c r="Z21" i="1"/>
  <c r="AG20" i="1"/>
  <c r="AC20" i="1"/>
  <c r="AJ19" i="1"/>
  <c r="AF19" i="1"/>
  <c r="AB19" i="1"/>
  <c r="AI18" i="1"/>
  <c r="AE18" i="1"/>
  <c r="AA18" i="1"/>
  <c r="AH17" i="1"/>
  <c r="AD17" i="1"/>
  <c r="Z17" i="1"/>
  <c r="AG16" i="1"/>
  <c r="AC16" i="1"/>
  <c r="AJ15" i="1"/>
  <c r="AF15" i="1"/>
  <c r="AB15" i="1"/>
  <c r="AI14" i="1"/>
  <c r="AE14" i="1"/>
  <c r="AA14" i="1"/>
  <c r="AH13" i="1"/>
  <c r="AD13" i="1"/>
  <c r="Z13" i="1"/>
  <c r="AG12" i="1"/>
  <c r="AC12" i="1"/>
  <c r="AJ11" i="1"/>
  <c r="AF11" i="1"/>
  <c r="AB11" i="1"/>
  <c r="AI10" i="1"/>
  <c r="AE10" i="1"/>
  <c r="AA10" i="1"/>
  <c r="AH9" i="1"/>
  <c r="AD9" i="1"/>
  <c r="Z9" i="1"/>
  <c r="AG8" i="1"/>
  <c r="AC8" i="1"/>
  <c r="AJ7" i="1"/>
  <c r="AF7" i="1"/>
  <c r="AB7" i="1"/>
  <c r="AI6" i="1"/>
  <c r="AE6" i="1"/>
  <c r="AA6" i="1"/>
  <c r="AH5" i="1"/>
  <c r="AD5" i="1"/>
  <c r="Z5" i="1"/>
  <c r="AG4" i="1"/>
  <c r="AC4" i="1"/>
  <c r="AJ3" i="1"/>
  <c r="AF3" i="1"/>
  <c r="AB3" i="1"/>
  <c r="AI2" i="1"/>
  <c r="AE2" i="1"/>
  <c r="AA2" i="1"/>
  <c r="AI169" i="1"/>
  <c r="AH140" i="1"/>
  <c r="AH124" i="1"/>
  <c r="AB120" i="1"/>
  <c r="AC117" i="1"/>
  <c r="AJ112" i="1"/>
  <c r="AF108" i="1"/>
  <c r="AG105" i="1"/>
  <c r="AC101" i="1"/>
  <c r="AJ96" i="1"/>
  <c r="AF92" i="1"/>
  <c r="AG89" i="1"/>
  <c r="AC85" i="1"/>
  <c r="AJ80" i="1"/>
  <c r="AD78" i="1"/>
  <c r="AJ76" i="1"/>
  <c r="AE75" i="1"/>
  <c r="Z74" i="1"/>
  <c r="AF73" i="1"/>
  <c r="AA72" i="1"/>
  <c r="AC71" i="1"/>
  <c r="AB70" i="1"/>
  <c r="AA69" i="1"/>
  <c r="Z68" i="1"/>
  <c r="AC67" i="1"/>
  <c r="AB66" i="1"/>
  <c r="AE65" i="1"/>
  <c r="AD64" i="1"/>
  <c r="AG63" i="1"/>
  <c r="AF62" i="1"/>
  <c r="AA61" i="1"/>
  <c r="Z60" i="1"/>
  <c r="AJ58" i="1"/>
  <c r="AB58" i="1"/>
  <c r="AA57" i="1"/>
  <c r="Z56" i="1"/>
  <c r="AC55" i="1"/>
  <c r="AI53" i="1"/>
  <c r="AA53" i="1"/>
  <c r="Z52" i="1"/>
  <c r="AC51" i="1"/>
  <c r="AB50" i="1"/>
  <c r="AE49" i="1"/>
  <c r="AD48" i="1"/>
  <c r="AG47" i="1"/>
  <c r="AF46" i="1"/>
  <c r="AI45" i="1"/>
  <c r="AH44" i="1"/>
  <c r="Z44" i="1"/>
  <c r="AJ42" i="1"/>
  <c r="AB42" i="1"/>
  <c r="AE41" i="1"/>
  <c r="AD40" i="1"/>
  <c r="AG39" i="1"/>
  <c r="AF38" i="1"/>
  <c r="AE37" i="1"/>
  <c r="AH36" i="1"/>
  <c r="AG35" i="1"/>
  <c r="AJ34" i="1"/>
  <c r="AB34" i="1"/>
  <c r="AA33" i="1"/>
  <c r="AD32" i="1"/>
  <c r="AG31" i="1"/>
  <c r="AF30" i="1"/>
  <c r="AE29" i="1"/>
  <c r="AD28" i="1"/>
  <c r="Z28" i="1"/>
  <c r="AJ26" i="1"/>
  <c r="AB26" i="1"/>
  <c r="AA25" i="1"/>
  <c r="Z24" i="1"/>
  <c r="AC23" i="1"/>
  <c r="AF22" i="1"/>
  <c r="AE21" i="1"/>
  <c r="AH20" i="1"/>
  <c r="Z20" i="1"/>
  <c r="AC19" i="1"/>
  <c r="AB18" i="1"/>
  <c r="AE17" i="1"/>
  <c r="AD16" i="1"/>
  <c r="AG15" i="1"/>
  <c r="AJ14" i="1"/>
  <c r="AI13" i="1"/>
  <c r="AH12" i="1"/>
  <c r="Z12" i="1"/>
  <c r="AJ10" i="1"/>
  <c r="AI9" i="1"/>
  <c r="AH8" i="1"/>
  <c r="AG7" i="1"/>
  <c r="AF6" i="1"/>
  <c r="AE5" i="1"/>
  <c r="AH4" i="1"/>
  <c r="AD220" i="1"/>
  <c r="AA197" i="1"/>
  <c r="AI173" i="1"/>
  <c r="AJ166" i="1"/>
  <c r="AA161" i="1"/>
  <c r="AC155" i="1"/>
  <c r="AE149" i="1"/>
  <c r="AG143" i="1"/>
  <c r="AI137" i="1"/>
  <c r="Z132" i="1"/>
  <c r="AB126" i="1"/>
  <c r="AI123" i="1"/>
  <c r="AD122" i="1"/>
  <c r="AJ120" i="1"/>
  <c r="AE119" i="1"/>
  <c r="Z118" i="1"/>
  <c r="AF116" i="1"/>
  <c r="AA115" i="1"/>
  <c r="AG113" i="1"/>
  <c r="AB112" i="1"/>
  <c r="AH110" i="1"/>
  <c r="AC109" i="1"/>
  <c r="AI107" i="1"/>
  <c r="AD106" i="1"/>
  <c r="AJ104" i="1"/>
  <c r="AE103" i="1"/>
  <c r="Z102" i="1"/>
  <c r="AF100" i="1"/>
  <c r="AA99" i="1"/>
  <c r="AG97" i="1"/>
  <c r="AB96" i="1"/>
  <c r="AH94" i="1"/>
  <c r="AC93" i="1"/>
  <c r="AI91" i="1"/>
  <c r="AD90" i="1"/>
  <c r="AJ88" i="1"/>
  <c r="AE87" i="1"/>
  <c r="Z86" i="1"/>
  <c r="AF84" i="1"/>
  <c r="AA83" i="1"/>
  <c r="AG81" i="1"/>
  <c r="AB80" i="1"/>
  <c r="AH78" i="1"/>
  <c r="AB78" i="1"/>
  <c r="AG77" i="1"/>
  <c r="AB77" i="1"/>
  <c r="AH76" i="1"/>
  <c r="AB76" i="1"/>
  <c r="AH75" i="1"/>
  <c r="AC75" i="1"/>
  <c r="AH74" i="1"/>
  <c r="AC74" i="1"/>
  <c r="AI73" i="1"/>
  <c r="AC73" i="1"/>
  <c r="AI72" i="1"/>
  <c r="AD72" i="1"/>
  <c r="AI71" i="1"/>
  <c r="AE71" i="1"/>
  <c r="AA71" i="1"/>
  <c r="AH70" i="1"/>
  <c r="AD70" i="1"/>
  <c r="Z70" i="1"/>
  <c r="AG69" i="1"/>
  <c r="AC69" i="1"/>
  <c r="AJ68" i="1"/>
  <c r="AF68" i="1"/>
  <c r="AB68" i="1"/>
  <c r="AI67" i="1"/>
  <c r="AE67" i="1"/>
  <c r="AA67" i="1"/>
  <c r="AH66" i="1"/>
  <c r="AD66" i="1"/>
  <c r="Z66" i="1"/>
  <c r="AG65" i="1"/>
  <c r="AC65" i="1"/>
  <c r="AJ64" i="1"/>
  <c r="AF64" i="1"/>
  <c r="AB64" i="1"/>
  <c r="AI63" i="1"/>
  <c r="AE63" i="1"/>
  <c r="AA63" i="1"/>
  <c r="AH62" i="1"/>
  <c r="AD62" i="1"/>
  <c r="Z62" i="1"/>
  <c r="AG61" i="1"/>
  <c r="AC61" i="1"/>
  <c r="AJ60" i="1"/>
  <c r="AF60" i="1"/>
  <c r="AB60" i="1"/>
  <c r="AI59" i="1"/>
  <c r="AE59" i="1"/>
  <c r="AA59" i="1"/>
  <c r="AH58" i="1"/>
  <c r="AD58" i="1"/>
  <c r="Z58" i="1"/>
  <c r="AG57" i="1"/>
  <c r="AC57" i="1"/>
  <c r="AJ56" i="1"/>
  <c r="AF56" i="1"/>
  <c r="AB56" i="1"/>
  <c r="AI55" i="1"/>
  <c r="AE55" i="1"/>
  <c r="AA55" i="1"/>
  <c r="AH54" i="1"/>
  <c r="AD54" i="1"/>
  <c r="Z54" i="1"/>
  <c r="AG53" i="1"/>
  <c r="AC53" i="1"/>
  <c r="AJ52" i="1"/>
  <c r="AF52" i="1"/>
  <c r="AB52" i="1"/>
  <c r="AI51" i="1"/>
  <c r="AE51" i="1"/>
  <c r="AA51" i="1"/>
  <c r="AH50" i="1"/>
  <c r="AD50" i="1"/>
  <c r="Z50" i="1"/>
  <c r="AG49" i="1"/>
  <c r="AC49" i="1"/>
  <c r="AJ48" i="1"/>
  <c r="AF48" i="1"/>
  <c r="AB48" i="1"/>
  <c r="AI47" i="1"/>
  <c r="AE47" i="1"/>
  <c r="AA47" i="1"/>
  <c r="AH46" i="1"/>
  <c r="AD46" i="1"/>
  <c r="Z46" i="1"/>
  <c r="AG45" i="1"/>
  <c r="AC45" i="1"/>
  <c r="AJ44" i="1"/>
  <c r="AF44" i="1"/>
  <c r="AB44" i="1"/>
  <c r="AI43" i="1"/>
  <c r="AE43" i="1"/>
  <c r="AA43" i="1"/>
  <c r="AH42" i="1"/>
  <c r="AD42" i="1"/>
  <c r="Z42" i="1"/>
  <c r="AG41" i="1"/>
  <c r="AC41" i="1"/>
  <c r="AJ40" i="1"/>
  <c r="AF40" i="1"/>
  <c r="AB40" i="1"/>
  <c r="AI39" i="1"/>
  <c r="AE39" i="1"/>
  <c r="AA39" i="1"/>
  <c r="AH38" i="1"/>
  <c r="AD38" i="1"/>
  <c r="Z38" i="1"/>
  <c r="AG37" i="1"/>
  <c r="AC37" i="1"/>
  <c r="AJ36" i="1"/>
  <c r="AF36" i="1"/>
  <c r="AB36" i="1"/>
  <c r="AI35" i="1"/>
  <c r="AE35" i="1"/>
  <c r="AA35" i="1"/>
  <c r="AH34" i="1"/>
  <c r="AD34" i="1"/>
  <c r="Z34" i="1"/>
  <c r="AG33" i="1"/>
  <c r="AC33" i="1"/>
  <c r="AJ32" i="1"/>
  <c r="AF32" i="1"/>
  <c r="AB32" i="1"/>
  <c r="AI31" i="1"/>
  <c r="AE31" i="1"/>
  <c r="AA31" i="1"/>
  <c r="AH30" i="1"/>
  <c r="AD30" i="1"/>
  <c r="Z30" i="1"/>
  <c r="AG29" i="1"/>
  <c r="AC29" i="1"/>
  <c r="AJ28" i="1"/>
  <c r="AF28" i="1"/>
  <c r="AB28" i="1"/>
  <c r="AI27" i="1"/>
  <c r="AE27" i="1"/>
  <c r="AA27" i="1"/>
  <c r="AH26" i="1"/>
  <c r="AD26" i="1"/>
  <c r="Z26" i="1"/>
  <c r="AG25" i="1"/>
  <c r="AC25" i="1"/>
  <c r="AJ24" i="1"/>
  <c r="AF24" i="1"/>
  <c r="AB24" i="1"/>
  <c r="AI23" i="1"/>
  <c r="AE23" i="1"/>
  <c r="AA23" i="1"/>
  <c r="AH22" i="1"/>
  <c r="AD22" i="1"/>
  <c r="Z22" i="1"/>
  <c r="AG21" i="1"/>
  <c r="AC21" i="1"/>
  <c r="AJ20" i="1"/>
  <c r="AF20" i="1"/>
  <c r="AB20" i="1"/>
  <c r="AI19" i="1"/>
  <c r="AE19" i="1"/>
  <c r="AA19" i="1"/>
  <c r="AH18" i="1"/>
  <c r="AD18" i="1"/>
  <c r="Z18" i="1"/>
  <c r="AG17" i="1"/>
  <c r="AC17" i="1"/>
  <c r="AJ16" i="1"/>
  <c r="AF16" i="1"/>
  <c r="AB16" i="1"/>
  <c r="AI15" i="1"/>
  <c r="AE15" i="1"/>
  <c r="AA15" i="1"/>
  <c r="AH14" i="1"/>
  <c r="AD14" i="1"/>
  <c r="Z14" i="1"/>
  <c r="AG13" i="1"/>
  <c r="AC13" i="1"/>
  <c r="AJ12" i="1"/>
  <c r="AF12" i="1"/>
  <c r="AB12" i="1"/>
  <c r="AI11" i="1"/>
  <c r="AE11" i="1"/>
  <c r="AA11" i="1"/>
  <c r="AH10" i="1"/>
  <c r="AD10" i="1"/>
  <c r="Z10" i="1"/>
  <c r="AG9" i="1"/>
  <c r="AC9" i="1"/>
  <c r="AJ8" i="1"/>
  <c r="AF8" i="1"/>
  <c r="AB8" i="1"/>
  <c r="AI7" i="1"/>
  <c r="AE7" i="1"/>
  <c r="AA7" i="1"/>
  <c r="AH6" i="1"/>
  <c r="AD6" i="1"/>
  <c r="Z6" i="1"/>
  <c r="AG5" i="1"/>
  <c r="AC5" i="1"/>
  <c r="AJ4" i="1"/>
  <c r="AF4" i="1"/>
  <c r="AB4" i="1"/>
  <c r="AI3" i="1"/>
  <c r="AE3" i="1"/>
  <c r="AA3" i="1"/>
  <c r="AH2" i="1"/>
  <c r="AD2" i="1"/>
  <c r="Z2" i="1"/>
  <c r="AE185" i="1"/>
  <c r="AD152" i="1"/>
  <c r="AA129" i="1"/>
  <c r="AG121" i="1"/>
  <c r="AI115" i="1"/>
  <c r="AE111" i="1"/>
  <c r="AA107" i="1"/>
  <c r="AH102" i="1"/>
  <c r="AI99" i="1"/>
  <c r="AE95" i="1"/>
  <c r="AA91" i="1"/>
  <c r="AH86" i="1"/>
  <c r="AI83" i="1"/>
  <c r="AE79" i="1"/>
  <c r="AJ77" i="1"/>
  <c r="AE76" i="1"/>
  <c r="Z76" i="1"/>
  <c r="AF74" i="1"/>
  <c r="AA73" i="1"/>
  <c r="AG71" i="1"/>
  <c r="AJ70" i="1"/>
  <c r="AI69" i="1"/>
  <c r="AE69" i="1"/>
  <c r="AD68" i="1"/>
  <c r="AG67" i="1"/>
  <c r="AF66" i="1"/>
  <c r="AI65" i="1"/>
  <c r="AH64" i="1"/>
  <c r="AC63" i="1"/>
  <c r="AB62" i="1"/>
  <c r="AI61" i="1"/>
  <c r="AH60" i="1"/>
  <c r="AG59" i="1"/>
  <c r="AF58" i="1"/>
  <c r="AI57" i="1"/>
  <c r="AH56" i="1"/>
  <c r="AG55" i="1"/>
  <c r="AJ54" i="1"/>
  <c r="AB54" i="1"/>
  <c r="AE53" i="1"/>
  <c r="AD52" i="1"/>
  <c r="AG51" i="1"/>
  <c r="AF50" i="1"/>
  <c r="AI49" i="1"/>
  <c r="AH48" i="1"/>
  <c r="Z48" i="1"/>
  <c r="AJ46" i="1"/>
  <c r="AB46" i="1"/>
  <c r="AA45" i="1"/>
  <c r="AD44" i="1"/>
  <c r="AG43" i="1"/>
  <c r="AF42" i="1"/>
  <c r="AA41" i="1"/>
  <c r="Z40" i="1"/>
  <c r="AC39" i="1"/>
  <c r="AB38" i="1"/>
  <c r="AA37" i="1"/>
  <c r="AD36" i="1"/>
  <c r="AC35" i="1"/>
  <c r="AF34" i="1"/>
  <c r="AE33" i="1"/>
  <c r="AH32" i="1"/>
  <c r="Z32" i="1"/>
  <c r="AJ30" i="1"/>
  <c r="AI29" i="1"/>
  <c r="AH28" i="1"/>
  <c r="AC27" i="1"/>
  <c r="AF26" i="1"/>
  <c r="AE25" i="1"/>
  <c r="AH24" i="1"/>
  <c r="AG23" i="1"/>
  <c r="AJ22" i="1"/>
  <c r="AI21" i="1"/>
  <c r="AA21" i="1"/>
  <c r="AG19" i="1"/>
  <c r="AF18" i="1"/>
  <c r="AI17" i="1"/>
  <c r="AH16" i="1"/>
  <c r="Z16" i="1"/>
  <c r="AF14" i="1"/>
  <c r="AE13" i="1"/>
  <c r="AD12" i="1"/>
  <c r="AC11" i="1"/>
  <c r="AF10" i="1"/>
  <c r="AE9" i="1"/>
  <c r="AD8" i="1"/>
  <c r="AC7" i="1"/>
  <c r="AJ6" i="1"/>
  <c r="AI5" i="1"/>
  <c r="AA5" i="1"/>
  <c r="Z4" i="1"/>
  <c r="AF214" i="1"/>
  <c r="AC191" i="1"/>
  <c r="AG171" i="1"/>
  <c r="AE165" i="1"/>
  <c r="AG159" i="1"/>
  <c r="AI153" i="1"/>
  <c r="Z148" i="1"/>
  <c r="AB142" i="1"/>
  <c r="AD136" i="1"/>
  <c r="AF130" i="1"/>
  <c r="AC125" i="1"/>
  <c r="AE123" i="1"/>
  <c r="Z122" i="1"/>
  <c r="AF120" i="1"/>
  <c r="AA119" i="1"/>
  <c r="AG117" i="1"/>
  <c r="AB116" i="1"/>
  <c r="AH114" i="1"/>
  <c r="AC113" i="1"/>
  <c r="AI111" i="1"/>
  <c r="AD110" i="1"/>
  <c r="AJ108" i="1"/>
  <c r="AE107" i="1"/>
  <c r="Z106" i="1"/>
  <c r="AF104" i="1"/>
  <c r="AA103" i="1"/>
  <c r="AG101" i="1"/>
  <c r="AB100" i="1"/>
  <c r="AH98" i="1"/>
  <c r="AC97" i="1"/>
  <c r="AI95" i="1"/>
  <c r="AD94" i="1"/>
  <c r="AJ92" i="1"/>
  <c r="AE91" i="1"/>
  <c r="Z90" i="1"/>
  <c r="AF88" i="1"/>
  <c r="AA87" i="1"/>
  <c r="AG85" i="1"/>
  <c r="AB84" i="1"/>
  <c r="AH82" i="1"/>
  <c r="AC81" i="1"/>
  <c r="AI79" i="1"/>
  <c r="AG78" i="1"/>
  <c r="Z78" i="1"/>
  <c r="AF77" i="1"/>
  <c r="AA77" i="1"/>
  <c r="AF76" i="1"/>
  <c r="AA76" i="1"/>
  <c r="AG75" i="1"/>
  <c r="AA75" i="1"/>
  <c r="AG74" i="1"/>
  <c r="AB74" i="1"/>
  <c r="AG73" i="1"/>
  <c r="AB73" i="1"/>
  <c r="AH72" i="1"/>
  <c r="AB72" i="1"/>
  <c r="AH71" i="1"/>
  <c r="AD71" i="1"/>
  <c r="Z71" i="1"/>
  <c r="AG70" i="1"/>
  <c r="AC70" i="1"/>
  <c r="AJ69" i="1"/>
  <c r="AF69" i="1"/>
  <c r="AB69" i="1"/>
  <c r="AI68" i="1"/>
  <c r="AE68" i="1"/>
  <c r="AA68" i="1"/>
  <c r="AH67" i="1"/>
  <c r="AD67" i="1"/>
  <c r="Z67" i="1"/>
  <c r="AG66" i="1"/>
  <c r="AC66" i="1"/>
  <c r="AJ65" i="1"/>
  <c r="AF65" i="1"/>
  <c r="AB65" i="1"/>
  <c r="AI64" i="1"/>
  <c r="AE64" i="1"/>
  <c r="AA64" i="1"/>
  <c r="AH63" i="1"/>
  <c r="AD63" i="1"/>
  <c r="Z63" i="1"/>
  <c r="AG62" i="1"/>
  <c r="AC62" i="1"/>
  <c r="AJ61" i="1"/>
  <c r="AF61" i="1"/>
  <c r="AB61" i="1"/>
  <c r="AI60" i="1"/>
  <c r="AE60" i="1"/>
  <c r="AA60" i="1"/>
  <c r="AH59" i="1"/>
  <c r="AD59" i="1"/>
  <c r="Z59" i="1"/>
  <c r="AG58" i="1"/>
  <c r="AC58" i="1"/>
  <c r="AJ57" i="1"/>
  <c r="AF57" i="1"/>
  <c r="AB57" i="1"/>
  <c r="AI56" i="1"/>
  <c r="AE56" i="1"/>
  <c r="AA56" i="1"/>
  <c r="AH55" i="1"/>
  <c r="AD55" i="1"/>
  <c r="Z55" i="1"/>
  <c r="AG54" i="1"/>
  <c r="AC54" i="1"/>
  <c r="AJ53" i="1"/>
  <c r="AF53" i="1"/>
  <c r="AB53" i="1"/>
  <c r="AI52" i="1"/>
  <c r="AE52" i="1"/>
  <c r="AA52" i="1"/>
  <c r="AH51" i="1"/>
  <c r="AD51" i="1"/>
  <c r="Z51" i="1"/>
  <c r="AG50" i="1"/>
  <c r="AC50" i="1"/>
  <c r="AJ49" i="1"/>
  <c r="AF49" i="1"/>
  <c r="AB49" i="1"/>
  <c r="AI48" i="1"/>
  <c r="AE48" i="1"/>
  <c r="AA48" i="1"/>
  <c r="AH47" i="1"/>
  <c r="AD47" i="1"/>
  <c r="Z47" i="1"/>
  <c r="AG46" i="1"/>
  <c r="AC46" i="1"/>
  <c r="AJ45" i="1"/>
  <c r="AF45" i="1"/>
  <c r="AB45" i="1"/>
  <c r="AI44" i="1"/>
  <c r="AE44" i="1"/>
  <c r="AA44" i="1"/>
  <c r="AH43" i="1"/>
  <c r="AD43" i="1"/>
  <c r="Z43" i="1"/>
  <c r="AG42" i="1"/>
  <c r="AC42" i="1"/>
  <c r="AJ41" i="1"/>
  <c r="AF41" i="1"/>
  <c r="AB41" i="1"/>
  <c r="AI40" i="1"/>
  <c r="AE40" i="1"/>
  <c r="AA40" i="1"/>
  <c r="AH39" i="1"/>
  <c r="AD39" i="1"/>
  <c r="Z39" i="1"/>
  <c r="AG38" i="1"/>
  <c r="AC38" i="1"/>
  <c r="AJ37" i="1"/>
  <c r="AF37" i="1"/>
  <c r="AB37" i="1"/>
  <c r="AI36" i="1"/>
  <c r="AE36" i="1"/>
  <c r="AA36" i="1"/>
  <c r="AH35" i="1"/>
  <c r="AD35" i="1"/>
  <c r="Z35" i="1"/>
  <c r="AG34" i="1"/>
  <c r="AC34" i="1"/>
  <c r="AJ33" i="1"/>
  <c r="AF33" i="1"/>
  <c r="AB33" i="1"/>
  <c r="AI32" i="1"/>
  <c r="AE32" i="1"/>
  <c r="AA32" i="1"/>
  <c r="AH31" i="1"/>
  <c r="AD31" i="1"/>
  <c r="Z31" i="1"/>
  <c r="AG30" i="1"/>
  <c r="AC30" i="1"/>
  <c r="AJ29" i="1"/>
  <c r="AF29" i="1"/>
  <c r="AB29" i="1"/>
  <c r="AI28" i="1"/>
  <c r="AE28" i="1"/>
  <c r="AA28" i="1"/>
  <c r="AH27" i="1"/>
  <c r="AD27" i="1"/>
  <c r="Z27" i="1"/>
  <c r="AG26" i="1"/>
  <c r="AC26" i="1"/>
  <c r="AJ25" i="1"/>
  <c r="AF25" i="1"/>
  <c r="AB25" i="1"/>
  <c r="AI24" i="1"/>
  <c r="AE24" i="1"/>
  <c r="AA24" i="1"/>
  <c r="AH23" i="1"/>
  <c r="AD23" i="1"/>
  <c r="Z23" i="1"/>
  <c r="AG22" i="1"/>
  <c r="AC22" i="1"/>
  <c r="AJ21" i="1"/>
  <c r="AF21" i="1"/>
  <c r="AB21" i="1"/>
  <c r="AI20" i="1"/>
  <c r="AE20" i="1"/>
  <c r="AA20" i="1"/>
  <c r="AH19" i="1"/>
  <c r="AD19" i="1"/>
  <c r="Z19" i="1"/>
  <c r="AG18" i="1"/>
  <c r="AC18" i="1"/>
  <c r="AJ17" i="1"/>
  <c r="AF17" i="1"/>
  <c r="AB17" i="1"/>
  <c r="AI16" i="1"/>
  <c r="AE16" i="1"/>
  <c r="AA16" i="1"/>
  <c r="AH15" i="1"/>
  <c r="AD15" i="1"/>
  <c r="Z15" i="1"/>
  <c r="AG14" i="1"/>
  <c r="AC14" i="1"/>
  <c r="AJ13" i="1"/>
  <c r="AF13" i="1"/>
  <c r="AB13" i="1"/>
  <c r="AI12" i="1"/>
  <c r="AE12" i="1"/>
  <c r="AA12" i="1"/>
  <c r="AH11" i="1"/>
  <c r="AD11" i="1"/>
  <c r="Z11" i="1"/>
  <c r="AG10" i="1"/>
  <c r="AC10" i="1"/>
  <c r="AJ9" i="1"/>
  <c r="AF9" i="1"/>
  <c r="AB9" i="1"/>
  <c r="AI8" i="1"/>
  <c r="AE8" i="1"/>
  <c r="AA8" i="1"/>
  <c r="AH7" i="1"/>
  <c r="AD7" i="1"/>
  <c r="Z7" i="1"/>
  <c r="AG6" i="1"/>
  <c r="AC6" i="1"/>
  <c r="AJ5" i="1"/>
  <c r="AF5" i="1"/>
  <c r="AB5" i="1"/>
  <c r="AI4" i="1"/>
  <c r="AE4" i="1"/>
  <c r="AA4" i="1"/>
  <c r="AH3" i="1"/>
  <c r="AD3" i="1"/>
  <c r="Z3" i="1"/>
  <c r="AG2" i="1"/>
  <c r="AC2" i="1"/>
  <c r="AH208" i="1"/>
  <c r="Z164" i="1"/>
  <c r="AB158" i="1"/>
  <c r="AF146" i="1"/>
  <c r="AJ134" i="1"/>
  <c r="AA123" i="1"/>
  <c r="AH118" i="1"/>
  <c r="AD114" i="1"/>
  <c r="Z110" i="1"/>
  <c r="AB104" i="1"/>
  <c r="AD98" i="1"/>
  <c r="Z94" i="1"/>
  <c r="AB88" i="1"/>
  <c r="AD82" i="1"/>
  <c r="AE77" i="1"/>
  <c r="Z75" i="1"/>
  <c r="AF72" i="1"/>
  <c r="AF70" i="1"/>
  <c r="AH68" i="1"/>
  <c r="AJ66" i="1"/>
  <c r="AA65" i="1"/>
  <c r="Z64" i="1"/>
  <c r="AJ62" i="1"/>
  <c r="AE61" i="1"/>
  <c r="AD60" i="1"/>
  <c r="AC59" i="1"/>
  <c r="AE57" i="1"/>
  <c r="AD56" i="1"/>
  <c r="AF54" i="1"/>
  <c r="AH52" i="1"/>
  <c r="AJ50" i="1"/>
  <c r="AA49" i="1"/>
  <c r="AC47" i="1"/>
  <c r="AE45" i="1"/>
  <c r="AC43" i="1"/>
  <c r="AI41" i="1"/>
  <c r="AH40" i="1"/>
  <c r="AJ38" i="1"/>
  <c r="AI37" i="1"/>
  <c r="Z36" i="1"/>
  <c r="AI33" i="1"/>
  <c r="AC31" i="1"/>
  <c r="AB30" i="1"/>
  <c r="AA29" i="1"/>
  <c r="AG27" i="1"/>
  <c r="AI25" i="1"/>
  <c r="AD24" i="1"/>
  <c r="AB22" i="1"/>
  <c r="AD20" i="1"/>
  <c r="AJ18" i="1"/>
  <c r="AA17" i="1"/>
  <c r="AC15" i="1"/>
  <c r="AB14" i="1"/>
  <c r="AA13" i="1"/>
  <c r="AG11" i="1"/>
  <c r="AB10" i="1"/>
  <c r="AA9" i="1"/>
  <c r="Z8" i="1"/>
  <c r="AB6" i="1"/>
  <c r="AG3" i="1"/>
  <c r="AC3" i="1"/>
  <c r="AJ2" i="1"/>
  <c r="AD4" i="1"/>
  <c r="AF2" i="1"/>
  <c r="AB2" i="1"/>
  <c r="R11" i="1"/>
  <c r="R3" i="1"/>
  <c r="R9" i="1"/>
  <c r="R4" i="1"/>
  <c r="R10" i="1"/>
  <c r="R5" i="1"/>
  <c r="R6" i="1"/>
  <c r="R7" i="1"/>
  <c r="R8" i="1"/>
  <c r="R2" i="1"/>
  <c r="U9" i="1"/>
  <c r="U13" i="1"/>
  <c r="U17" i="1"/>
  <c r="U21" i="1"/>
  <c r="U25" i="1"/>
  <c r="U29" i="1"/>
  <c r="U33" i="1"/>
  <c r="U37" i="1"/>
  <c r="U41" i="1"/>
  <c r="U45" i="1"/>
  <c r="U49" i="1"/>
  <c r="U53" i="1"/>
  <c r="U57" i="1"/>
  <c r="U61" i="1"/>
  <c r="U65" i="1"/>
  <c r="U69" i="1"/>
  <c r="U73" i="1"/>
  <c r="U77" i="1"/>
  <c r="U81" i="1"/>
  <c r="U85" i="1"/>
  <c r="U89" i="1"/>
  <c r="U16" i="1"/>
  <c r="U20" i="1"/>
  <c r="U24" i="1"/>
  <c r="U28" i="1"/>
  <c r="U32" i="1"/>
  <c r="U36" i="1"/>
  <c r="U40" i="1"/>
  <c r="U44" i="1"/>
  <c r="U48" i="1"/>
  <c r="U52" i="1"/>
  <c r="U56" i="1"/>
  <c r="U60" i="1"/>
  <c r="U64" i="1"/>
  <c r="U68" i="1"/>
  <c r="U72" i="1"/>
  <c r="U76" i="1"/>
  <c r="U80" i="1"/>
  <c r="U84" i="1"/>
  <c r="U88" i="1"/>
  <c r="U92" i="1"/>
  <c r="U96" i="1"/>
  <c r="U100" i="1"/>
  <c r="U104" i="1"/>
  <c r="U108" i="1"/>
  <c r="U112" i="1"/>
  <c r="U116" i="1"/>
  <c r="U120" i="1"/>
  <c r="U11" i="1"/>
  <c r="U15" i="1"/>
  <c r="U19" i="1"/>
  <c r="U23" i="1"/>
  <c r="U27" i="1"/>
  <c r="U31" i="1"/>
  <c r="U35" i="1"/>
  <c r="U39" i="1"/>
  <c r="U43" i="1"/>
  <c r="U59" i="1"/>
  <c r="U117" i="1"/>
  <c r="U22" i="1"/>
  <c r="U18" i="1"/>
  <c r="U47" i="1"/>
  <c r="U63" i="1"/>
  <c r="U93" i="1"/>
  <c r="U113" i="1"/>
  <c r="U10" i="1"/>
  <c r="U42" i="1"/>
  <c r="U51" i="1"/>
  <c r="U58" i="1"/>
  <c r="U67" i="1"/>
  <c r="U74" i="1"/>
  <c r="U83" i="1"/>
  <c r="U90" i="1"/>
  <c r="U95" i="1"/>
  <c r="U98" i="1"/>
  <c r="U101" i="1"/>
  <c r="U125" i="1"/>
  <c r="U129" i="1"/>
  <c r="U133" i="1"/>
  <c r="U137" i="1"/>
  <c r="U38" i="1"/>
  <c r="U115" i="1"/>
  <c r="U118" i="1"/>
  <c r="U121" i="1"/>
  <c r="U55" i="1"/>
  <c r="U71" i="1"/>
  <c r="U109" i="1"/>
  <c r="U124" i="1"/>
  <c r="U128" i="1"/>
  <c r="U132" i="1"/>
  <c r="U136" i="1"/>
  <c r="U140" i="1"/>
  <c r="U144" i="1"/>
  <c r="U30" i="1"/>
  <c r="U94" i="1"/>
  <c r="U97" i="1"/>
  <c r="U99" i="1"/>
  <c r="U153" i="1"/>
  <c r="U161" i="1"/>
  <c r="U164" i="1"/>
  <c r="U253" i="1"/>
  <c r="U265" i="1"/>
  <c r="U273" i="1"/>
  <c r="U277" i="1"/>
  <c r="U281" i="1"/>
  <c r="U285" i="1"/>
  <c r="U289" i="1"/>
  <c r="U293" i="1"/>
  <c r="U297" i="1"/>
  <c r="U296" i="1"/>
  <c r="U178" i="1"/>
  <c r="U181" i="1"/>
  <c r="U184" i="1"/>
  <c r="U193" i="1"/>
  <c r="U197" i="1"/>
  <c r="U201" i="1"/>
  <c r="U205" i="1"/>
  <c r="U209" i="1"/>
  <c r="U213" i="1"/>
  <c r="U217" i="1"/>
  <c r="U221" i="1"/>
  <c r="U225" i="1"/>
  <c r="U229" i="1"/>
  <c r="U233" i="1"/>
  <c r="U237" i="1"/>
  <c r="U241" i="1"/>
  <c r="U245" i="1"/>
  <c r="U249" i="1"/>
  <c r="U257" i="1"/>
  <c r="U261" i="1"/>
  <c r="U269" i="1"/>
  <c r="Y299" i="1"/>
  <c r="U259" i="1"/>
  <c r="U263" i="1"/>
  <c r="U102" i="1"/>
  <c r="U148" i="1"/>
  <c r="U166" i="1"/>
  <c r="U169" i="1"/>
  <c r="U172" i="1"/>
  <c r="U235" i="1"/>
  <c r="U157" i="1"/>
  <c r="U160" i="1"/>
  <c r="U189" i="1"/>
  <c r="U268" i="1"/>
  <c r="U272" i="1"/>
  <c r="U276" i="1"/>
  <c r="U280" i="1"/>
  <c r="U284" i="1"/>
  <c r="U288" i="1"/>
  <c r="U292" i="1"/>
  <c r="U239" i="1"/>
  <c r="U105" i="1"/>
  <c r="U152" i="1"/>
  <c r="U174" i="1"/>
  <c r="U177" i="1"/>
  <c r="U180" i="1"/>
  <c r="U255" i="1"/>
  <c r="U271" i="1"/>
  <c r="U162" i="1"/>
  <c r="U165" i="1"/>
  <c r="U168" i="1"/>
  <c r="U195" i="1"/>
  <c r="U199" i="1"/>
  <c r="U203" i="1"/>
  <c r="U207" i="1"/>
  <c r="U211" i="1"/>
  <c r="U215" i="1"/>
  <c r="U219" i="1"/>
  <c r="U223" i="1"/>
  <c r="U227" i="1"/>
  <c r="U231" i="1"/>
  <c r="U243" i="1"/>
  <c r="U247" i="1"/>
  <c r="U251" i="1"/>
  <c r="U145" i="1"/>
  <c r="U149" i="1"/>
  <c r="U156" i="1"/>
  <c r="U182" i="1"/>
  <c r="U185" i="1"/>
  <c r="U188" i="1"/>
  <c r="U198" i="1"/>
  <c r="U230" i="1"/>
  <c r="U295" i="1"/>
  <c r="U254" i="1"/>
  <c r="U170" i="1"/>
  <c r="U194" i="1"/>
  <c r="U226" i="1"/>
  <c r="U258" i="1"/>
  <c r="U262" i="1"/>
  <c r="U266" i="1"/>
  <c r="U279" i="1"/>
  <c r="U286" i="1"/>
  <c r="U298" i="1"/>
  <c r="U222" i="1"/>
  <c r="U270" i="1"/>
  <c r="U234" i="1"/>
  <c r="U275" i="1"/>
  <c r="U173" i="1"/>
  <c r="U218" i="1"/>
  <c r="U250" i="1"/>
  <c r="U283" i="1"/>
  <c r="U299" i="1"/>
  <c r="U246" i="1"/>
  <c r="U214" i="1"/>
  <c r="U176" i="1"/>
  <c r="U210" i="1"/>
  <c r="U242" i="1"/>
  <c r="U267" i="1"/>
  <c r="U287" i="1"/>
  <c r="U282" i="1"/>
  <c r="U141" i="1"/>
  <c r="U206" i="1"/>
  <c r="U238" i="1"/>
  <c r="U202" i="1"/>
  <c r="U291" i="1"/>
  <c r="U62" i="1"/>
  <c r="U111" i="1"/>
  <c r="U54" i="1"/>
  <c r="U126" i="1"/>
  <c r="U91" i="1"/>
  <c r="U122" i="1"/>
  <c r="U34" i="1"/>
  <c r="U142" i="1"/>
  <c r="U107" i="1"/>
  <c r="U143" i="1"/>
  <c r="U50" i="1"/>
  <c r="U236" i="1"/>
  <c r="U220" i="1"/>
  <c r="U232" i="1"/>
  <c r="U192" i="1"/>
  <c r="U131" i="1"/>
  <c r="U147" i="1"/>
  <c r="U110" i="1"/>
  <c r="U26" i="1"/>
  <c r="U119" i="1"/>
  <c r="U103" i="1"/>
  <c r="U135" i="1"/>
  <c r="U224" i="1"/>
  <c r="U70" i="1"/>
  <c r="U46" i="1"/>
  <c r="U200" i="1"/>
  <c r="U208" i="1"/>
  <c r="U248" i="1"/>
  <c r="U106" i="1"/>
  <c r="U196" i="1"/>
  <c r="U138" i="1"/>
  <c r="U114" i="1"/>
  <c r="U240" i="1"/>
  <c r="U151" i="1"/>
  <c r="U228" i="1"/>
  <c r="U146" i="1"/>
  <c r="U290" i="1"/>
  <c r="U86" i="1"/>
  <c r="U167" i="1"/>
  <c r="U244" i="1"/>
  <c r="U256" i="1"/>
  <c r="U264" i="1"/>
  <c r="U179" i="1"/>
  <c r="U82" i="1"/>
  <c r="U175" i="1"/>
  <c r="U12" i="1"/>
  <c r="U278" i="1"/>
  <c r="U139" i="1"/>
  <c r="U154" i="1"/>
  <c r="U150" i="1"/>
  <c r="U274" i="1"/>
  <c r="U204" i="1"/>
  <c r="U14" i="1"/>
  <c r="U190" i="1"/>
  <c r="U158" i="1"/>
  <c r="U260" i="1"/>
  <c r="U123" i="1"/>
  <c r="U75" i="1"/>
  <c r="U87" i="1"/>
  <c r="U187" i="1"/>
  <c r="U212" i="1"/>
  <c r="U252" i="1"/>
  <c r="U294" i="1"/>
  <c r="U78" i="1"/>
  <c r="U186" i="1"/>
  <c r="U216" i="1"/>
  <c r="U134" i="1"/>
  <c r="U191" i="1"/>
  <c r="U171" i="1"/>
  <c r="U183" i="1"/>
  <c r="U130" i="1"/>
  <c r="U66" i="1"/>
  <c r="U163" i="1"/>
  <c r="U127" i="1"/>
  <c r="U155" i="1"/>
  <c r="U159" i="1"/>
  <c r="U79" i="1"/>
  <c r="U8" i="1"/>
  <c r="S24" i="13"/>
  <c r="S22" i="13"/>
  <c r="S21" i="13"/>
  <c r="S20" i="13"/>
  <c r="S19" i="13"/>
  <c r="S18" i="13"/>
  <c r="S17" i="13"/>
  <c r="S16" i="13"/>
  <c r="S15" i="13"/>
  <c r="S14" i="13"/>
  <c r="S13" i="13"/>
  <c r="S12" i="13"/>
  <c r="S11" i="13"/>
  <c r="S10" i="13"/>
  <c r="S9" i="13"/>
  <c r="S8" i="13"/>
  <c r="S7" i="13"/>
  <c r="S6" i="13"/>
  <c r="S5" i="13"/>
  <c r="S4" i="13"/>
  <c r="S3" i="13"/>
  <c r="S2" i="13"/>
  <c r="T4" i="1"/>
  <c r="U4" i="1" s="1"/>
  <c r="T5" i="1"/>
  <c r="U5" i="1" s="1"/>
  <c r="T6" i="1"/>
  <c r="U6" i="1" s="1"/>
  <c r="T7" i="1"/>
  <c r="U7" i="1" s="1"/>
  <c r="T3" i="1"/>
  <c r="U3" i="1" s="1"/>
  <c r="T2" i="1"/>
  <c r="U2" i="1" s="1"/>
  <c r="N48" i="13"/>
  <c r="N49" i="13"/>
  <c r="N50" i="13"/>
  <c r="N51" i="13"/>
  <c r="N52" i="13"/>
  <c r="N53" i="13"/>
  <c r="N54" i="13"/>
  <c r="N55" i="13"/>
  <c r="N56" i="13"/>
  <c r="N57" i="13"/>
  <c r="N58" i="13"/>
  <c r="N59" i="13"/>
  <c r="N60" i="13"/>
  <c r="N61" i="13"/>
  <c r="N62" i="13"/>
  <c r="N63" i="13"/>
  <c r="N64" i="13"/>
  <c r="N65" i="13"/>
  <c r="N66" i="13"/>
  <c r="N67" i="13"/>
  <c r="N68" i="13"/>
  <c r="N69" i="13"/>
  <c r="N70" i="13"/>
  <c r="N71" i="13"/>
  <c r="N72" i="13"/>
  <c r="N73" i="13"/>
  <c r="N74" i="13"/>
  <c r="N75" i="13"/>
  <c r="N76" i="13"/>
  <c r="N77" i="13"/>
  <c r="N78" i="13"/>
  <c r="N79" i="13"/>
  <c r="N80" i="13"/>
  <c r="N81" i="13"/>
  <c r="N82" i="13"/>
  <c r="N83" i="13"/>
  <c r="N84" i="13"/>
  <c r="N85" i="13"/>
  <c r="N86" i="13"/>
  <c r="N87" i="13"/>
  <c r="N88" i="13"/>
  <c r="N89" i="13"/>
  <c r="N90" i="13"/>
  <c r="N91" i="13"/>
  <c r="N92" i="13"/>
  <c r="N93" i="13"/>
  <c r="N94" i="13"/>
  <c r="N95" i="13"/>
  <c r="N96" i="13"/>
  <c r="N97" i="13"/>
  <c r="N98" i="13"/>
  <c r="N99" i="13"/>
  <c r="N100" i="13"/>
  <c r="N101" i="13"/>
  <c r="N102" i="13"/>
  <c r="N103" i="13"/>
  <c r="N104" i="13"/>
  <c r="N105" i="13"/>
  <c r="N106" i="13"/>
  <c r="N107" i="13"/>
  <c r="N108" i="13"/>
  <c r="N109" i="13"/>
  <c r="N110" i="13"/>
  <c r="N111" i="13"/>
  <c r="N112" i="13"/>
  <c r="N113" i="13"/>
  <c r="N114" i="13"/>
  <c r="N115" i="13"/>
  <c r="N116" i="13"/>
  <c r="N117" i="13"/>
  <c r="N118" i="13"/>
  <c r="N119" i="13"/>
  <c r="N120" i="13"/>
  <c r="N121" i="13"/>
  <c r="N122" i="13"/>
  <c r="N123" i="13"/>
  <c r="N124" i="13"/>
  <c r="N125" i="13"/>
  <c r="N126" i="13"/>
  <c r="N127" i="13"/>
  <c r="N128" i="13"/>
  <c r="N129" i="13"/>
  <c r="N130" i="13"/>
  <c r="N131" i="13"/>
  <c r="N132" i="13"/>
  <c r="N133" i="13"/>
  <c r="N134" i="13"/>
  <c r="N135" i="13"/>
  <c r="N136" i="13"/>
  <c r="N137" i="13"/>
  <c r="N138" i="13"/>
  <c r="N139" i="13"/>
  <c r="N140" i="13"/>
  <c r="N141" i="13"/>
  <c r="N142" i="13"/>
  <c r="N143" i="13"/>
  <c r="N144" i="13"/>
  <c r="N145" i="13"/>
  <c r="N146" i="13"/>
  <c r="N147" i="13"/>
  <c r="N148" i="13"/>
  <c r="N149" i="13"/>
  <c r="N150" i="13"/>
  <c r="N151" i="13"/>
  <c r="N152" i="13"/>
  <c r="N153" i="13"/>
  <c r="N154" i="13"/>
  <c r="N155" i="13"/>
  <c r="N156" i="13"/>
  <c r="N157" i="13"/>
  <c r="N158" i="13"/>
  <c r="N159" i="13"/>
  <c r="N160" i="13"/>
  <c r="N161" i="13"/>
  <c r="N162" i="13"/>
  <c r="N163" i="13"/>
  <c r="N164" i="13"/>
  <c r="N165" i="13"/>
  <c r="N166" i="13"/>
  <c r="N167" i="13"/>
  <c r="N168" i="13"/>
  <c r="N169" i="13"/>
  <c r="N170" i="13"/>
  <c r="N171" i="13"/>
  <c r="N172" i="13"/>
  <c r="N173" i="13"/>
  <c r="N174" i="13"/>
  <c r="N175" i="13"/>
  <c r="N176" i="13"/>
  <c r="N177" i="13"/>
  <c r="N178" i="13"/>
  <c r="N179" i="13"/>
  <c r="N180" i="13"/>
  <c r="N181" i="13"/>
  <c r="N182" i="13"/>
  <c r="N183" i="13"/>
  <c r="N184" i="13"/>
  <c r="N185" i="13"/>
  <c r="N186" i="13"/>
  <c r="N187" i="13"/>
  <c r="N188" i="13"/>
  <c r="N189" i="13"/>
  <c r="N190" i="13"/>
  <c r="N191" i="13"/>
  <c r="N192" i="13"/>
  <c r="N193" i="13"/>
  <c r="N194" i="13"/>
  <c r="N195" i="13"/>
  <c r="N196" i="13"/>
  <c r="N197" i="13"/>
  <c r="N198" i="13"/>
  <c r="N199" i="13"/>
  <c r="N200" i="13"/>
  <c r="N201" i="13"/>
  <c r="N202" i="13"/>
  <c r="N203" i="13"/>
  <c r="N204" i="13"/>
  <c r="N205" i="13"/>
  <c r="N206" i="13"/>
  <c r="N207" i="13"/>
  <c r="N208" i="13"/>
  <c r="N209" i="13"/>
  <c r="N210" i="13"/>
  <c r="N211" i="13"/>
  <c r="N212" i="13"/>
  <c r="N213" i="13"/>
  <c r="N214" i="13"/>
  <c r="N215" i="13"/>
  <c r="N216" i="13"/>
  <c r="N217" i="13"/>
  <c r="N218" i="13"/>
  <c r="N219" i="13"/>
  <c r="N220" i="13"/>
  <c r="N221" i="13"/>
  <c r="N222" i="13"/>
  <c r="N223" i="13"/>
  <c r="N224" i="13"/>
  <c r="N225" i="13"/>
  <c r="N226" i="13"/>
  <c r="N227" i="13"/>
  <c r="N228" i="13"/>
  <c r="N229" i="13"/>
  <c r="N230" i="13"/>
  <c r="N231" i="13"/>
  <c r="N232" i="13"/>
  <c r="N233" i="13"/>
  <c r="N234" i="13"/>
  <c r="N235" i="13"/>
  <c r="N236" i="13"/>
  <c r="N237" i="13"/>
  <c r="N238" i="13"/>
  <c r="N239" i="13"/>
  <c r="N240" i="13"/>
  <c r="N241" i="13"/>
  <c r="N242" i="13"/>
  <c r="N243" i="13"/>
  <c r="N244" i="13"/>
  <c r="N245" i="13"/>
  <c r="N246" i="13"/>
  <c r="N247" i="13"/>
  <c r="N248" i="13"/>
  <c r="N249" i="13"/>
  <c r="N250" i="13"/>
  <c r="N251" i="13"/>
  <c r="N252" i="13"/>
  <c r="N253" i="13"/>
  <c r="N254" i="13"/>
  <c r="N255" i="13"/>
  <c r="N256" i="13"/>
  <c r="N257" i="13"/>
  <c r="N258" i="13"/>
  <c r="N259" i="13"/>
  <c r="N260" i="13"/>
  <c r="N261" i="13"/>
  <c r="N262" i="13"/>
  <c r="N263" i="13"/>
  <c r="N264" i="13"/>
  <c r="N265" i="13"/>
  <c r="N266" i="13"/>
  <c r="N267" i="13"/>
  <c r="N268" i="13"/>
  <c r="N269" i="13"/>
  <c r="N270" i="13"/>
  <c r="N271" i="13"/>
  <c r="N272" i="13"/>
  <c r="N273" i="13"/>
  <c r="N274" i="13"/>
  <c r="N275" i="13"/>
  <c r="N276" i="13"/>
  <c r="N277" i="13"/>
  <c r="N278" i="13"/>
  <c r="N279" i="13"/>
  <c r="N280" i="13"/>
  <c r="N281" i="13"/>
  <c r="N282" i="13"/>
  <c r="N283" i="13"/>
  <c r="N284" i="13"/>
  <c r="N285" i="13"/>
  <c r="N286" i="13"/>
  <c r="N287" i="13"/>
  <c r="N288" i="13"/>
  <c r="N289" i="13"/>
  <c r="N290" i="13"/>
  <c r="N291" i="13"/>
  <c r="N292" i="13"/>
  <c r="N293" i="13"/>
  <c r="N294" i="13"/>
  <c r="N295" i="13"/>
  <c r="N296" i="13"/>
  <c r="N297" i="13"/>
  <c r="N298" i="13"/>
  <c r="N299" i="13"/>
  <c r="N38" i="13"/>
  <c r="N39" i="13"/>
  <c r="N40" i="13"/>
  <c r="N41" i="13"/>
  <c r="N42" i="13"/>
  <c r="N43" i="13"/>
  <c r="N44" i="13"/>
  <c r="N45" i="13"/>
  <c r="N46" i="13"/>
  <c r="N47" i="13"/>
  <c r="N32" i="13"/>
  <c r="AI299" i="13" l="1"/>
  <c r="AH299" i="13"/>
  <c r="AH297" i="13"/>
  <c r="AH295" i="13"/>
  <c r="AH293" i="13"/>
  <c r="AH291" i="13"/>
  <c r="AH289" i="13"/>
  <c r="AH287" i="13"/>
  <c r="AH285" i="13"/>
  <c r="AH283" i="13"/>
  <c r="AH281" i="13"/>
  <c r="AH279" i="13"/>
  <c r="AH277" i="13"/>
  <c r="AH275" i="13"/>
  <c r="AH273" i="13"/>
  <c r="AH271" i="13"/>
  <c r="AH269" i="13"/>
  <c r="AH267" i="13"/>
  <c r="AH265" i="13"/>
  <c r="AH263" i="13"/>
  <c r="AH261" i="13"/>
  <c r="AH259" i="13"/>
  <c r="AH257" i="13"/>
  <c r="AH255" i="13"/>
  <c r="AH253" i="13"/>
  <c r="AH251" i="13"/>
  <c r="AH249" i="13"/>
  <c r="AH247" i="13"/>
  <c r="AH245" i="13"/>
  <c r="AH243" i="13"/>
  <c r="AH241" i="13"/>
  <c r="AH239" i="13"/>
  <c r="AH237" i="13"/>
  <c r="AH235" i="13"/>
  <c r="AH233" i="13"/>
  <c r="AH231" i="13"/>
  <c r="AH229" i="13"/>
  <c r="AH227" i="13"/>
  <c r="AH225" i="13"/>
  <c r="AH223" i="13"/>
  <c r="AH221" i="13"/>
  <c r="AH219" i="13"/>
  <c r="AH217" i="13"/>
  <c r="AH215" i="13"/>
  <c r="AH213" i="13"/>
  <c r="AH211" i="13"/>
  <c r="AH209" i="13"/>
  <c r="AH207" i="13"/>
  <c r="AH205" i="13"/>
  <c r="AH203" i="13"/>
  <c r="AH201" i="13"/>
  <c r="AH199" i="13"/>
  <c r="AH197" i="13"/>
  <c r="AH195" i="13"/>
  <c r="AH193" i="13"/>
  <c r="AH191" i="13"/>
  <c r="AH189" i="13"/>
  <c r="AH187" i="13"/>
  <c r="AH185" i="13"/>
  <c r="AH183" i="13"/>
  <c r="AH181" i="13"/>
  <c r="AH179" i="13"/>
  <c r="AH177" i="13"/>
  <c r="AH175" i="13"/>
  <c r="AH173" i="13"/>
  <c r="AH171" i="13"/>
  <c r="AH169" i="13"/>
  <c r="AH167" i="13"/>
  <c r="AH165" i="13"/>
  <c r="AH163" i="13"/>
  <c r="AH161" i="13"/>
  <c r="AH159" i="13"/>
  <c r="AH157" i="13"/>
  <c r="AH155" i="13"/>
  <c r="AH153" i="13"/>
  <c r="AH151" i="13"/>
  <c r="AH149" i="13"/>
  <c r="AH147" i="13"/>
  <c r="AH145" i="13"/>
  <c r="AH143" i="13"/>
  <c r="AH141" i="13"/>
  <c r="AH139" i="13"/>
  <c r="AH137" i="13"/>
  <c r="AH135" i="13"/>
  <c r="AH133" i="13"/>
  <c r="AH131" i="13"/>
  <c r="AI298" i="13"/>
  <c r="AH296" i="13"/>
  <c r="AI293" i="13"/>
  <c r="AI290" i="13"/>
  <c r="AH288" i="13"/>
  <c r="AI285" i="13"/>
  <c r="AI282" i="13"/>
  <c r="AH280" i="13"/>
  <c r="AI277" i="13"/>
  <c r="AI274" i="13"/>
  <c r="AH272" i="13"/>
  <c r="AI269" i="13"/>
  <c r="AI266" i="13"/>
  <c r="AH264" i="13"/>
  <c r="AI261" i="13"/>
  <c r="AI258" i="13"/>
  <c r="AH256" i="13"/>
  <c r="AI253" i="13"/>
  <c r="AI250" i="13"/>
  <c r="AH248" i="13"/>
  <c r="AI245" i="13"/>
  <c r="AI242" i="13"/>
  <c r="AH240" i="13"/>
  <c r="AI237" i="13"/>
  <c r="AI234" i="13"/>
  <c r="AH232" i="13"/>
  <c r="AI229" i="13"/>
  <c r="AI226" i="13"/>
  <c r="AH224" i="13"/>
  <c r="AI221" i="13"/>
  <c r="AI218" i="13"/>
  <c r="AH216" i="13"/>
  <c r="AI213" i="13"/>
  <c r="AI210" i="13"/>
  <c r="AH208" i="13"/>
  <c r="AI205" i="13"/>
  <c r="AI202" i="13"/>
  <c r="AH200" i="13"/>
  <c r="AI197" i="13"/>
  <c r="AI194" i="13"/>
  <c r="AH192" i="13"/>
  <c r="AI189" i="13"/>
  <c r="AI186" i="13"/>
  <c r="AH184" i="13"/>
  <c r="AI181" i="13"/>
  <c r="AI178" i="13"/>
  <c r="AH176" i="13"/>
  <c r="AI173" i="13"/>
  <c r="AI170" i="13"/>
  <c r="AH168" i="13"/>
  <c r="AI165" i="13"/>
  <c r="AI162" i="13"/>
  <c r="AH160" i="13"/>
  <c r="AI157" i="13"/>
  <c r="AI154" i="13"/>
  <c r="AH152" i="13"/>
  <c r="AI149" i="13"/>
  <c r="AI146" i="13"/>
  <c r="AH144" i="13"/>
  <c r="AI141" i="13"/>
  <c r="AI138" i="13"/>
  <c r="AH136" i="13"/>
  <c r="AI133" i="13"/>
  <c r="AI130" i="13"/>
  <c r="AI128" i="13"/>
  <c r="AI126" i="13"/>
  <c r="AI124" i="13"/>
  <c r="AI122" i="13"/>
  <c r="AI120" i="13"/>
  <c r="AI118" i="13"/>
  <c r="AI116" i="13"/>
  <c r="AI114" i="13"/>
  <c r="AI112" i="13"/>
  <c r="AI110" i="13"/>
  <c r="AI108" i="13"/>
  <c r="AI106" i="13"/>
  <c r="AI104" i="13"/>
  <c r="AI102" i="13"/>
  <c r="AI100" i="13"/>
  <c r="AI98" i="13"/>
  <c r="AI96" i="13"/>
  <c r="AI94" i="13"/>
  <c r="AI92" i="13"/>
  <c r="AI90" i="13"/>
  <c r="AI88" i="13"/>
  <c r="AI297" i="13"/>
  <c r="AI294" i="13"/>
  <c r="AH292" i="13"/>
  <c r="AI289" i="13"/>
  <c r="AI286" i="13"/>
  <c r="AH284" i="13"/>
  <c r="AI281" i="13"/>
  <c r="AI278" i="13"/>
  <c r="AH276" i="13"/>
  <c r="AI273" i="13"/>
  <c r="AI270" i="13"/>
  <c r="AH268" i="13"/>
  <c r="AI265" i="13"/>
  <c r="AI262" i="13"/>
  <c r="AH260" i="13"/>
  <c r="AI257" i="13"/>
  <c r="AI254" i="13"/>
  <c r="AH252" i="13"/>
  <c r="AI249" i="13"/>
  <c r="AI246" i="13"/>
  <c r="AH244" i="13"/>
  <c r="AI241" i="13"/>
  <c r="AI238" i="13"/>
  <c r="AH236" i="13"/>
  <c r="AI233" i="13"/>
  <c r="AI230" i="13"/>
  <c r="AH228" i="13"/>
  <c r="AI296" i="13"/>
  <c r="AH294" i="13"/>
  <c r="AI291" i="13"/>
  <c r="AI288" i="13"/>
  <c r="AH286" i="13"/>
  <c r="AI283" i="13"/>
  <c r="AI280" i="13"/>
  <c r="AH278" i="13"/>
  <c r="AI275" i="13"/>
  <c r="AI272" i="13"/>
  <c r="AH270" i="13"/>
  <c r="AI267" i="13"/>
  <c r="AI264" i="13"/>
  <c r="AH262" i="13"/>
  <c r="AI259" i="13"/>
  <c r="AI256" i="13"/>
  <c r="AH254" i="13"/>
  <c r="AI251" i="13"/>
  <c r="AI248" i="13"/>
  <c r="AH246" i="13"/>
  <c r="AI243" i="13"/>
  <c r="AI240" i="13"/>
  <c r="AH238" i="13"/>
  <c r="AI235" i="13"/>
  <c r="AI232" i="13"/>
  <c r="AH230" i="13"/>
  <c r="AI227" i="13"/>
  <c r="AI224" i="13"/>
  <c r="AH222" i="13"/>
  <c r="AI219" i="13"/>
  <c r="AI216" i="13"/>
  <c r="AH214" i="13"/>
  <c r="AI211" i="13"/>
  <c r="AI208" i="13"/>
  <c r="AH206" i="13"/>
  <c r="AI203" i="13"/>
  <c r="AI200" i="13"/>
  <c r="AH198" i="13"/>
  <c r="AI195" i="13"/>
  <c r="AH298" i="13"/>
  <c r="AI287" i="13"/>
  <c r="AI276" i="13"/>
  <c r="AH266" i="13"/>
  <c r="AI255" i="13"/>
  <c r="AI244" i="13"/>
  <c r="AH234" i="13"/>
  <c r="AI225" i="13"/>
  <c r="AH220" i="13"/>
  <c r="AI214" i="13"/>
  <c r="AI209" i="13"/>
  <c r="AH204" i="13"/>
  <c r="AI198" i="13"/>
  <c r="AI193" i="13"/>
  <c r="AH190" i="13"/>
  <c r="AH186" i="13"/>
  <c r="AI182" i="13"/>
  <c r="AI179" i="13"/>
  <c r="AI175" i="13"/>
  <c r="AH172" i="13"/>
  <c r="AI168" i="13"/>
  <c r="AI164" i="13"/>
  <c r="AI161" i="13"/>
  <c r="AH158" i="13"/>
  <c r="AH154" i="13"/>
  <c r="AI150" i="13"/>
  <c r="AI147" i="13"/>
  <c r="AI143" i="13"/>
  <c r="AH140" i="13"/>
  <c r="AI136" i="13"/>
  <c r="AI132" i="13"/>
  <c r="AI129" i="13"/>
  <c r="AH127" i="13"/>
  <c r="AH124" i="13"/>
  <c r="AI121" i="13"/>
  <c r="AH119" i="13"/>
  <c r="AH116" i="13"/>
  <c r="AI113" i="13"/>
  <c r="AH111" i="13"/>
  <c r="AH108" i="13"/>
  <c r="AI105" i="13"/>
  <c r="AH103" i="13"/>
  <c r="AH100" i="13"/>
  <c r="AI97" i="13"/>
  <c r="AH95" i="13"/>
  <c r="AH92" i="13"/>
  <c r="AI89" i="13"/>
  <c r="AH87" i="13"/>
  <c r="AH85" i="13"/>
  <c r="AH83" i="13"/>
  <c r="AH81" i="13"/>
  <c r="AH79" i="13"/>
  <c r="AH77" i="13"/>
  <c r="AH75" i="13"/>
  <c r="AH73" i="13"/>
  <c r="AH71" i="13"/>
  <c r="AH69" i="13"/>
  <c r="AH67" i="13"/>
  <c r="AH65" i="13"/>
  <c r="AH63" i="13"/>
  <c r="AH61" i="13"/>
  <c r="AH59" i="13"/>
  <c r="AH57" i="13"/>
  <c r="AH55" i="13"/>
  <c r="AH53" i="13"/>
  <c r="AH51" i="13"/>
  <c r="AH49" i="13"/>
  <c r="AH47" i="13"/>
  <c r="AH45" i="13"/>
  <c r="AH43" i="13"/>
  <c r="AH41" i="13"/>
  <c r="AH39" i="13"/>
  <c r="AH37" i="13"/>
  <c r="AH35" i="13"/>
  <c r="AH33" i="13"/>
  <c r="AH31" i="13"/>
  <c r="AH29" i="13"/>
  <c r="AH27" i="13"/>
  <c r="AI295" i="13"/>
  <c r="AI284" i="13"/>
  <c r="AH274" i="13"/>
  <c r="AI263" i="13"/>
  <c r="AI252" i="13"/>
  <c r="AH242" i="13"/>
  <c r="AI231" i="13"/>
  <c r="AI223" i="13"/>
  <c r="AH218" i="13"/>
  <c r="AI212" i="13"/>
  <c r="AI207" i="13"/>
  <c r="AH202" i="13"/>
  <c r="AI196" i="13"/>
  <c r="AI192" i="13"/>
  <c r="AI188" i="13"/>
  <c r="AI185" i="13"/>
  <c r="AH182" i="13"/>
  <c r="AH178" i="13"/>
  <c r="AI174" i="13"/>
  <c r="AI171" i="13"/>
  <c r="AI167" i="13"/>
  <c r="AH164" i="13"/>
  <c r="AI160" i="13"/>
  <c r="AI156" i="13"/>
  <c r="AI153" i="13"/>
  <c r="AH150" i="13"/>
  <c r="AH146" i="13"/>
  <c r="AI142" i="13"/>
  <c r="AI139" i="13"/>
  <c r="AI135" i="13"/>
  <c r="AH132" i="13"/>
  <c r="AH129" i="13"/>
  <c r="AH126" i="13"/>
  <c r="AI123" i="13"/>
  <c r="AH121" i="13"/>
  <c r="AH118" i="13"/>
  <c r="AI115" i="13"/>
  <c r="AH113" i="13"/>
  <c r="AH110" i="13"/>
  <c r="AI107" i="13"/>
  <c r="AH105" i="13"/>
  <c r="AH102" i="13"/>
  <c r="AI99" i="13"/>
  <c r="AH97" i="13"/>
  <c r="AH94" i="13"/>
  <c r="AI91" i="13"/>
  <c r="AH89" i="13"/>
  <c r="AI86" i="13"/>
  <c r="AI84" i="13"/>
  <c r="AI82" i="13"/>
  <c r="AI80" i="13"/>
  <c r="AI78" i="13"/>
  <c r="AI76" i="13"/>
  <c r="AI74" i="13"/>
  <c r="AI72" i="13"/>
  <c r="AI70" i="13"/>
  <c r="AI68" i="13"/>
  <c r="AI66" i="13"/>
  <c r="AI64" i="13"/>
  <c r="AI62" i="13"/>
  <c r="AI60" i="13"/>
  <c r="AI58" i="13"/>
  <c r="AI56" i="13"/>
  <c r="AI54" i="13"/>
  <c r="AI52" i="13"/>
  <c r="AI50" i="13"/>
  <c r="AI48" i="13"/>
  <c r="AI46" i="13"/>
  <c r="AI44" i="13"/>
  <c r="AI42" i="13"/>
  <c r="AI40" i="13"/>
  <c r="AI38" i="13"/>
  <c r="AI36" i="13"/>
  <c r="AI34" i="13"/>
  <c r="AI32" i="13"/>
  <c r="AI30" i="13"/>
  <c r="AI28" i="13"/>
  <c r="AI26" i="13"/>
  <c r="AI24" i="13"/>
  <c r="AI22" i="13"/>
  <c r="AI20" i="13"/>
  <c r="AI18" i="13"/>
  <c r="AI16" i="13"/>
  <c r="AI14" i="13"/>
  <c r="AI12" i="13"/>
  <c r="AI10" i="13"/>
  <c r="AI8" i="13"/>
  <c r="AI6" i="13"/>
  <c r="AI4" i="13"/>
  <c r="AI2" i="13"/>
  <c r="AH24" i="13"/>
  <c r="AH20" i="13"/>
  <c r="AH16" i="13"/>
  <c r="AH12" i="13"/>
  <c r="AH6" i="13"/>
  <c r="AH2" i="13"/>
  <c r="AI23" i="13"/>
  <c r="AI292" i="13"/>
  <c r="AH282" i="13"/>
  <c r="AI271" i="13"/>
  <c r="AI260" i="13"/>
  <c r="AH250" i="13"/>
  <c r="AI239" i="13"/>
  <c r="AI228" i="13"/>
  <c r="AI222" i="13"/>
  <c r="AI217" i="13"/>
  <c r="AH212" i="13"/>
  <c r="AI206" i="13"/>
  <c r="AI201" i="13"/>
  <c r="AH196" i="13"/>
  <c r="AI191" i="13"/>
  <c r="AH188" i="13"/>
  <c r="AI184" i="13"/>
  <c r="AI180" i="13"/>
  <c r="AI177" i="13"/>
  <c r="AH174" i="13"/>
  <c r="AH170" i="13"/>
  <c r="AI166" i="13"/>
  <c r="AI163" i="13"/>
  <c r="AI159" i="13"/>
  <c r="AH156" i="13"/>
  <c r="AI152" i="13"/>
  <c r="AI148" i="13"/>
  <c r="AI145" i="13"/>
  <c r="AH142" i="13"/>
  <c r="AH138" i="13"/>
  <c r="AI134" i="13"/>
  <c r="AI131" i="13"/>
  <c r="AH128" i="13"/>
  <c r="AI125" i="13"/>
  <c r="AH123" i="13"/>
  <c r="AH120" i="13"/>
  <c r="AI117" i="13"/>
  <c r="AH115" i="13"/>
  <c r="AH112" i="13"/>
  <c r="AI109" i="13"/>
  <c r="AH107" i="13"/>
  <c r="AH104" i="13"/>
  <c r="AI101" i="13"/>
  <c r="AH99" i="13"/>
  <c r="AH96" i="13"/>
  <c r="AI93" i="13"/>
  <c r="AH91" i="13"/>
  <c r="AH88" i="13"/>
  <c r="AH86" i="13"/>
  <c r="AH84" i="13"/>
  <c r="AH82" i="13"/>
  <c r="AH80" i="13"/>
  <c r="AH78" i="13"/>
  <c r="AH76" i="13"/>
  <c r="AH74" i="13"/>
  <c r="AH72" i="13"/>
  <c r="AH70" i="13"/>
  <c r="AH68" i="13"/>
  <c r="AH66" i="13"/>
  <c r="AH64" i="13"/>
  <c r="AH62" i="13"/>
  <c r="AH60" i="13"/>
  <c r="AH58" i="13"/>
  <c r="AH56" i="13"/>
  <c r="AH54" i="13"/>
  <c r="AH52" i="13"/>
  <c r="AH50" i="13"/>
  <c r="AH48" i="13"/>
  <c r="AH46" i="13"/>
  <c r="AH44" i="13"/>
  <c r="AH42" i="13"/>
  <c r="AH40" i="13"/>
  <c r="AH38" i="13"/>
  <c r="AH36" i="13"/>
  <c r="AH34" i="13"/>
  <c r="AH32" i="13"/>
  <c r="AH30" i="13"/>
  <c r="AH28" i="13"/>
  <c r="AH26" i="13"/>
  <c r="AH22" i="13"/>
  <c r="AH18" i="13"/>
  <c r="AH14" i="13"/>
  <c r="AH10" i="13"/>
  <c r="AH8" i="13"/>
  <c r="AH4" i="13"/>
  <c r="AI25" i="13"/>
  <c r="AH290" i="13"/>
  <c r="AI279" i="13"/>
  <c r="AI268" i="13"/>
  <c r="AH258" i="13"/>
  <c r="AI247" i="13"/>
  <c r="AI236" i="13"/>
  <c r="AH226" i="13"/>
  <c r="AI220" i="13"/>
  <c r="AI215" i="13"/>
  <c r="AH210" i="13"/>
  <c r="AI204" i="13"/>
  <c r="AI199" i="13"/>
  <c r="AH194" i="13"/>
  <c r="AI190" i="13"/>
  <c r="AI187" i="13"/>
  <c r="AI183" i="13"/>
  <c r="AH180" i="13"/>
  <c r="AI176" i="13"/>
  <c r="AI172" i="13"/>
  <c r="AI169" i="13"/>
  <c r="AH166" i="13"/>
  <c r="AH162" i="13"/>
  <c r="AI158" i="13"/>
  <c r="AI155" i="13"/>
  <c r="AI151" i="13"/>
  <c r="AH148" i="13"/>
  <c r="AI144" i="13"/>
  <c r="AI140" i="13"/>
  <c r="AI137" i="13"/>
  <c r="AH134" i="13"/>
  <c r="AH130" i="13"/>
  <c r="AI127" i="13"/>
  <c r="AH125" i="13"/>
  <c r="AH122" i="13"/>
  <c r="AI119" i="13"/>
  <c r="AH117" i="13"/>
  <c r="AH114" i="13"/>
  <c r="AI111" i="13"/>
  <c r="AH109" i="13"/>
  <c r="AH106" i="13"/>
  <c r="AI103" i="13"/>
  <c r="AH101" i="13"/>
  <c r="AH98" i="13"/>
  <c r="AI95" i="13"/>
  <c r="AH93" i="13"/>
  <c r="AH90" i="13"/>
  <c r="AI87" i="13"/>
  <c r="AI85" i="13"/>
  <c r="AI83" i="13"/>
  <c r="AI81" i="13"/>
  <c r="AI79" i="13"/>
  <c r="AI77" i="13"/>
  <c r="AI75" i="13"/>
  <c r="AI73" i="13"/>
  <c r="AI71" i="13"/>
  <c r="AI69" i="13"/>
  <c r="AI67" i="13"/>
  <c r="AI65" i="13"/>
  <c r="AI63" i="13"/>
  <c r="AI61" i="13"/>
  <c r="AI59" i="13"/>
  <c r="AI57" i="13"/>
  <c r="AI55" i="13"/>
  <c r="AI53" i="13"/>
  <c r="AI51" i="13"/>
  <c r="AI49" i="13"/>
  <c r="AI47" i="13"/>
  <c r="AI45" i="13"/>
  <c r="AI43" i="13"/>
  <c r="AI41" i="13"/>
  <c r="AI39" i="13"/>
  <c r="AI37" i="13"/>
  <c r="AI35" i="13"/>
  <c r="AI33" i="13"/>
  <c r="AI31" i="13"/>
  <c r="AI29" i="13"/>
  <c r="AI27" i="13"/>
  <c r="AI21" i="13"/>
  <c r="AI19" i="13"/>
  <c r="AI17" i="13"/>
  <c r="AH25" i="13"/>
  <c r="AH17" i="13"/>
  <c r="AH13" i="13"/>
  <c r="AH9" i="13"/>
  <c r="AH5" i="13"/>
  <c r="AH23" i="13"/>
  <c r="AI15" i="13"/>
  <c r="AI11" i="13"/>
  <c r="AI7" i="13"/>
  <c r="AI3" i="13"/>
  <c r="AH21" i="13"/>
  <c r="AH15" i="13"/>
  <c r="AH11" i="13"/>
  <c r="AH7" i="13"/>
  <c r="AH3" i="13"/>
  <c r="AH19" i="13"/>
  <c r="AI13" i="13"/>
  <c r="AI9" i="13"/>
  <c r="AI5" i="13"/>
  <c r="AF299" i="13"/>
  <c r="AF295" i="13"/>
  <c r="AF291" i="13"/>
  <c r="AF287" i="13"/>
  <c r="AF283" i="13"/>
  <c r="AF279" i="13"/>
  <c r="AF275" i="13"/>
  <c r="AF271" i="13"/>
  <c r="AF267" i="13"/>
  <c r="AF263" i="13"/>
  <c r="AF259" i="13"/>
  <c r="AF255" i="13"/>
  <c r="AF251" i="13"/>
  <c r="AF247" i="13"/>
  <c r="AF243" i="13"/>
  <c r="AF239" i="13"/>
  <c r="AF235" i="13"/>
  <c r="AF231" i="13"/>
  <c r="AF227" i="13"/>
  <c r="AF223" i="13"/>
  <c r="AF219" i="13"/>
  <c r="AF215" i="13"/>
  <c r="AF211" i="13"/>
  <c r="AF207" i="13"/>
  <c r="AF203" i="13"/>
  <c r="AF199" i="13"/>
  <c r="AF195" i="13"/>
  <c r="AF191" i="13"/>
  <c r="AF187" i="13"/>
  <c r="AF183" i="13"/>
  <c r="AF179" i="13"/>
  <c r="AF175" i="13"/>
  <c r="AF171" i="13"/>
  <c r="AF167" i="13"/>
  <c r="AF163" i="13"/>
  <c r="AF159" i="13"/>
  <c r="AF155" i="13"/>
  <c r="AF151" i="13"/>
  <c r="AF147" i="13"/>
  <c r="AF143" i="13"/>
  <c r="AF139" i="13"/>
  <c r="AF135" i="13"/>
  <c r="AF131" i="13"/>
  <c r="AF127" i="13"/>
  <c r="AF123" i="13"/>
  <c r="AF119" i="13"/>
  <c r="AF115" i="13"/>
  <c r="AF111" i="13"/>
  <c r="AF107" i="13"/>
  <c r="AF103" i="13"/>
  <c r="AF99" i="13"/>
  <c r="AF95" i="13"/>
  <c r="AF91" i="13"/>
  <c r="AF87" i="13"/>
  <c r="AF83" i="13"/>
  <c r="AF79" i="13"/>
  <c r="AF75" i="13"/>
  <c r="AF71" i="13"/>
  <c r="AF67" i="13"/>
  <c r="AF63" i="13"/>
  <c r="AF59" i="13"/>
  <c r="AF55" i="13"/>
  <c r="AF51" i="13"/>
  <c r="AF47" i="13"/>
  <c r="AF43" i="13"/>
  <c r="AF39" i="13"/>
  <c r="AF35" i="13"/>
  <c r="AF31" i="13"/>
  <c r="AF27" i="13"/>
  <c r="AF23" i="13"/>
  <c r="AF19" i="13"/>
  <c r="AF15" i="13"/>
  <c r="AF11" i="13"/>
  <c r="AF7" i="13"/>
  <c r="AF3" i="13"/>
  <c r="AF297" i="13"/>
  <c r="AF285" i="13"/>
  <c r="AF277" i="13"/>
  <c r="AF269" i="13"/>
  <c r="AF261" i="13"/>
  <c r="AF253" i="13"/>
  <c r="AF245" i="13"/>
  <c r="AF237" i="13"/>
  <c r="AF229" i="13"/>
  <c r="AF221" i="13"/>
  <c r="AF298" i="13"/>
  <c r="AF294" i="13"/>
  <c r="AF290" i="13"/>
  <c r="AF286" i="13"/>
  <c r="AF282" i="13"/>
  <c r="AF278" i="13"/>
  <c r="AF274" i="13"/>
  <c r="AF270" i="13"/>
  <c r="AF266" i="13"/>
  <c r="AF262" i="13"/>
  <c r="AF258" i="13"/>
  <c r="AF254" i="13"/>
  <c r="AF250" i="13"/>
  <c r="AF246" i="13"/>
  <c r="AF242" i="13"/>
  <c r="AF238" i="13"/>
  <c r="AF234" i="13"/>
  <c r="AF230" i="13"/>
  <c r="AF226" i="13"/>
  <c r="AF222" i="13"/>
  <c r="AF218" i="13"/>
  <c r="AF214" i="13"/>
  <c r="AF210" i="13"/>
  <c r="AF206" i="13"/>
  <c r="AF202" i="13"/>
  <c r="AF198" i="13"/>
  <c r="AF194" i="13"/>
  <c r="AF190" i="13"/>
  <c r="AF186" i="13"/>
  <c r="AF182" i="13"/>
  <c r="AF178" i="13"/>
  <c r="AF174" i="13"/>
  <c r="AF170" i="13"/>
  <c r="AF166" i="13"/>
  <c r="AF162" i="13"/>
  <c r="AF158" i="13"/>
  <c r="AF154" i="13"/>
  <c r="AF150" i="13"/>
  <c r="AF146" i="13"/>
  <c r="AF142" i="13"/>
  <c r="AF138" i="13"/>
  <c r="AF134" i="13"/>
  <c r="AF130" i="13"/>
  <c r="AF126" i="13"/>
  <c r="AF122" i="13"/>
  <c r="AF118" i="13"/>
  <c r="AF114" i="13"/>
  <c r="AF110" i="13"/>
  <c r="AF106" i="13"/>
  <c r="AF102" i="13"/>
  <c r="AF98" i="13"/>
  <c r="AF94" i="13"/>
  <c r="AF90" i="13"/>
  <c r="AF86" i="13"/>
  <c r="AF82" i="13"/>
  <c r="AF78" i="13"/>
  <c r="AF74" i="13"/>
  <c r="AF70" i="13"/>
  <c r="AF66" i="13"/>
  <c r="AF62" i="13"/>
  <c r="AF58" i="13"/>
  <c r="AF54" i="13"/>
  <c r="AF50" i="13"/>
  <c r="AF46" i="13"/>
  <c r="AF42" i="13"/>
  <c r="AF38" i="13"/>
  <c r="AF34" i="13"/>
  <c r="AF30" i="13"/>
  <c r="AF26" i="13"/>
  <c r="AF22" i="13"/>
  <c r="AF18" i="13"/>
  <c r="AF14" i="13"/>
  <c r="AF10" i="13"/>
  <c r="AF6" i="13"/>
  <c r="AF2" i="13"/>
  <c r="AF293" i="13"/>
  <c r="AF289" i="13"/>
  <c r="AF281" i="13"/>
  <c r="AF273" i="13"/>
  <c r="AF265" i="13"/>
  <c r="AF257" i="13"/>
  <c r="AF249" i="13"/>
  <c r="AF241" i="13"/>
  <c r="AF233" i="13"/>
  <c r="AF225" i="13"/>
  <c r="AF296" i="13"/>
  <c r="AF280" i="13"/>
  <c r="AF264" i="13"/>
  <c r="AF248" i="13"/>
  <c r="AF232" i="13"/>
  <c r="AF217" i="13"/>
  <c r="AF209" i="13"/>
  <c r="AF201" i="13"/>
  <c r="AF193" i="13"/>
  <c r="AF185" i="13"/>
  <c r="AF177" i="13"/>
  <c r="AF169" i="13"/>
  <c r="AF161" i="13"/>
  <c r="AF153" i="13"/>
  <c r="AF145" i="13"/>
  <c r="AF137" i="13"/>
  <c r="AF129" i="13"/>
  <c r="AF121" i="13"/>
  <c r="AF113" i="13"/>
  <c r="AF105" i="13"/>
  <c r="AF97" i="13"/>
  <c r="AF89" i="13"/>
  <c r="AF81" i="13"/>
  <c r="AF73" i="13"/>
  <c r="AF65" i="13"/>
  <c r="AF57" i="13"/>
  <c r="AF49" i="13"/>
  <c r="AF41" i="13"/>
  <c r="AF33" i="13"/>
  <c r="AF25" i="13"/>
  <c r="AF17" i="13"/>
  <c r="AF9" i="13"/>
  <c r="AF292" i="13"/>
  <c r="AF276" i="13"/>
  <c r="AF260" i="13"/>
  <c r="AF244" i="13"/>
  <c r="AF228" i="13"/>
  <c r="AF216" i="13"/>
  <c r="AF208" i="13"/>
  <c r="AF200" i="13"/>
  <c r="AF192" i="13"/>
  <c r="AF184" i="13"/>
  <c r="AF176" i="13"/>
  <c r="AF168" i="13"/>
  <c r="AF160" i="13"/>
  <c r="AF152" i="13"/>
  <c r="AF144" i="13"/>
  <c r="AF136" i="13"/>
  <c r="AF128" i="13"/>
  <c r="AF120" i="13"/>
  <c r="AF112" i="13"/>
  <c r="AF104" i="13"/>
  <c r="AF96" i="13"/>
  <c r="AF88" i="13"/>
  <c r="AF80" i="13"/>
  <c r="AF72" i="13"/>
  <c r="AF56" i="13"/>
  <c r="AF48" i="13"/>
  <c r="AF40" i="13"/>
  <c r="AF32" i="13"/>
  <c r="AF24" i="13"/>
  <c r="AF16" i="13"/>
  <c r="AF8" i="13"/>
  <c r="AF288" i="13"/>
  <c r="AF272" i="13"/>
  <c r="AF256" i="13"/>
  <c r="AF240" i="13"/>
  <c r="AF224" i="13"/>
  <c r="AF213" i="13"/>
  <c r="AF205" i="13"/>
  <c r="AF197" i="13"/>
  <c r="AF189" i="13"/>
  <c r="AF173" i="13"/>
  <c r="AF165" i="13"/>
  <c r="AF149" i="13"/>
  <c r="AF133" i="13"/>
  <c r="AF117" i="13"/>
  <c r="AF101" i="13"/>
  <c r="AF85" i="13"/>
  <c r="AF69" i="13"/>
  <c r="AF53" i="13"/>
  <c r="AF29" i="13"/>
  <c r="AF13" i="13"/>
  <c r="AF268" i="13"/>
  <c r="AF252" i="13"/>
  <c r="AF64" i="13"/>
  <c r="AF181" i="13"/>
  <c r="AF157" i="13"/>
  <c r="AF141" i="13"/>
  <c r="AF125" i="13"/>
  <c r="AF109" i="13"/>
  <c r="AF93" i="13"/>
  <c r="AF77" i="13"/>
  <c r="AF61" i="13"/>
  <c r="AF45" i="13"/>
  <c r="AF37" i="13"/>
  <c r="AF21" i="13"/>
  <c r="AF5" i="13"/>
  <c r="AF284" i="13"/>
  <c r="AF236" i="13"/>
  <c r="AF220" i="13"/>
  <c r="AF188" i="13"/>
  <c r="AF156" i="13"/>
  <c r="AF124" i="13"/>
  <c r="AF92" i="13"/>
  <c r="AF60" i="13"/>
  <c r="AF28" i="13"/>
  <c r="AF212" i="13"/>
  <c r="AF180" i="13"/>
  <c r="AF148" i="13"/>
  <c r="AF116" i="13"/>
  <c r="AF84" i="13"/>
  <c r="AF52" i="13"/>
  <c r="AF20" i="13"/>
  <c r="AF204" i="13"/>
  <c r="AF172" i="13"/>
  <c r="AF140" i="13"/>
  <c r="AF108" i="13"/>
  <c r="AF76" i="13"/>
  <c r="AF44" i="13"/>
  <c r="AF12" i="13"/>
  <c r="AF196" i="13"/>
  <c r="AF164" i="13"/>
  <c r="AF132" i="13"/>
  <c r="AF100" i="13"/>
  <c r="AF68" i="13"/>
  <c r="AF36" i="13"/>
  <c r="AF4" i="13"/>
  <c r="AD299" i="13"/>
  <c r="AD295" i="13"/>
  <c r="AD291" i="13"/>
  <c r="AD287" i="13"/>
  <c r="AD283" i="13"/>
  <c r="AD279" i="13"/>
  <c r="AD275" i="13"/>
  <c r="AD271" i="13"/>
  <c r="AD267" i="13"/>
  <c r="AD263" i="13"/>
  <c r="AD259" i="13"/>
  <c r="AD255" i="13"/>
  <c r="AD251" i="13"/>
  <c r="AD247" i="13"/>
  <c r="AD243" i="13"/>
  <c r="AD239" i="13"/>
  <c r="AD235" i="13"/>
  <c r="AD231" i="13"/>
  <c r="AD227" i="13"/>
  <c r="AD223" i="13"/>
  <c r="AD219" i="13"/>
  <c r="AD215" i="13"/>
  <c r="AD211" i="13"/>
  <c r="AD207" i="13"/>
  <c r="AD203" i="13"/>
  <c r="AD199" i="13"/>
  <c r="AD195" i="13"/>
  <c r="AD191" i="13"/>
  <c r="AD187" i="13"/>
  <c r="AD183" i="13"/>
  <c r="AD179" i="13"/>
  <c r="AD175" i="13"/>
  <c r="AD171" i="13"/>
  <c r="AD167" i="13"/>
  <c r="AD163" i="13"/>
  <c r="AD159" i="13"/>
  <c r="AD155" i="13"/>
  <c r="AD151" i="13"/>
  <c r="AD147" i="13"/>
  <c r="AD143" i="13"/>
  <c r="AD139" i="13"/>
  <c r="AD135" i="13"/>
  <c r="AD131" i="13"/>
  <c r="AD127" i="13"/>
  <c r="AD123" i="13"/>
  <c r="AD119" i="13"/>
  <c r="AD115" i="13"/>
  <c r="AD111" i="13"/>
  <c r="AD107" i="13"/>
  <c r="AD103" i="13"/>
  <c r="AD99" i="13"/>
  <c r="AD95" i="13"/>
  <c r="AD91" i="13"/>
  <c r="AD87" i="13"/>
  <c r="AD83" i="13"/>
  <c r="AD79" i="13"/>
  <c r="AD75" i="13"/>
  <c r="AD71" i="13"/>
  <c r="AD67" i="13"/>
  <c r="AD63" i="13"/>
  <c r="AD59" i="13"/>
  <c r="AD55" i="13"/>
  <c r="AD51" i="13"/>
  <c r="AD47" i="13"/>
  <c r="AD43" i="13"/>
  <c r="AD39" i="13"/>
  <c r="AD35" i="13"/>
  <c r="AD31" i="13"/>
  <c r="AD27" i="13"/>
  <c r="AD23" i="13"/>
  <c r="AD19" i="13"/>
  <c r="AD15" i="13"/>
  <c r="AD11" i="13"/>
  <c r="AD7" i="13"/>
  <c r="AD3" i="13"/>
  <c r="AD298" i="13"/>
  <c r="AD294" i="13"/>
  <c r="AD290" i="13"/>
  <c r="AD286" i="13"/>
  <c r="AD282" i="13"/>
  <c r="AD278" i="13"/>
  <c r="AD274" i="13"/>
  <c r="AD270" i="13"/>
  <c r="AD266" i="13"/>
  <c r="AD262" i="13"/>
  <c r="AD297" i="13"/>
  <c r="AD289" i="13"/>
  <c r="AD281" i="13"/>
  <c r="AD273" i="13"/>
  <c r="AD265" i="13"/>
  <c r="AD258" i="13"/>
  <c r="AD253" i="13"/>
  <c r="AD248" i="13"/>
  <c r="AD242" i="13"/>
  <c r="AD237" i="13"/>
  <c r="AD232" i="13"/>
  <c r="AD226" i="13"/>
  <c r="AD221" i="13"/>
  <c r="AD216" i="13"/>
  <c r="AD210" i="13"/>
  <c r="AD205" i="13"/>
  <c r="AD200" i="13"/>
  <c r="AD194" i="13"/>
  <c r="AD189" i="13"/>
  <c r="AD184" i="13"/>
  <c r="AD178" i="13"/>
  <c r="AD173" i="13"/>
  <c r="AD168" i="13"/>
  <c r="AD162" i="13"/>
  <c r="AD157" i="13"/>
  <c r="AD152" i="13"/>
  <c r="AD146" i="13"/>
  <c r="AD141" i="13"/>
  <c r="AD136" i="13"/>
  <c r="AD130" i="13"/>
  <c r="AD125" i="13"/>
  <c r="AD120" i="13"/>
  <c r="AD114" i="13"/>
  <c r="AD109" i="13"/>
  <c r="AD104" i="13"/>
  <c r="AD98" i="13"/>
  <c r="AD93" i="13"/>
  <c r="AD88" i="13"/>
  <c r="AD82" i="13"/>
  <c r="AD77" i="13"/>
  <c r="AD72" i="13"/>
  <c r="AD66" i="13"/>
  <c r="AD61" i="13"/>
  <c r="AD56" i="13"/>
  <c r="AD50" i="13"/>
  <c r="AD45" i="13"/>
  <c r="AD40" i="13"/>
  <c r="AD34" i="13"/>
  <c r="AD29" i="13"/>
  <c r="AD24" i="13"/>
  <c r="AD18" i="13"/>
  <c r="AD13" i="13"/>
  <c r="AD8" i="13"/>
  <c r="AD2" i="13"/>
  <c r="AD296" i="13"/>
  <c r="AD288" i="13"/>
  <c r="AD280" i="13"/>
  <c r="AD272" i="13"/>
  <c r="AD264" i="13"/>
  <c r="AD257" i="13"/>
  <c r="AD252" i="13"/>
  <c r="AD246" i="13"/>
  <c r="AD241" i="13"/>
  <c r="AD236" i="13"/>
  <c r="AD230" i="13"/>
  <c r="AD225" i="13"/>
  <c r="AD220" i="13"/>
  <c r="AD214" i="13"/>
  <c r="AD209" i="13"/>
  <c r="AD204" i="13"/>
  <c r="AD198" i="13"/>
  <c r="AD193" i="13"/>
  <c r="AD188" i="13"/>
  <c r="AD182" i="13"/>
  <c r="AD177" i="13"/>
  <c r="AD172" i="13"/>
  <c r="AD166" i="13"/>
  <c r="AD161" i="13"/>
  <c r="AD156" i="13"/>
  <c r="AD150" i="13"/>
  <c r="AD145" i="13"/>
  <c r="AD140" i="13"/>
  <c r="AD134" i="13"/>
  <c r="AD129" i="13"/>
  <c r="AD124" i="13"/>
  <c r="AD118" i="13"/>
  <c r="AD113" i="13"/>
  <c r="AD108" i="13"/>
  <c r="AD102" i="13"/>
  <c r="AD97" i="13"/>
  <c r="AD92" i="13"/>
  <c r="AD86" i="13"/>
  <c r="AD81" i="13"/>
  <c r="AD76" i="13"/>
  <c r="AD70" i="13"/>
  <c r="AD65" i="13"/>
  <c r="AD60" i="13"/>
  <c r="AD54" i="13"/>
  <c r="AD49" i="13"/>
  <c r="AD44" i="13"/>
  <c r="AD38" i="13"/>
  <c r="AD33" i="13"/>
  <c r="AD28" i="13"/>
  <c r="AD22" i="13"/>
  <c r="AD17" i="13"/>
  <c r="AD12" i="13"/>
  <c r="AD6" i="13"/>
  <c r="AD293" i="13"/>
  <c r="AD285" i="13"/>
  <c r="AD277" i="13"/>
  <c r="AD269" i="13"/>
  <c r="AD261" i="13"/>
  <c r="AD256" i="13"/>
  <c r="AD250" i="13"/>
  <c r="AD245" i="13"/>
  <c r="AD240" i="13"/>
  <c r="AD234" i="13"/>
  <c r="AD229" i="13"/>
  <c r="AD224" i="13"/>
  <c r="AD218" i="13"/>
  <c r="AD208" i="13"/>
  <c r="AD202" i="13"/>
  <c r="AD197" i="13"/>
  <c r="AD192" i="13"/>
  <c r="AD186" i="13"/>
  <c r="AD181" i="13"/>
  <c r="AD176" i="13"/>
  <c r="AD170" i="13"/>
  <c r="AD165" i="13"/>
  <c r="AD160" i="13"/>
  <c r="AD154" i="13"/>
  <c r="AD149" i="13"/>
  <c r="AD144" i="13"/>
  <c r="AD138" i="13"/>
  <c r="AD133" i="13"/>
  <c r="AD128" i="13"/>
  <c r="AD122" i="13"/>
  <c r="AD117" i="13"/>
  <c r="AD112" i="13"/>
  <c r="AD106" i="13"/>
  <c r="AD101" i="13"/>
  <c r="AD96" i="13"/>
  <c r="AD90" i="13"/>
  <c r="AD85" i="13"/>
  <c r="AD80" i="13"/>
  <c r="AD74" i="13"/>
  <c r="AD69" i="13"/>
  <c r="AD64" i="13"/>
  <c r="AD58" i="13"/>
  <c r="AD53" i="13"/>
  <c r="AD48" i="13"/>
  <c r="AD42" i="13"/>
  <c r="AD32" i="13"/>
  <c r="AD26" i="13"/>
  <c r="AD21" i="13"/>
  <c r="AD16" i="13"/>
  <c r="AD10" i="13"/>
  <c r="AD5" i="13"/>
  <c r="AD292" i="13"/>
  <c r="AD284" i="13"/>
  <c r="AD276" i="13"/>
  <c r="AD268" i="13"/>
  <c r="AD260" i="13"/>
  <c r="AD254" i="13"/>
  <c r="AD249" i="13"/>
  <c r="AD244" i="13"/>
  <c r="AD238" i="13"/>
  <c r="AD233" i="13"/>
  <c r="AD228" i="13"/>
  <c r="AD222" i="13"/>
  <c r="AD213" i="13"/>
  <c r="AD37" i="13"/>
  <c r="AD217" i="13"/>
  <c r="AD196" i="13"/>
  <c r="AD174" i="13"/>
  <c r="AD153" i="13"/>
  <c r="AD132" i="13"/>
  <c r="AD110" i="13"/>
  <c r="AD89" i="13"/>
  <c r="AD68" i="13"/>
  <c r="AD46" i="13"/>
  <c r="AD25" i="13"/>
  <c r="AD4" i="13"/>
  <c r="AD212" i="13"/>
  <c r="AD190" i="13"/>
  <c r="AD169" i="13"/>
  <c r="AD148" i="13"/>
  <c r="AD126" i="13"/>
  <c r="AD30" i="13"/>
  <c r="AD105" i="13"/>
  <c r="AD84" i="13"/>
  <c r="AD62" i="13"/>
  <c r="AD41" i="13"/>
  <c r="AD20" i="13"/>
  <c r="AD206" i="13"/>
  <c r="AD185" i="13"/>
  <c r="AD142" i="13"/>
  <c r="AD121" i="13"/>
  <c r="AD100" i="13"/>
  <c r="AD78" i="13"/>
  <c r="AD57" i="13"/>
  <c r="AD36" i="13"/>
  <c r="AD14" i="13"/>
  <c r="AD201" i="13"/>
  <c r="AD158" i="13"/>
  <c r="AD116" i="13"/>
  <c r="AD73" i="13"/>
  <c r="AD9" i="13"/>
  <c r="AD164" i="13"/>
  <c r="AD180" i="13"/>
  <c r="AD137" i="13"/>
  <c r="AD94" i="13"/>
  <c r="AD52" i="13"/>
  <c r="AB299" i="13"/>
  <c r="AB295" i="13"/>
  <c r="AB291" i="13"/>
  <c r="AB287" i="13"/>
  <c r="AB283" i="13"/>
  <c r="AB279" i="13"/>
  <c r="AB275" i="13"/>
  <c r="AB271" i="13"/>
  <c r="AB267" i="13"/>
  <c r="AB263" i="13"/>
  <c r="AB259" i="13"/>
  <c r="AB255" i="13"/>
  <c r="AB251" i="13"/>
  <c r="AB247" i="13"/>
  <c r="AB243" i="13"/>
  <c r="AB239" i="13"/>
  <c r="AB235" i="13"/>
  <c r="AB231" i="13"/>
  <c r="AB227" i="13"/>
  <c r="AB223" i="13"/>
  <c r="AB219" i="13"/>
  <c r="AB215" i="13"/>
  <c r="AB211" i="13"/>
  <c r="AB207" i="13"/>
  <c r="AB203" i="13"/>
  <c r="AB199" i="13"/>
  <c r="AB195" i="13"/>
  <c r="AB191" i="13"/>
  <c r="AB187" i="13"/>
  <c r="AB183" i="13"/>
  <c r="AB179" i="13"/>
  <c r="AB175" i="13"/>
  <c r="AB171" i="13"/>
  <c r="AB167" i="13"/>
  <c r="AB163" i="13"/>
  <c r="AB159" i="13"/>
  <c r="AB155" i="13"/>
  <c r="AB151" i="13"/>
  <c r="AB147" i="13"/>
  <c r="AB143" i="13"/>
  <c r="AB139" i="13"/>
  <c r="AB135" i="13"/>
  <c r="AB131" i="13"/>
  <c r="AB127" i="13"/>
  <c r="AB123" i="13"/>
  <c r="AB119" i="13"/>
  <c r="AB115" i="13"/>
  <c r="AB111" i="13"/>
  <c r="AB107" i="13"/>
  <c r="AB103" i="13"/>
  <c r="AB99" i="13"/>
  <c r="AB95" i="13"/>
  <c r="AB91" i="13"/>
  <c r="AB87" i="13"/>
  <c r="AB83" i="13"/>
  <c r="AB79" i="13"/>
  <c r="AB75" i="13"/>
  <c r="AB71" i="13"/>
  <c r="AB67" i="13"/>
  <c r="AB63" i="13"/>
  <c r="AB59" i="13"/>
  <c r="AB55" i="13"/>
  <c r="AB51" i="13"/>
  <c r="AB47" i="13"/>
  <c r="AB43" i="13"/>
  <c r="AB39" i="13"/>
  <c r="AB35" i="13"/>
  <c r="AB31" i="13"/>
  <c r="AB27" i="13"/>
  <c r="AB23" i="13"/>
  <c r="AB19" i="13"/>
  <c r="AB15" i="13"/>
  <c r="AB11" i="13"/>
  <c r="AB7" i="13"/>
  <c r="AB3" i="13"/>
  <c r="AB46" i="13"/>
  <c r="AB38" i="13"/>
  <c r="AB30" i="13"/>
  <c r="AB22" i="13"/>
  <c r="AB14" i="13"/>
  <c r="AB6" i="13"/>
  <c r="AB297" i="13"/>
  <c r="AB285" i="13"/>
  <c r="AB277" i="13"/>
  <c r="AB269" i="13"/>
  <c r="AB298" i="13"/>
  <c r="AB294" i="13"/>
  <c r="AB290" i="13"/>
  <c r="AB286" i="13"/>
  <c r="AB282" i="13"/>
  <c r="AB278" i="13"/>
  <c r="AB274" i="13"/>
  <c r="AB270" i="13"/>
  <c r="AB266" i="13"/>
  <c r="AB262" i="13"/>
  <c r="AB258" i="13"/>
  <c r="AB254" i="13"/>
  <c r="AB250" i="13"/>
  <c r="AB246" i="13"/>
  <c r="AB242" i="13"/>
  <c r="AB238" i="13"/>
  <c r="AB234" i="13"/>
  <c r="AB230" i="13"/>
  <c r="AB226" i="13"/>
  <c r="AB222" i="13"/>
  <c r="AB218" i="13"/>
  <c r="AB214" i="13"/>
  <c r="AB210" i="13"/>
  <c r="AB206" i="13"/>
  <c r="AB202" i="13"/>
  <c r="AB198" i="13"/>
  <c r="AB194" i="13"/>
  <c r="AB190" i="13"/>
  <c r="AB186" i="13"/>
  <c r="AB182" i="13"/>
  <c r="AB178" i="13"/>
  <c r="AB174" i="13"/>
  <c r="AB170" i="13"/>
  <c r="AB166" i="13"/>
  <c r="AB162" i="13"/>
  <c r="AB158" i="13"/>
  <c r="AB154" i="13"/>
  <c r="AB150" i="13"/>
  <c r="AB146" i="13"/>
  <c r="AB142" i="13"/>
  <c r="AB138" i="13"/>
  <c r="AB134" i="13"/>
  <c r="AB130" i="13"/>
  <c r="AB126" i="13"/>
  <c r="AB122" i="13"/>
  <c r="AB118" i="13"/>
  <c r="AB114" i="13"/>
  <c r="AB110" i="13"/>
  <c r="AB106" i="13"/>
  <c r="AB102" i="13"/>
  <c r="AB98" i="13"/>
  <c r="AB94" i="13"/>
  <c r="AB90" i="13"/>
  <c r="AB86" i="13"/>
  <c r="AB82" i="13"/>
  <c r="AB78" i="13"/>
  <c r="AB74" i="13"/>
  <c r="AB70" i="13"/>
  <c r="AB66" i="13"/>
  <c r="AB62" i="13"/>
  <c r="AB58" i="13"/>
  <c r="AB54" i="13"/>
  <c r="AB50" i="13"/>
  <c r="AB42" i="13"/>
  <c r="AB34" i="13"/>
  <c r="AB26" i="13"/>
  <c r="AB18" i="13"/>
  <c r="AB10" i="13"/>
  <c r="AB2" i="13"/>
  <c r="AB293" i="13"/>
  <c r="AB289" i="13"/>
  <c r="AB281" i="13"/>
  <c r="AB273" i="13"/>
  <c r="AB265" i="13"/>
  <c r="AB296" i="13"/>
  <c r="AB280" i="13"/>
  <c r="AB264" i="13"/>
  <c r="AB256" i="13"/>
  <c r="AB248" i="13"/>
  <c r="AB240" i="13"/>
  <c r="AB232" i="13"/>
  <c r="AB224" i="13"/>
  <c r="AB216" i="13"/>
  <c r="AB208" i="13"/>
  <c r="AB200" i="13"/>
  <c r="AB192" i="13"/>
  <c r="AB184" i="13"/>
  <c r="AB176" i="13"/>
  <c r="AB168" i="13"/>
  <c r="AB160" i="13"/>
  <c r="AB152" i="13"/>
  <c r="AB144" i="13"/>
  <c r="AB136" i="13"/>
  <c r="AB128" i="13"/>
  <c r="AB120" i="13"/>
  <c r="AB112" i="13"/>
  <c r="AB104" i="13"/>
  <c r="AB96" i="13"/>
  <c r="AB88" i="13"/>
  <c r="AB64" i="13"/>
  <c r="AB48" i="13"/>
  <c r="AB24" i="13"/>
  <c r="AB8" i="13"/>
  <c r="AB292" i="13"/>
  <c r="AB276" i="13"/>
  <c r="AB261" i="13"/>
  <c r="AB253" i="13"/>
  <c r="AB245" i="13"/>
  <c r="AB237" i="13"/>
  <c r="AB229" i="13"/>
  <c r="AB221" i="13"/>
  <c r="AB213" i="13"/>
  <c r="AB205" i="13"/>
  <c r="AB197" i="13"/>
  <c r="AB189" i="13"/>
  <c r="AB181" i="13"/>
  <c r="AB173" i="13"/>
  <c r="AB165" i="13"/>
  <c r="AB157" i="13"/>
  <c r="AB149" i="13"/>
  <c r="AB141" i="13"/>
  <c r="AB133" i="13"/>
  <c r="AB125" i="13"/>
  <c r="AB117" i="13"/>
  <c r="AB109" i="13"/>
  <c r="AB101" i="13"/>
  <c r="AB93" i="13"/>
  <c r="AB85" i="13"/>
  <c r="AB77" i="13"/>
  <c r="AB69" i="13"/>
  <c r="AB61" i="13"/>
  <c r="AB53" i="13"/>
  <c r="AB45" i="13"/>
  <c r="AB37" i="13"/>
  <c r="AB29" i="13"/>
  <c r="AB21" i="13"/>
  <c r="AB13" i="13"/>
  <c r="AB5" i="13"/>
  <c r="AB172" i="13"/>
  <c r="AB140" i="13"/>
  <c r="AB124" i="13"/>
  <c r="AB108" i="13"/>
  <c r="AB100" i="13"/>
  <c r="AB84" i="13"/>
  <c r="AB68" i="13"/>
  <c r="AB60" i="13"/>
  <c r="AB44" i="13"/>
  <c r="AB28" i="13"/>
  <c r="AB12" i="13"/>
  <c r="AB284" i="13"/>
  <c r="AB225" i="13"/>
  <c r="AB201" i="13"/>
  <c r="AB185" i="13"/>
  <c r="AB169" i="13"/>
  <c r="AB153" i="13"/>
  <c r="AB137" i="13"/>
  <c r="AB121" i="13"/>
  <c r="AB105" i="13"/>
  <c r="AB89" i="13"/>
  <c r="AB73" i="13"/>
  <c r="AB65" i="13"/>
  <c r="AB49" i="13"/>
  <c r="AB33" i="13"/>
  <c r="AB17" i="13"/>
  <c r="AB80" i="13"/>
  <c r="AB56" i="13"/>
  <c r="AB32" i="13"/>
  <c r="AB16" i="13"/>
  <c r="AB288" i="13"/>
  <c r="AB272" i="13"/>
  <c r="AB260" i="13"/>
  <c r="AB252" i="13"/>
  <c r="AB244" i="13"/>
  <c r="AB236" i="13"/>
  <c r="AB228" i="13"/>
  <c r="AB220" i="13"/>
  <c r="AB212" i="13"/>
  <c r="AB204" i="13"/>
  <c r="AB196" i="13"/>
  <c r="AB188" i="13"/>
  <c r="AB180" i="13"/>
  <c r="AB164" i="13"/>
  <c r="AB156" i="13"/>
  <c r="AB148" i="13"/>
  <c r="AB132" i="13"/>
  <c r="AB116" i="13"/>
  <c r="AB92" i="13"/>
  <c r="AB76" i="13"/>
  <c r="AB52" i="13"/>
  <c r="AB36" i="13"/>
  <c r="AB20" i="13"/>
  <c r="AB4" i="13"/>
  <c r="AB268" i="13"/>
  <c r="AB257" i="13"/>
  <c r="AB249" i="13"/>
  <c r="AB241" i="13"/>
  <c r="AB233" i="13"/>
  <c r="AB217" i="13"/>
  <c r="AB209" i="13"/>
  <c r="AB193" i="13"/>
  <c r="AB177" i="13"/>
  <c r="AB161" i="13"/>
  <c r="AB145" i="13"/>
  <c r="AB129" i="13"/>
  <c r="AB113" i="13"/>
  <c r="AB97" i="13"/>
  <c r="AB81" i="13"/>
  <c r="AB57" i="13"/>
  <c r="AB41" i="13"/>
  <c r="AB25" i="13"/>
  <c r="AB9" i="13"/>
  <c r="AB72" i="13"/>
  <c r="AB40" i="13"/>
  <c r="Z299" i="13"/>
  <c r="Z297" i="13"/>
  <c r="Z295" i="13"/>
  <c r="Z293" i="13"/>
  <c r="Z291" i="13"/>
  <c r="Z289" i="13"/>
  <c r="Z287" i="13"/>
  <c r="Z285" i="13"/>
  <c r="Z283" i="13"/>
  <c r="Z281" i="13"/>
  <c r="Z279" i="13"/>
  <c r="Z277" i="13"/>
  <c r="Z275" i="13"/>
  <c r="Z273" i="13"/>
  <c r="Z271" i="13"/>
  <c r="Z269" i="13"/>
  <c r="Z267" i="13"/>
  <c r="Z265" i="13"/>
  <c r="Z263" i="13"/>
  <c r="Z261" i="13"/>
  <c r="Z259" i="13"/>
  <c r="Z257" i="13"/>
  <c r="Z255" i="13"/>
  <c r="Z253" i="13"/>
  <c r="Z251" i="13"/>
  <c r="Z249" i="13"/>
  <c r="Z247" i="13"/>
  <c r="Z245" i="13"/>
  <c r="Z243" i="13"/>
  <c r="Z241" i="13"/>
  <c r="Z239" i="13"/>
  <c r="Z237" i="13"/>
  <c r="Z235" i="13"/>
  <c r="Z233" i="13"/>
  <c r="Z231" i="13"/>
  <c r="Z229" i="13"/>
  <c r="Z227" i="13"/>
  <c r="Z225" i="13"/>
  <c r="Z223" i="13"/>
  <c r="Z221" i="13"/>
  <c r="Z219" i="13"/>
  <c r="Z217" i="13"/>
  <c r="Z215" i="13"/>
  <c r="Z213" i="13"/>
  <c r="Z211" i="13"/>
  <c r="Z209" i="13"/>
  <c r="Z207" i="13"/>
  <c r="Z205" i="13"/>
  <c r="Z203" i="13"/>
  <c r="Z201" i="13"/>
  <c r="Z199" i="13"/>
  <c r="Z197" i="13"/>
  <c r="Z195" i="13"/>
  <c r="Z193" i="13"/>
  <c r="Z191" i="13"/>
  <c r="Z189" i="13"/>
  <c r="Z187" i="13"/>
  <c r="Z185" i="13"/>
  <c r="Z183" i="13"/>
  <c r="Z181" i="13"/>
  <c r="Z179" i="13"/>
  <c r="Z177" i="13"/>
  <c r="Z175" i="13"/>
  <c r="Z173" i="13"/>
  <c r="Z171" i="13"/>
  <c r="Z169" i="13"/>
  <c r="Z167" i="13"/>
  <c r="Z165" i="13"/>
  <c r="Z163" i="13"/>
  <c r="Z161" i="13"/>
  <c r="Z159" i="13"/>
  <c r="Z157" i="13"/>
  <c r="Z155" i="13"/>
  <c r="Z153" i="13"/>
  <c r="Z151" i="13"/>
  <c r="Z149" i="13"/>
  <c r="Z147" i="13"/>
  <c r="Z145" i="13"/>
  <c r="Z143" i="13"/>
  <c r="Z141" i="13"/>
  <c r="Z139" i="13"/>
  <c r="Z137" i="13"/>
  <c r="Z135" i="13"/>
  <c r="Z133" i="13"/>
  <c r="Z131" i="13"/>
  <c r="Y299" i="13"/>
  <c r="Y297" i="13"/>
  <c r="Y295" i="13"/>
  <c r="Y293" i="13"/>
  <c r="Y291" i="13"/>
  <c r="Y289" i="13"/>
  <c r="Y287" i="13"/>
  <c r="Y285" i="13"/>
  <c r="Y283" i="13"/>
  <c r="Y281" i="13"/>
  <c r="Y279" i="13"/>
  <c r="Y277" i="13"/>
  <c r="Y275" i="13"/>
  <c r="Y273" i="13"/>
  <c r="Y271" i="13"/>
  <c r="Y269" i="13"/>
  <c r="Y267" i="13"/>
  <c r="Y265" i="13"/>
  <c r="Y263" i="13"/>
  <c r="Y261" i="13"/>
  <c r="Y259" i="13"/>
  <c r="Y257" i="13"/>
  <c r="Y255" i="13"/>
  <c r="Y253" i="13"/>
  <c r="Y251" i="13"/>
  <c r="Y249" i="13"/>
  <c r="Y247" i="13"/>
  <c r="Y245" i="13"/>
  <c r="Y243" i="13"/>
  <c r="Y241" i="13"/>
  <c r="Y239" i="13"/>
  <c r="Y237" i="13"/>
  <c r="Y235" i="13"/>
  <c r="Y233" i="13"/>
  <c r="Y231" i="13"/>
  <c r="Y229" i="13"/>
  <c r="Y227" i="13"/>
  <c r="Y225" i="13"/>
  <c r="Y223" i="13"/>
  <c r="Y221" i="13"/>
  <c r="Y219" i="13"/>
  <c r="Y217" i="13"/>
  <c r="Y215" i="13"/>
  <c r="Y213" i="13"/>
  <c r="Y211" i="13"/>
  <c r="Y209" i="13"/>
  <c r="Y207" i="13"/>
  <c r="Y205" i="13"/>
  <c r="Y203" i="13"/>
  <c r="Y201" i="13"/>
  <c r="Y199" i="13"/>
  <c r="Y197" i="13"/>
  <c r="Y195" i="13"/>
  <c r="Y193" i="13"/>
  <c r="Y191" i="13"/>
  <c r="Y189" i="13"/>
  <c r="Y187" i="13"/>
  <c r="Y185" i="13"/>
  <c r="Y183" i="13"/>
  <c r="Y181" i="13"/>
  <c r="Y179" i="13"/>
  <c r="Y177" i="13"/>
  <c r="Y175" i="13"/>
  <c r="Y173" i="13"/>
  <c r="Y171" i="13"/>
  <c r="Y169" i="13"/>
  <c r="Y167" i="13"/>
  <c r="Y165" i="13"/>
  <c r="Y163" i="13"/>
  <c r="Y161" i="13"/>
  <c r="Y159" i="13"/>
  <c r="Y157" i="13"/>
  <c r="Y155" i="13"/>
  <c r="Y153" i="13"/>
  <c r="Y151" i="13"/>
  <c r="Y149" i="13"/>
  <c r="Y147" i="13"/>
  <c r="Y145" i="13"/>
  <c r="Y143" i="13"/>
  <c r="Y141" i="13"/>
  <c r="Y139" i="13"/>
  <c r="Y137" i="13"/>
  <c r="Y135" i="13"/>
  <c r="Y133" i="13"/>
  <c r="Y131" i="13"/>
  <c r="Y298" i="13"/>
  <c r="Y294" i="13"/>
  <c r="Y290" i="13"/>
  <c r="Y286" i="13"/>
  <c r="Y282" i="13"/>
  <c r="Y278" i="13"/>
  <c r="Y274" i="13"/>
  <c r="Y270" i="13"/>
  <c r="Y266" i="13"/>
  <c r="Y262" i="13"/>
  <c r="Y258" i="13"/>
  <c r="Y254" i="13"/>
  <c r="Y250" i="13"/>
  <c r="Y246" i="13"/>
  <c r="Y242" i="13"/>
  <c r="Y238" i="13"/>
  <c r="Y234" i="13"/>
  <c r="Y230" i="13"/>
  <c r="Y226" i="13"/>
  <c r="Y222" i="13"/>
  <c r="Y218" i="13"/>
  <c r="Y214" i="13"/>
  <c r="Y210" i="13"/>
  <c r="Y206" i="13"/>
  <c r="Y202" i="13"/>
  <c r="Y198" i="13"/>
  <c r="Y194" i="13"/>
  <c r="Y190" i="13"/>
  <c r="Y186" i="13"/>
  <c r="Y182" i="13"/>
  <c r="Y178" i="13"/>
  <c r="Y174" i="13"/>
  <c r="Y170" i="13"/>
  <c r="Y166" i="13"/>
  <c r="Y162" i="13"/>
  <c r="Y158" i="13"/>
  <c r="Y154" i="13"/>
  <c r="Y150" i="13"/>
  <c r="Y146" i="13"/>
  <c r="Y142" i="13"/>
  <c r="Y138" i="13"/>
  <c r="Y134" i="13"/>
  <c r="Y130" i="13"/>
  <c r="Y128" i="13"/>
  <c r="Y126" i="13"/>
  <c r="Y124" i="13"/>
  <c r="Y122" i="13"/>
  <c r="Y120" i="13"/>
  <c r="Y118" i="13"/>
  <c r="Y116" i="13"/>
  <c r="Y114" i="13"/>
  <c r="Y112" i="13"/>
  <c r="Y110" i="13"/>
  <c r="Y108" i="13"/>
  <c r="Y106" i="13"/>
  <c r="Y104" i="13"/>
  <c r="Y102" i="13"/>
  <c r="Y100" i="13"/>
  <c r="Y98" i="13"/>
  <c r="Y96" i="13"/>
  <c r="Y94" i="13"/>
  <c r="Y92" i="13"/>
  <c r="Y90" i="13"/>
  <c r="Y88" i="13"/>
  <c r="Y86" i="13"/>
  <c r="Y84" i="13"/>
  <c r="Y82" i="13"/>
  <c r="Y80" i="13"/>
  <c r="Y78" i="13"/>
  <c r="Y76" i="13"/>
  <c r="Y74" i="13"/>
  <c r="Y72" i="13"/>
  <c r="Y70" i="13"/>
  <c r="Y68" i="13"/>
  <c r="Y66" i="13"/>
  <c r="Y64" i="13"/>
  <c r="Y62" i="13"/>
  <c r="Y60" i="13"/>
  <c r="Y58" i="13"/>
  <c r="Y56" i="13"/>
  <c r="Y54" i="13"/>
  <c r="Y52" i="13"/>
  <c r="Y50" i="13"/>
  <c r="Y48" i="13"/>
  <c r="Y46" i="13"/>
  <c r="Z296" i="13"/>
  <c r="Z292" i="13"/>
  <c r="Z288" i="13"/>
  <c r="Z284" i="13"/>
  <c r="Z280" i="13"/>
  <c r="Z276" i="13"/>
  <c r="Z272" i="13"/>
  <c r="Z268" i="13"/>
  <c r="Z264" i="13"/>
  <c r="Z260" i="13"/>
  <c r="Z256" i="13"/>
  <c r="Z252" i="13"/>
  <c r="Z248" i="13"/>
  <c r="Z244" i="13"/>
  <c r="Z240" i="13"/>
  <c r="Z236" i="13"/>
  <c r="Z232" i="13"/>
  <c r="Z228" i="13"/>
  <c r="Z224" i="13"/>
  <c r="Z220" i="13"/>
  <c r="Z216" i="13"/>
  <c r="Z212" i="13"/>
  <c r="Z208" i="13"/>
  <c r="Z204" i="13"/>
  <c r="Z200" i="13"/>
  <c r="Z196" i="13"/>
  <c r="Z192" i="13"/>
  <c r="Z188" i="13"/>
  <c r="Z184" i="13"/>
  <c r="Z180" i="13"/>
  <c r="Z176" i="13"/>
  <c r="Z172" i="13"/>
  <c r="Z168" i="13"/>
  <c r="Z164" i="13"/>
  <c r="Z160" i="13"/>
  <c r="Z156" i="13"/>
  <c r="Z152" i="13"/>
  <c r="Z148" i="13"/>
  <c r="Z144" i="13"/>
  <c r="Z140" i="13"/>
  <c r="Z136" i="13"/>
  <c r="Z132" i="13"/>
  <c r="Z129" i="13"/>
  <c r="Z127" i="13"/>
  <c r="Z125" i="13"/>
  <c r="Z123" i="13"/>
  <c r="Z121" i="13"/>
  <c r="Z119" i="13"/>
  <c r="Z117" i="13"/>
  <c r="Z115" i="13"/>
  <c r="Z113" i="13"/>
  <c r="Z111" i="13"/>
  <c r="Z109" i="13"/>
  <c r="Z107" i="13"/>
  <c r="Z105" i="13"/>
  <c r="Z103" i="13"/>
  <c r="Z101" i="13"/>
  <c r="Z99" i="13"/>
  <c r="Z97" i="13"/>
  <c r="Z95" i="13"/>
  <c r="Z93" i="13"/>
  <c r="Z91" i="13"/>
  <c r="Z89" i="13"/>
  <c r="Z87" i="13"/>
  <c r="Z85" i="13"/>
  <c r="Z83" i="13"/>
  <c r="Z81" i="13"/>
  <c r="Z79" i="13"/>
  <c r="Z77" i="13"/>
  <c r="Z75" i="13"/>
  <c r="Z73" i="13"/>
  <c r="Z71" i="13"/>
  <c r="Z69" i="13"/>
  <c r="Z67" i="13"/>
  <c r="Z65" i="13"/>
  <c r="Z63" i="13"/>
  <c r="Z61" i="13"/>
  <c r="Z298" i="13"/>
  <c r="Z290" i="13"/>
  <c r="Z282" i="13"/>
  <c r="Z274" i="13"/>
  <c r="Z266" i="13"/>
  <c r="Z258" i="13"/>
  <c r="Z250" i="13"/>
  <c r="Z242" i="13"/>
  <c r="Z234" i="13"/>
  <c r="Z226" i="13"/>
  <c r="Z218" i="13"/>
  <c r="Z210" i="13"/>
  <c r="Z202" i="13"/>
  <c r="Z194" i="13"/>
  <c r="Z186" i="13"/>
  <c r="Z178" i="13"/>
  <c r="Z170" i="13"/>
  <c r="Z162" i="13"/>
  <c r="Z154" i="13"/>
  <c r="Z146" i="13"/>
  <c r="Z138" i="13"/>
  <c r="Z130" i="13"/>
  <c r="Z126" i="13"/>
  <c r="Z122" i="13"/>
  <c r="Z118" i="13"/>
  <c r="Z114" i="13"/>
  <c r="Z110" i="13"/>
  <c r="Z106" i="13"/>
  <c r="Z102" i="13"/>
  <c r="Z98" i="13"/>
  <c r="Z94" i="13"/>
  <c r="Z90" i="13"/>
  <c r="Z86" i="13"/>
  <c r="Z82" i="13"/>
  <c r="Z78" i="13"/>
  <c r="Z74" i="13"/>
  <c r="Z70" i="13"/>
  <c r="Z66" i="13"/>
  <c r="Z62" i="13"/>
  <c r="Y59" i="13"/>
  <c r="Z56" i="13"/>
  <c r="Z53" i="13"/>
  <c r="Y51" i="13"/>
  <c r="Z48" i="13"/>
  <c r="Z45" i="13"/>
  <c r="Z43" i="13"/>
  <c r="Z41" i="13"/>
  <c r="Z39" i="13"/>
  <c r="Z37" i="13"/>
  <c r="Z35" i="13"/>
  <c r="Z33" i="13"/>
  <c r="Z31" i="13"/>
  <c r="Z29" i="13"/>
  <c r="Z27" i="13"/>
  <c r="Z25" i="13"/>
  <c r="Z23" i="13"/>
  <c r="Z21" i="13"/>
  <c r="Z19" i="13"/>
  <c r="Z17" i="13"/>
  <c r="Z15" i="13"/>
  <c r="Z13" i="13"/>
  <c r="Z11" i="13"/>
  <c r="Z9" i="13"/>
  <c r="Z7" i="13"/>
  <c r="Y296" i="13"/>
  <c r="Y288" i="13"/>
  <c r="Y280" i="13"/>
  <c r="Y272" i="13"/>
  <c r="Y264" i="13"/>
  <c r="Y256" i="13"/>
  <c r="Y248" i="13"/>
  <c r="Y240" i="13"/>
  <c r="Y232" i="13"/>
  <c r="Y224" i="13"/>
  <c r="Y216" i="13"/>
  <c r="Y208" i="13"/>
  <c r="Y200" i="13"/>
  <c r="Y192" i="13"/>
  <c r="Y184" i="13"/>
  <c r="Y176" i="13"/>
  <c r="Y168" i="13"/>
  <c r="Y160" i="13"/>
  <c r="Y152" i="13"/>
  <c r="Y144" i="13"/>
  <c r="Y136" i="13"/>
  <c r="Y129" i="13"/>
  <c r="Y125" i="13"/>
  <c r="Y121" i="13"/>
  <c r="Y117" i="13"/>
  <c r="Y113" i="13"/>
  <c r="Y109" i="13"/>
  <c r="Y105" i="13"/>
  <c r="Y101" i="13"/>
  <c r="Y97" i="13"/>
  <c r="Y93" i="13"/>
  <c r="Y89" i="13"/>
  <c r="Y85" i="13"/>
  <c r="Y81" i="13"/>
  <c r="Y77" i="13"/>
  <c r="Y73" i="13"/>
  <c r="Y69" i="13"/>
  <c r="Y65" i="13"/>
  <c r="Y61" i="13"/>
  <c r="Z58" i="13"/>
  <c r="Z55" i="13"/>
  <c r="Y53" i="13"/>
  <c r="Z50" i="13"/>
  <c r="Z47" i="13"/>
  <c r="Y45" i="13"/>
  <c r="Y43" i="13"/>
  <c r="Y41" i="13"/>
  <c r="Y39" i="13"/>
  <c r="Y37" i="13"/>
  <c r="Y35" i="13"/>
  <c r="Y33" i="13"/>
  <c r="Y31" i="13"/>
  <c r="Y29" i="13"/>
  <c r="Y27" i="13"/>
  <c r="Y25" i="13"/>
  <c r="Y23" i="13"/>
  <c r="Y21" i="13"/>
  <c r="Y19" i="13"/>
  <c r="Y17" i="13"/>
  <c r="Y15" i="13"/>
  <c r="Y13" i="13"/>
  <c r="Y11" i="13"/>
  <c r="Y9" i="13"/>
  <c r="Y7" i="13"/>
  <c r="Y5" i="13"/>
  <c r="Y3" i="13"/>
  <c r="Z294" i="13"/>
  <c r="Z286" i="13"/>
  <c r="Z278" i="13"/>
  <c r="Z270" i="13"/>
  <c r="Z262" i="13"/>
  <c r="Z254" i="13"/>
  <c r="Z246" i="13"/>
  <c r="Z238" i="13"/>
  <c r="Z230" i="13"/>
  <c r="Z222" i="13"/>
  <c r="Z214" i="13"/>
  <c r="Z206" i="13"/>
  <c r="Z198" i="13"/>
  <c r="Z190" i="13"/>
  <c r="Z182" i="13"/>
  <c r="Z174" i="13"/>
  <c r="Z166" i="13"/>
  <c r="Z158" i="13"/>
  <c r="Z150" i="13"/>
  <c r="Z142" i="13"/>
  <c r="Z134" i="13"/>
  <c r="Z128" i="13"/>
  <c r="Z124" i="13"/>
  <c r="Z120" i="13"/>
  <c r="Z116" i="13"/>
  <c r="Z112" i="13"/>
  <c r="Z108" i="13"/>
  <c r="Z104" i="13"/>
  <c r="Z100" i="13"/>
  <c r="Z96" i="13"/>
  <c r="Z92" i="13"/>
  <c r="Z88" i="13"/>
  <c r="Z84" i="13"/>
  <c r="Z80" i="13"/>
  <c r="Z76" i="13"/>
  <c r="Z72" i="13"/>
  <c r="Z68" i="13"/>
  <c r="Z64" i="13"/>
  <c r="Z60" i="13"/>
  <c r="Z57" i="13"/>
  <c r="Y55" i="13"/>
  <c r="Z52" i="13"/>
  <c r="Z49" i="13"/>
  <c r="Y47" i="13"/>
  <c r="Z44" i="13"/>
  <c r="Z42" i="13"/>
  <c r="Z40" i="13"/>
  <c r="Z38" i="13"/>
  <c r="Z36" i="13"/>
  <c r="Z34" i="13"/>
  <c r="Z32" i="13"/>
  <c r="Z30" i="13"/>
  <c r="Z28" i="13"/>
  <c r="Z26" i="13"/>
  <c r="Z24" i="13"/>
  <c r="Z22" i="13"/>
  <c r="Z20" i="13"/>
  <c r="Z18" i="13"/>
  <c r="Z16" i="13"/>
  <c r="Z14" i="13"/>
  <c r="Z12" i="13"/>
  <c r="Z10" i="13"/>
  <c r="Z8" i="13"/>
  <c r="Z6" i="13"/>
  <c r="Z4" i="13"/>
  <c r="Z2" i="13"/>
  <c r="Y292" i="13"/>
  <c r="Y284" i="13"/>
  <c r="Y276" i="13"/>
  <c r="Y268" i="13"/>
  <c r="Y260" i="13"/>
  <c r="Y252" i="13"/>
  <c r="Y244" i="13"/>
  <c r="Y236" i="13"/>
  <c r="Y228" i="13"/>
  <c r="Y220" i="13"/>
  <c r="Y212" i="13"/>
  <c r="Y204" i="13"/>
  <c r="Y196" i="13"/>
  <c r="Y188" i="13"/>
  <c r="Y180" i="13"/>
  <c r="Y172" i="13"/>
  <c r="Y164" i="13"/>
  <c r="Y156" i="13"/>
  <c r="Y148" i="13"/>
  <c r="Y140" i="13"/>
  <c r="Y119" i="13"/>
  <c r="Y103" i="13"/>
  <c r="Y87" i="13"/>
  <c r="Y71" i="13"/>
  <c r="Y57" i="13"/>
  <c r="Z46" i="13"/>
  <c r="Y38" i="13"/>
  <c r="Y30" i="13"/>
  <c r="Y22" i="13"/>
  <c r="Y14" i="13"/>
  <c r="Y6" i="13"/>
  <c r="Y2" i="13"/>
  <c r="Y12" i="13"/>
  <c r="Y127" i="13"/>
  <c r="Y95" i="13"/>
  <c r="Y63" i="13"/>
  <c r="Y42" i="13"/>
  <c r="Y26" i="13"/>
  <c r="Y10" i="13"/>
  <c r="Y123" i="13"/>
  <c r="Y91" i="13"/>
  <c r="Z59" i="13"/>
  <c r="Y40" i="13"/>
  <c r="Y24" i="13"/>
  <c r="Y8" i="13"/>
  <c r="Y132" i="13"/>
  <c r="Y115" i="13"/>
  <c r="Y99" i="13"/>
  <c r="Y83" i="13"/>
  <c r="Y67" i="13"/>
  <c r="Z54" i="13"/>
  <c r="Y44" i="13"/>
  <c r="Y36" i="13"/>
  <c r="Y28" i="13"/>
  <c r="Y20" i="13"/>
  <c r="Z5" i="13"/>
  <c r="Y111" i="13"/>
  <c r="Y79" i="13"/>
  <c r="Z51" i="13"/>
  <c r="Y34" i="13"/>
  <c r="Y18" i="13"/>
  <c r="Y4" i="13"/>
  <c r="Y107" i="13"/>
  <c r="Y75" i="13"/>
  <c r="Y49" i="13"/>
  <c r="Y32" i="13"/>
  <c r="Y16" i="13"/>
  <c r="Z3" i="13"/>
  <c r="Q3" i="13"/>
  <c r="Q11" i="13"/>
  <c r="Q7" i="13"/>
  <c r="Q8" i="13"/>
  <c r="Q9" i="13"/>
  <c r="Q10" i="13"/>
  <c r="Q4" i="13"/>
  <c r="Q5" i="13"/>
  <c r="Q6" i="13"/>
  <c r="Q2" i="13"/>
  <c r="AA3" i="13"/>
  <c r="AA5" i="13"/>
  <c r="AA7" i="13"/>
  <c r="AA9" i="13"/>
  <c r="AA11" i="13"/>
  <c r="AA13" i="13"/>
  <c r="AA15" i="13"/>
  <c r="AA17" i="13"/>
  <c r="AA19" i="13"/>
  <c r="AA21" i="13"/>
  <c r="AA23" i="13"/>
  <c r="AA25" i="13"/>
  <c r="AA27" i="13"/>
  <c r="AA29" i="13"/>
  <c r="AA31" i="13"/>
  <c r="AA33" i="13"/>
  <c r="AA35" i="13"/>
  <c r="AA37" i="13"/>
  <c r="AA39" i="13"/>
  <c r="AA41" i="13"/>
  <c r="AA43" i="13"/>
  <c r="AA45" i="13"/>
  <c r="AA47" i="13"/>
  <c r="AA49" i="13"/>
  <c r="AA51" i="13"/>
  <c r="AA53" i="13"/>
  <c r="AA55" i="13"/>
  <c r="AA57" i="13"/>
  <c r="AA59" i="13"/>
  <c r="AA61" i="13"/>
  <c r="AA63" i="13"/>
  <c r="AA65" i="13"/>
  <c r="AA67" i="13"/>
  <c r="AA69" i="13"/>
  <c r="AA71" i="13"/>
  <c r="AA73" i="13"/>
  <c r="AA75" i="13"/>
  <c r="AA77" i="13"/>
  <c r="AA79" i="13"/>
  <c r="AA81" i="13"/>
  <c r="AA83" i="13"/>
  <c r="AA85" i="13"/>
  <c r="AA87" i="13"/>
  <c r="AA89" i="13"/>
  <c r="AA91" i="13"/>
  <c r="AA93" i="13"/>
  <c r="AA95" i="13"/>
  <c r="AA97" i="13"/>
  <c r="AA99" i="13"/>
  <c r="AA101" i="13"/>
  <c r="AA103" i="13"/>
  <c r="AA105" i="13"/>
  <c r="AA107" i="13"/>
  <c r="AA109" i="13"/>
  <c r="AA111" i="13"/>
  <c r="AA113" i="13"/>
  <c r="AA115" i="13"/>
  <c r="AA117" i="13"/>
  <c r="AA119" i="13"/>
  <c r="AA121" i="13"/>
  <c r="AA123" i="13"/>
  <c r="AA125" i="13"/>
  <c r="AA127" i="13"/>
  <c r="AA129" i="13"/>
  <c r="AA131" i="13"/>
  <c r="AA133" i="13"/>
  <c r="AA135" i="13"/>
  <c r="AA137" i="13"/>
  <c r="AA139" i="13"/>
  <c r="AA141" i="13"/>
  <c r="AA143" i="13"/>
  <c r="AA145" i="13"/>
  <c r="AA147" i="13"/>
  <c r="AA149" i="13"/>
  <c r="AA151" i="13"/>
  <c r="AA153" i="13"/>
  <c r="AA155" i="13"/>
  <c r="AA157" i="13"/>
  <c r="AA159" i="13"/>
  <c r="AA161" i="13"/>
  <c r="AA163" i="13"/>
  <c r="AA165" i="13"/>
  <c r="AA167" i="13"/>
  <c r="AA169" i="13"/>
  <c r="AA171" i="13"/>
  <c r="AC3" i="13"/>
  <c r="AC5" i="13"/>
  <c r="AC7" i="13"/>
  <c r="AC9" i="13"/>
  <c r="AC11" i="13"/>
  <c r="AC13" i="13"/>
  <c r="AC15" i="13"/>
  <c r="AC17" i="13"/>
  <c r="AC19" i="13"/>
  <c r="AC21" i="13"/>
  <c r="AC23" i="13"/>
  <c r="AC25" i="13"/>
  <c r="AC27" i="13"/>
  <c r="AC29" i="13"/>
  <c r="AC31" i="13"/>
  <c r="AC33" i="13"/>
  <c r="AC35" i="13"/>
  <c r="AC37" i="13"/>
  <c r="AC39" i="13"/>
  <c r="AC41" i="13"/>
  <c r="AC43" i="13"/>
  <c r="AC45" i="13"/>
  <c r="AC47" i="13"/>
  <c r="AC49" i="13"/>
  <c r="AC51" i="13"/>
  <c r="AC53" i="13"/>
  <c r="AC55" i="13"/>
  <c r="AC57" i="13"/>
  <c r="AC59" i="13"/>
  <c r="AC61" i="13"/>
  <c r="AC63" i="13"/>
  <c r="AC65" i="13"/>
  <c r="AC67" i="13"/>
  <c r="AC69" i="13"/>
  <c r="AC71" i="13"/>
  <c r="AC73" i="13"/>
  <c r="AC75" i="13"/>
  <c r="AC77" i="13"/>
  <c r="AC79" i="13"/>
  <c r="AC81" i="13"/>
  <c r="AC83" i="13"/>
  <c r="AC85" i="13"/>
  <c r="AC87" i="13"/>
  <c r="AC89" i="13"/>
  <c r="AC91" i="13"/>
  <c r="AC93" i="13"/>
  <c r="AC95" i="13"/>
  <c r="AC97" i="13"/>
  <c r="AC99" i="13"/>
  <c r="AC101" i="13"/>
  <c r="AC103" i="13"/>
  <c r="AC105" i="13"/>
  <c r="AC107" i="13"/>
  <c r="AC109" i="13"/>
  <c r="AC111" i="13"/>
  <c r="AC113" i="13"/>
  <c r="AC115" i="13"/>
  <c r="AC117" i="13"/>
  <c r="AC119" i="13"/>
  <c r="AC121" i="13"/>
  <c r="AC123" i="13"/>
  <c r="AC125" i="13"/>
  <c r="AC127" i="13"/>
  <c r="AC129" i="13"/>
  <c r="AC131" i="13"/>
  <c r="AC133" i="13"/>
  <c r="AC135" i="13"/>
  <c r="AC137" i="13"/>
  <c r="AC139" i="13"/>
  <c r="AC141" i="13"/>
  <c r="AC143" i="13"/>
  <c r="AC145" i="13"/>
  <c r="AC147" i="13"/>
  <c r="AC149" i="13"/>
  <c r="AC151" i="13"/>
  <c r="AC153" i="13"/>
  <c r="AC155" i="13"/>
  <c r="AC157" i="13"/>
  <c r="AC159" i="13"/>
  <c r="AC161" i="13"/>
  <c r="AC163" i="13"/>
  <c r="AC165" i="13"/>
  <c r="AC167" i="13"/>
  <c r="AC169" i="13"/>
  <c r="AC171" i="13"/>
  <c r="AE3" i="13"/>
  <c r="AE5" i="13"/>
  <c r="AE7" i="13"/>
  <c r="AE9" i="13"/>
  <c r="AE11" i="13"/>
  <c r="AE13" i="13"/>
  <c r="AE15" i="13"/>
  <c r="AE17" i="13"/>
  <c r="AE19" i="13"/>
  <c r="AE21" i="13"/>
  <c r="AE23" i="13"/>
  <c r="AE25" i="13"/>
  <c r="AE27" i="13"/>
  <c r="AE29" i="13"/>
  <c r="AE31" i="13"/>
  <c r="AE33" i="13"/>
  <c r="AE35" i="13"/>
  <c r="AE37" i="13"/>
  <c r="AE39" i="13"/>
  <c r="AE41" i="13"/>
  <c r="AE43" i="13"/>
  <c r="AE45" i="13"/>
  <c r="AE47" i="13"/>
  <c r="AE49" i="13"/>
  <c r="AE51" i="13"/>
  <c r="AE53" i="13"/>
  <c r="AE55" i="13"/>
  <c r="AE57" i="13"/>
  <c r="AE59" i="13"/>
  <c r="AE61" i="13"/>
  <c r="AE63" i="13"/>
  <c r="AE65" i="13"/>
  <c r="AE67" i="13"/>
  <c r="AE69" i="13"/>
  <c r="AE71" i="13"/>
  <c r="AE73" i="13"/>
  <c r="AE75" i="13"/>
  <c r="AE77" i="13"/>
  <c r="AE79" i="13"/>
  <c r="AE81" i="13"/>
  <c r="AE83" i="13"/>
  <c r="AE85" i="13"/>
  <c r="AE87" i="13"/>
  <c r="AE89" i="13"/>
  <c r="AE91" i="13"/>
  <c r="AE93" i="13"/>
  <c r="AE95" i="13"/>
  <c r="AE97" i="13"/>
  <c r="AE99" i="13"/>
  <c r="AE101" i="13"/>
  <c r="AE103" i="13"/>
  <c r="AE105" i="13"/>
  <c r="AE107" i="13"/>
  <c r="AE109" i="13"/>
  <c r="AE111" i="13"/>
  <c r="AE113" i="13"/>
  <c r="AE115" i="13"/>
  <c r="AE117" i="13"/>
  <c r="AE119" i="13"/>
  <c r="AE121" i="13"/>
  <c r="AE123" i="13"/>
  <c r="AE125" i="13"/>
  <c r="AE127" i="13"/>
  <c r="AE129" i="13"/>
  <c r="AE131" i="13"/>
  <c r="AE133" i="13"/>
  <c r="AE135" i="13"/>
  <c r="AE137" i="13"/>
  <c r="AE139" i="13"/>
  <c r="AE141" i="13"/>
  <c r="AE143" i="13"/>
  <c r="AE145" i="13"/>
  <c r="AE147" i="13"/>
  <c r="AE149" i="13"/>
  <c r="AE151" i="13"/>
  <c r="AE153" i="13"/>
  <c r="AE155" i="13"/>
  <c r="AE157" i="13"/>
  <c r="AE159" i="13"/>
  <c r="AE161" i="13"/>
  <c r="AE163" i="13"/>
  <c r="AE165" i="13"/>
  <c r="AE167" i="13"/>
  <c r="AE169" i="13"/>
  <c r="AE171" i="13"/>
  <c r="AG3" i="13"/>
  <c r="AG5" i="13"/>
  <c r="AG7" i="13"/>
  <c r="AG9" i="13"/>
  <c r="AG11" i="13"/>
  <c r="AG13" i="13"/>
  <c r="AG15" i="13"/>
  <c r="AG17" i="13"/>
  <c r="AG19" i="13"/>
  <c r="AG21" i="13"/>
  <c r="AG23" i="13"/>
  <c r="AG25" i="13"/>
  <c r="AG27" i="13"/>
  <c r="AG29" i="13"/>
  <c r="AG31" i="13"/>
  <c r="AG33" i="13"/>
  <c r="AG35" i="13"/>
  <c r="AG37" i="13"/>
  <c r="AG39" i="13"/>
  <c r="AG41" i="13"/>
  <c r="AG43" i="13"/>
  <c r="AG45" i="13"/>
  <c r="AG47" i="13"/>
  <c r="AG49" i="13"/>
  <c r="AG51" i="13"/>
  <c r="AG53" i="13"/>
  <c r="AG55" i="13"/>
  <c r="AG57" i="13"/>
  <c r="AG59" i="13"/>
  <c r="AG61" i="13"/>
  <c r="AG63" i="13"/>
  <c r="AG65" i="13"/>
  <c r="AG67" i="13"/>
  <c r="AG69" i="13"/>
  <c r="AG71" i="13"/>
  <c r="AG73" i="13"/>
  <c r="AG75" i="13"/>
  <c r="AG77" i="13"/>
  <c r="AG79" i="13"/>
  <c r="AG81" i="13"/>
  <c r="AG83" i="13"/>
  <c r="AG85" i="13"/>
  <c r="AG87" i="13"/>
  <c r="AG89" i="13"/>
  <c r="AG91" i="13"/>
  <c r="AG93" i="13"/>
  <c r="AG95" i="13"/>
  <c r="AG97" i="13"/>
  <c r="AG99" i="13"/>
  <c r="AG101" i="13"/>
  <c r="AG103" i="13"/>
  <c r="AG105" i="13"/>
  <c r="AG107" i="13"/>
  <c r="AG109" i="13"/>
  <c r="AG111" i="13"/>
  <c r="AG113" i="13"/>
  <c r="AG115" i="13"/>
  <c r="AG117" i="13"/>
  <c r="AG119" i="13"/>
  <c r="AG121" i="13"/>
  <c r="AG123" i="13"/>
  <c r="AG125" i="13"/>
  <c r="AG127" i="13"/>
  <c r="AG129" i="13"/>
  <c r="AG131" i="13"/>
  <c r="AG133" i="13"/>
  <c r="AG135" i="13"/>
  <c r="AG137" i="13"/>
  <c r="AG139" i="13"/>
  <c r="AG141" i="13"/>
  <c r="AG143" i="13"/>
  <c r="AG145" i="13"/>
  <c r="AG147" i="13"/>
  <c r="AG149" i="13"/>
  <c r="AA4" i="13"/>
  <c r="AA6" i="13"/>
  <c r="AA8" i="13"/>
  <c r="AA10" i="13"/>
  <c r="AA12" i="13"/>
  <c r="AA14" i="13"/>
  <c r="AA16" i="13"/>
  <c r="AA18" i="13"/>
  <c r="AA20" i="13"/>
  <c r="AA22" i="13"/>
  <c r="AA24" i="13"/>
  <c r="AA26" i="13"/>
  <c r="AA28" i="13"/>
  <c r="AA30" i="13"/>
  <c r="AA32" i="13"/>
  <c r="AA34" i="13"/>
  <c r="AA36" i="13"/>
  <c r="AA38" i="13"/>
  <c r="AA40" i="13"/>
  <c r="AA42" i="13"/>
  <c r="AA44" i="13"/>
  <c r="AA46" i="13"/>
  <c r="AA48" i="13"/>
  <c r="AA50" i="13"/>
  <c r="AA52" i="13"/>
  <c r="AA54" i="13"/>
  <c r="AA56" i="13"/>
  <c r="AA58" i="13"/>
  <c r="AA60" i="13"/>
  <c r="AA62" i="13"/>
  <c r="AA64" i="13"/>
  <c r="AA66" i="13"/>
  <c r="AA68" i="13"/>
  <c r="AA70" i="13"/>
  <c r="AA72" i="13"/>
  <c r="AA74" i="13"/>
  <c r="AA76" i="13"/>
  <c r="AA78" i="13"/>
  <c r="AA80" i="13"/>
  <c r="AA82" i="13"/>
  <c r="AA84" i="13"/>
  <c r="AA86" i="13"/>
  <c r="AA88" i="13"/>
  <c r="AA90" i="13"/>
  <c r="AA92" i="13"/>
  <c r="AA94" i="13"/>
  <c r="AA96" i="13"/>
  <c r="AA98" i="13"/>
  <c r="AA100" i="13"/>
  <c r="AA102" i="13"/>
  <c r="AA104" i="13"/>
  <c r="AA106" i="13"/>
  <c r="AA108" i="13"/>
  <c r="AA110" i="13"/>
  <c r="AA112" i="13"/>
  <c r="AC4" i="13"/>
  <c r="AC6" i="13"/>
  <c r="AC8" i="13"/>
  <c r="AC10" i="13"/>
  <c r="AC12" i="13"/>
  <c r="AC14" i="13"/>
  <c r="AC16" i="13"/>
  <c r="AC18" i="13"/>
  <c r="AC20" i="13"/>
  <c r="AC22" i="13"/>
  <c r="AC24" i="13"/>
  <c r="AC26" i="13"/>
  <c r="AC28" i="13"/>
  <c r="AC30" i="13"/>
  <c r="AC32" i="13"/>
  <c r="AC34" i="13"/>
  <c r="AC36" i="13"/>
  <c r="AC38" i="13"/>
  <c r="AC40" i="13"/>
  <c r="AC42" i="13"/>
  <c r="AC44" i="13"/>
  <c r="AC46" i="13"/>
  <c r="AC48" i="13"/>
  <c r="AC50" i="13"/>
  <c r="AC52" i="13"/>
  <c r="AC54" i="13"/>
  <c r="AC56" i="13"/>
  <c r="AC58" i="13"/>
  <c r="AC60" i="13"/>
  <c r="AC62" i="13"/>
  <c r="AC64" i="13"/>
  <c r="AC66" i="13"/>
  <c r="AC68" i="13"/>
  <c r="AC70" i="13"/>
  <c r="AC72" i="13"/>
  <c r="AC74" i="13"/>
  <c r="AC76" i="13"/>
  <c r="AC78" i="13"/>
  <c r="AC80" i="13"/>
  <c r="AC82" i="13"/>
  <c r="AC84" i="13"/>
  <c r="AC86" i="13"/>
  <c r="AC88" i="13"/>
  <c r="AC90" i="13"/>
  <c r="AC92" i="13"/>
  <c r="AC94" i="13"/>
  <c r="AC96" i="13"/>
  <c r="AC98" i="13"/>
  <c r="AC100" i="13"/>
  <c r="AC102" i="13"/>
  <c r="AC104" i="13"/>
  <c r="AC106" i="13"/>
  <c r="AC108" i="13"/>
  <c r="AC110" i="13"/>
  <c r="AC112" i="13"/>
  <c r="AC114" i="13"/>
  <c r="AC116" i="13"/>
  <c r="AC118" i="13"/>
  <c r="AC120" i="13"/>
  <c r="AC122" i="13"/>
  <c r="AC124" i="13"/>
  <c r="AC126" i="13"/>
  <c r="AC128" i="13"/>
  <c r="AC130" i="13"/>
  <c r="AC132" i="13"/>
  <c r="AC134" i="13"/>
  <c r="AC136" i="13"/>
  <c r="AC138" i="13"/>
  <c r="AC140" i="13"/>
  <c r="AC142" i="13"/>
  <c r="AC144" i="13"/>
  <c r="AC146" i="13"/>
  <c r="AC148" i="13"/>
  <c r="AC150" i="13"/>
  <c r="AC152" i="13"/>
  <c r="AC154" i="13"/>
  <c r="AC156" i="13"/>
  <c r="AC158" i="13"/>
  <c r="AC160" i="13"/>
  <c r="AC162" i="13"/>
  <c r="AC164" i="13"/>
  <c r="AC166" i="13"/>
  <c r="AC168" i="13"/>
  <c r="AC170" i="13"/>
  <c r="AC172" i="13"/>
  <c r="AE4" i="13"/>
  <c r="AE12" i="13"/>
  <c r="AE20" i="13"/>
  <c r="AE28" i="13"/>
  <c r="AE36" i="13"/>
  <c r="AE44" i="13"/>
  <c r="AE52" i="13"/>
  <c r="AE60" i="13"/>
  <c r="AE68" i="13"/>
  <c r="AE76" i="13"/>
  <c r="AE84" i="13"/>
  <c r="AE92" i="13"/>
  <c r="AE100" i="13"/>
  <c r="AE108" i="13"/>
  <c r="AG114" i="13"/>
  <c r="AE120" i="13"/>
  <c r="AA126" i="13"/>
  <c r="AG130" i="13"/>
  <c r="AE136" i="13"/>
  <c r="AA142" i="13"/>
  <c r="AG146" i="13"/>
  <c r="AA152" i="13"/>
  <c r="AA156" i="13"/>
  <c r="AA160" i="13"/>
  <c r="AA164" i="13"/>
  <c r="AA168" i="13"/>
  <c r="AA172" i="13"/>
  <c r="AC174" i="13"/>
  <c r="AC176" i="13"/>
  <c r="AC178" i="13"/>
  <c r="AC180" i="13"/>
  <c r="AC182" i="13"/>
  <c r="AC184" i="13"/>
  <c r="AC186" i="13"/>
  <c r="AC188" i="13"/>
  <c r="AC190" i="13"/>
  <c r="AC192" i="13"/>
  <c r="AC194" i="13"/>
  <c r="AC196" i="13"/>
  <c r="AC198" i="13"/>
  <c r="AC200" i="13"/>
  <c r="AC202" i="13"/>
  <c r="AC204" i="13"/>
  <c r="AC206" i="13"/>
  <c r="AC208" i="13"/>
  <c r="AC210" i="13"/>
  <c r="AC212" i="13"/>
  <c r="AC214" i="13"/>
  <c r="AC216" i="13"/>
  <c r="AC218" i="13"/>
  <c r="AC220" i="13"/>
  <c r="AC222" i="13"/>
  <c r="AC224" i="13"/>
  <c r="AC226" i="13"/>
  <c r="AC228" i="13"/>
  <c r="AC230" i="13"/>
  <c r="AC232" i="13"/>
  <c r="AC234" i="13"/>
  <c r="AC236" i="13"/>
  <c r="AC238" i="13"/>
  <c r="AC240" i="13"/>
  <c r="AC242" i="13"/>
  <c r="AC244" i="13"/>
  <c r="AC246" i="13"/>
  <c r="AC248" i="13"/>
  <c r="AC250" i="13"/>
  <c r="AC252" i="13"/>
  <c r="AC254" i="13"/>
  <c r="AC256" i="13"/>
  <c r="AC258" i="13"/>
  <c r="AC260" i="13"/>
  <c r="AC262" i="13"/>
  <c r="AC264" i="13"/>
  <c r="AC266" i="13"/>
  <c r="AC268" i="13"/>
  <c r="AC270" i="13"/>
  <c r="AC272" i="13"/>
  <c r="AC274" i="13"/>
  <c r="AC276" i="13"/>
  <c r="AC278" i="13"/>
  <c r="AC280" i="13"/>
  <c r="AC282" i="13"/>
  <c r="AC284" i="13"/>
  <c r="AC286" i="13"/>
  <c r="AC288" i="13"/>
  <c r="AC290" i="13"/>
  <c r="AC292" i="13"/>
  <c r="AC294" i="13"/>
  <c r="AC296" i="13"/>
  <c r="AC298" i="13"/>
  <c r="AE212" i="13"/>
  <c r="AE232" i="13"/>
  <c r="AE238" i="13"/>
  <c r="AE242" i="13"/>
  <c r="AG4" i="13"/>
  <c r="AG12" i="13"/>
  <c r="AG20" i="13"/>
  <c r="AG28" i="13"/>
  <c r="AG36" i="13"/>
  <c r="AG44" i="13"/>
  <c r="AG52" i="13"/>
  <c r="AG60" i="13"/>
  <c r="AG68" i="13"/>
  <c r="AG76" i="13"/>
  <c r="AG84" i="13"/>
  <c r="AG92" i="13"/>
  <c r="AG100" i="13"/>
  <c r="AG108" i="13"/>
  <c r="AA116" i="13"/>
  <c r="AG120" i="13"/>
  <c r="AE126" i="13"/>
  <c r="AA132" i="13"/>
  <c r="AG136" i="13"/>
  <c r="AE142" i="13"/>
  <c r="AA148" i="13"/>
  <c r="AE152" i="13"/>
  <c r="AE156" i="13"/>
  <c r="AE160" i="13"/>
  <c r="AE164" i="13"/>
  <c r="AE168" i="13"/>
  <c r="AE172" i="13"/>
  <c r="AE174" i="13"/>
  <c r="AE176" i="13"/>
  <c r="AE178" i="13"/>
  <c r="AE180" i="13"/>
  <c r="AE182" i="13"/>
  <c r="AE184" i="13"/>
  <c r="AE186" i="13"/>
  <c r="AE188" i="13"/>
  <c r="AE190" i="13"/>
  <c r="AE192" i="13"/>
  <c r="AE194" i="13"/>
  <c r="AE196" i="13"/>
  <c r="AE198" i="13"/>
  <c r="AE200" i="13"/>
  <c r="AE202" i="13"/>
  <c r="AE204" i="13"/>
  <c r="AE206" i="13"/>
  <c r="AE208" i="13"/>
  <c r="AE210" i="13"/>
  <c r="AE214" i="13"/>
  <c r="AE216" i="13"/>
  <c r="AE218" i="13"/>
  <c r="AE220" i="13"/>
  <c r="AE222" i="13"/>
  <c r="AE224" i="13"/>
  <c r="AE226" i="13"/>
  <c r="AE228" i="13"/>
  <c r="AE230" i="13"/>
  <c r="AE234" i="13"/>
  <c r="AE236" i="13"/>
  <c r="AE240" i="13"/>
  <c r="AE244" i="13"/>
  <c r="AE6" i="13"/>
  <c r="AE14" i="13"/>
  <c r="AE22" i="13"/>
  <c r="AE30" i="13"/>
  <c r="AE38" i="13"/>
  <c r="AE46" i="13"/>
  <c r="AE54" i="13"/>
  <c r="AE62" i="13"/>
  <c r="AE70" i="13"/>
  <c r="AE78" i="13"/>
  <c r="AE86" i="13"/>
  <c r="AE94" i="13"/>
  <c r="AE102" i="13"/>
  <c r="AE110" i="13"/>
  <c r="AE116" i="13"/>
  <c r="AA122" i="13"/>
  <c r="AG126" i="13"/>
  <c r="AE132" i="13"/>
  <c r="AA138" i="13"/>
  <c r="AG142" i="13"/>
  <c r="AE148" i="13"/>
  <c r="AG152" i="13"/>
  <c r="AG156" i="13"/>
  <c r="AG160" i="13"/>
  <c r="AG164" i="13"/>
  <c r="AG168" i="13"/>
  <c r="AG172" i="13"/>
  <c r="AG174" i="13"/>
  <c r="AG176" i="13"/>
  <c r="AG178" i="13"/>
  <c r="AG180" i="13"/>
  <c r="AG182" i="13"/>
  <c r="AG184" i="13"/>
  <c r="AG186" i="13"/>
  <c r="AG188" i="13"/>
  <c r="AG190" i="13"/>
  <c r="AG192" i="13"/>
  <c r="AG194" i="13"/>
  <c r="AG196" i="13"/>
  <c r="AG198" i="13"/>
  <c r="AG200" i="13"/>
  <c r="AG202" i="13"/>
  <c r="AG204" i="13"/>
  <c r="AG206" i="13"/>
  <c r="AG208" i="13"/>
  <c r="AG210" i="13"/>
  <c r="AG212" i="13"/>
  <c r="AG214" i="13"/>
  <c r="AG216" i="13"/>
  <c r="AG218" i="13"/>
  <c r="AG220" i="13"/>
  <c r="AG222" i="13"/>
  <c r="AG224" i="13"/>
  <c r="AG226" i="13"/>
  <c r="AG228" i="13"/>
  <c r="AG230" i="13"/>
  <c r="AG232" i="13"/>
  <c r="AG234" i="13"/>
  <c r="AG236" i="13"/>
  <c r="AG238" i="13"/>
  <c r="AG6" i="13"/>
  <c r="AG14" i="13"/>
  <c r="AG22" i="13"/>
  <c r="AG30" i="13"/>
  <c r="AG38" i="13"/>
  <c r="AG46" i="13"/>
  <c r="AG54" i="13"/>
  <c r="AG62" i="13"/>
  <c r="AG70" i="13"/>
  <c r="AG78" i="13"/>
  <c r="AG86" i="13"/>
  <c r="AG94" i="13"/>
  <c r="AG102" i="13"/>
  <c r="AG110" i="13"/>
  <c r="AG116" i="13"/>
  <c r="AE122" i="13"/>
  <c r="AA128" i="13"/>
  <c r="AG132" i="13"/>
  <c r="AE138" i="13"/>
  <c r="AA144" i="13"/>
  <c r="AG148" i="13"/>
  <c r="AG153" i="13"/>
  <c r="AG157" i="13"/>
  <c r="AG161" i="13"/>
  <c r="AG165" i="13"/>
  <c r="AG169" i="13"/>
  <c r="AA173" i="13"/>
  <c r="AA175" i="13"/>
  <c r="AA177" i="13"/>
  <c r="AA179" i="13"/>
  <c r="AA181" i="13"/>
  <c r="AA183" i="13"/>
  <c r="AA185" i="13"/>
  <c r="AA187" i="13"/>
  <c r="AA189" i="13"/>
  <c r="AA191" i="13"/>
  <c r="AA193" i="13"/>
  <c r="AA195" i="13"/>
  <c r="AA197" i="13"/>
  <c r="AA199" i="13"/>
  <c r="AA201" i="13"/>
  <c r="AA203" i="13"/>
  <c r="AA205" i="13"/>
  <c r="AA207" i="13"/>
  <c r="AA209" i="13"/>
  <c r="AA211" i="13"/>
  <c r="AA213" i="13"/>
  <c r="AA215" i="13"/>
  <c r="AA217" i="13"/>
  <c r="AA219" i="13"/>
  <c r="AA221" i="13"/>
  <c r="AA223" i="13"/>
  <c r="AA225" i="13"/>
  <c r="AA227" i="13"/>
  <c r="AA229" i="13"/>
  <c r="AA231" i="13"/>
  <c r="AA233" i="13"/>
  <c r="AA235" i="13"/>
  <c r="AA237" i="13"/>
  <c r="AA239" i="13"/>
  <c r="AA241" i="13"/>
  <c r="AA243" i="13"/>
  <c r="AA245" i="13"/>
  <c r="AA247" i="13"/>
  <c r="AA249" i="13"/>
  <c r="AA251" i="13"/>
  <c r="AA253" i="13"/>
  <c r="AA255" i="13"/>
  <c r="AA257" i="13"/>
  <c r="AA259" i="13"/>
  <c r="AA261" i="13"/>
  <c r="AA263" i="13"/>
  <c r="AA265" i="13"/>
  <c r="AA267" i="13"/>
  <c r="AA269" i="13"/>
  <c r="AA271" i="13"/>
  <c r="AA273" i="13"/>
  <c r="AA275" i="13"/>
  <c r="AA277" i="13"/>
  <c r="AA279" i="13"/>
  <c r="AA281" i="13"/>
  <c r="AA283" i="13"/>
  <c r="AA285" i="13"/>
  <c r="AA287" i="13"/>
  <c r="AA289" i="13"/>
  <c r="AE8" i="13"/>
  <c r="AE16" i="13"/>
  <c r="AE24" i="13"/>
  <c r="AE32" i="13"/>
  <c r="AE40" i="13"/>
  <c r="AE48" i="13"/>
  <c r="AE56" i="13"/>
  <c r="AE64" i="13"/>
  <c r="AE72" i="13"/>
  <c r="AE80" i="13"/>
  <c r="AE88" i="13"/>
  <c r="AE96" i="13"/>
  <c r="AE104" i="13"/>
  <c r="AE112" i="13"/>
  <c r="AA118" i="13"/>
  <c r="AG122" i="13"/>
  <c r="AE128" i="13"/>
  <c r="AA134" i="13"/>
  <c r="AG138" i="13"/>
  <c r="AE144" i="13"/>
  <c r="AA150" i="13"/>
  <c r="AA154" i="13"/>
  <c r="AA158" i="13"/>
  <c r="AA162" i="13"/>
  <c r="AA166" i="13"/>
  <c r="AA170" i="13"/>
  <c r="AC173" i="13"/>
  <c r="AC175" i="13"/>
  <c r="AC177" i="13"/>
  <c r="AC179" i="13"/>
  <c r="AC181" i="13"/>
  <c r="AC183" i="13"/>
  <c r="AC185" i="13"/>
  <c r="AC187" i="13"/>
  <c r="AC189" i="13"/>
  <c r="AC191" i="13"/>
  <c r="AC193" i="13"/>
  <c r="AC195" i="13"/>
  <c r="AC197" i="13"/>
  <c r="AC199" i="13"/>
  <c r="AC201" i="13"/>
  <c r="AC203" i="13"/>
  <c r="AC205" i="13"/>
  <c r="AC207" i="13"/>
  <c r="AC209" i="13"/>
  <c r="AC211" i="13"/>
  <c r="AC213" i="13"/>
  <c r="AC215" i="13"/>
  <c r="AC217" i="13"/>
  <c r="AC219" i="13"/>
  <c r="AC221" i="13"/>
  <c r="AG8" i="13"/>
  <c r="AG16" i="13"/>
  <c r="AG24" i="13"/>
  <c r="AG32" i="13"/>
  <c r="AG40" i="13"/>
  <c r="AG48" i="13"/>
  <c r="AG56" i="13"/>
  <c r="AG64" i="13"/>
  <c r="AG72" i="13"/>
  <c r="AG80" i="13"/>
  <c r="AG88" i="13"/>
  <c r="AG96" i="13"/>
  <c r="AG104" i="13"/>
  <c r="AG112" i="13"/>
  <c r="AE118" i="13"/>
  <c r="AA124" i="13"/>
  <c r="AG128" i="13"/>
  <c r="AE134" i="13"/>
  <c r="AA140" i="13"/>
  <c r="AG144" i="13"/>
  <c r="AE150" i="13"/>
  <c r="AE154" i="13"/>
  <c r="AE158" i="13"/>
  <c r="AE162" i="13"/>
  <c r="AE166" i="13"/>
  <c r="AE170" i="13"/>
  <c r="AE173" i="13"/>
  <c r="AE175" i="13"/>
  <c r="AE177" i="13"/>
  <c r="AE179" i="13"/>
  <c r="AE181" i="13"/>
  <c r="AE183" i="13"/>
  <c r="AE185" i="13"/>
  <c r="AE187" i="13"/>
  <c r="AE189" i="13"/>
  <c r="AE191" i="13"/>
  <c r="AE193" i="13"/>
  <c r="AE195" i="13"/>
  <c r="AE197" i="13"/>
  <c r="AE199" i="13"/>
  <c r="AE201" i="13"/>
  <c r="AE10" i="13"/>
  <c r="AE18" i="13"/>
  <c r="AE26" i="13"/>
  <c r="AE34" i="13"/>
  <c r="AE42" i="13"/>
  <c r="AE50" i="13"/>
  <c r="AE58" i="13"/>
  <c r="AE66" i="13"/>
  <c r="AE74" i="13"/>
  <c r="AE82" i="13"/>
  <c r="AE90" i="13"/>
  <c r="AE98" i="13"/>
  <c r="AE106" i="13"/>
  <c r="AA114" i="13"/>
  <c r="AG118" i="13"/>
  <c r="AE124" i="13"/>
  <c r="AA130" i="13"/>
  <c r="AG134" i="13"/>
  <c r="AE140" i="13"/>
  <c r="AA146" i="13"/>
  <c r="AG150" i="13"/>
  <c r="AG154" i="13"/>
  <c r="AG158" i="13"/>
  <c r="AG162" i="13"/>
  <c r="AG166" i="13"/>
  <c r="AG170" i="13"/>
  <c r="AG173" i="13"/>
  <c r="AG175" i="13"/>
  <c r="AG177" i="13"/>
  <c r="AG179" i="13"/>
  <c r="AG181" i="13"/>
  <c r="AG183" i="13"/>
  <c r="AG185" i="13"/>
  <c r="AG187" i="13"/>
  <c r="AG189" i="13"/>
  <c r="AG191" i="13"/>
  <c r="AG193" i="13"/>
  <c r="AG195" i="13"/>
  <c r="AG197" i="13"/>
  <c r="AG199" i="13"/>
  <c r="AG201" i="13"/>
  <c r="AG10" i="13"/>
  <c r="AG74" i="13"/>
  <c r="AE130" i="13"/>
  <c r="AG167" i="13"/>
  <c r="AA186" i="13"/>
  <c r="AA202" i="13"/>
  <c r="AG207" i="13"/>
  <c r="AE213" i="13"/>
  <c r="AA218" i="13"/>
  <c r="AE223" i="13"/>
  <c r="AE227" i="13"/>
  <c r="AE231" i="13"/>
  <c r="AE235" i="13"/>
  <c r="AE239" i="13"/>
  <c r="AG242" i="13"/>
  <c r="AG245" i="13"/>
  <c r="AE248" i="13"/>
  <c r="AC251" i="13"/>
  <c r="AG253" i="13"/>
  <c r="AE256" i="13"/>
  <c r="AC259" i="13"/>
  <c r="AG261" i="13"/>
  <c r="AE264" i="13"/>
  <c r="AC267" i="13"/>
  <c r="AG269" i="13"/>
  <c r="AE272" i="13"/>
  <c r="AC275" i="13"/>
  <c r="AG277" i="13"/>
  <c r="AE280" i="13"/>
  <c r="AC283" i="13"/>
  <c r="AG285" i="13"/>
  <c r="AE288" i="13"/>
  <c r="AA291" i="13"/>
  <c r="AC293" i="13"/>
  <c r="AE295" i="13"/>
  <c r="AG297" i="13"/>
  <c r="AG213" i="13"/>
  <c r="AE219" i="13"/>
  <c r="AG223" i="13"/>
  <c r="AG231" i="13"/>
  <c r="AG235" i="13"/>
  <c r="AG239" i="13"/>
  <c r="AA246" i="13"/>
  <c r="AG248" i="13"/>
  <c r="AA254" i="13"/>
  <c r="AG256" i="13"/>
  <c r="AA262" i="13"/>
  <c r="AE267" i="13"/>
  <c r="AA270" i="13"/>
  <c r="AE275" i="13"/>
  <c r="AG280" i="13"/>
  <c r="AC291" i="13"/>
  <c r="AG295" i="13"/>
  <c r="AG293" i="13"/>
  <c r="AG254" i="13"/>
  <c r="AG270" i="13"/>
  <c r="AG278" i="13"/>
  <c r="AG286" i="13"/>
  <c r="AA294" i="13"/>
  <c r="AC279" i="13"/>
  <c r="AE294" i="13"/>
  <c r="AG50" i="13"/>
  <c r="AG229" i="13"/>
  <c r="AE247" i="13"/>
  <c r="AE263" i="13"/>
  <c r="AE279" i="13"/>
  <c r="AA290" i="13"/>
  <c r="AA120" i="13"/>
  <c r="AA222" i="13"/>
  <c r="AA230" i="13"/>
  <c r="AA238" i="13"/>
  <c r="AG247" i="13"/>
  <c r="AC261" i="13"/>
  <c r="AC269" i="13"/>
  <c r="AE282" i="13"/>
  <c r="AE290" i="13"/>
  <c r="AE299" i="13"/>
  <c r="AG66" i="13"/>
  <c r="AC223" i="13"/>
  <c r="AC235" i="13"/>
  <c r="AA248" i="13"/>
  <c r="AA264" i="13"/>
  <c r="AG282" i="13"/>
  <c r="AG18" i="13"/>
  <c r="AG82" i="13"/>
  <c r="AA136" i="13"/>
  <c r="AG171" i="13"/>
  <c r="AA188" i="13"/>
  <c r="AE203" i="13"/>
  <c r="AA208" i="13"/>
  <c r="AG227" i="13"/>
  <c r="AC243" i="13"/>
  <c r="AE251" i="13"/>
  <c r="AE259" i="13"/>
  <c r="AG264" i="13"/>
  <c r="AG272" i="13"/>
  <c r="AA278" i="13"/>
  <c r="AE283" i="13"/>
  <c r="AA286" i="13"/>
  <c r="AG288" i="13"/>
  <c r="AE293" i="13"/>
  <c r="AA298" i="13"/>
  <c r="AE298" i="13"/>
  <c r="AA260" i="13"/>
  <c r="AE289" i="13"/>
  <c r="AG298" i="13"/>
  <c r="AE276" i="13"/>
  <c r="AA292" i="13"/>
  <c r="AG155" i="13"/>
  <c r="AG225" i="13"/>
  <c r="AG244" i="13"/>
  <c r="AA258" i="13"/>
  <c r="AE271" i="13"/>
  <c r="AG284" i="13"/>
  <c r="AA297" i="13"/>
  <c r="AA198" i="13"/>
  <c r="AE250" i="13"/>
  <c r="AC277" i="13"/>
  <c r="AG163" i="13"/>
  <c r="AC239" i="13"/>
  <c r="AE261" i="13"/>
  <c r="AA280" i="13"/>
  <c r="AE297" i="13"/>
  <c r="AG26" i="13"/>
  <c r="AG90" i="13"/>
  <c r="AG140" i="13"/>
  <c r="AA174" i="13"/>
  <c r="AA190" i="13"/>
  <c r="AG203" i="13"/>
  <c r="AE209" i="13"/>
  <c r="AA214" i="13"/>
  <c r="AG219" i="13"/>
  <c r="AA224" i="13"/>
  <c r="AA228" i="13"/>
  <c r="AA232" i="13"/>
  <c r="AA236" i="13"/>
  <c r="AA240" i="13"/>
  <c r="AE243" i="13"/>
  <c r="AE246" i="13"/>
  <c r="AC249" i="13"/>
  <c r="AG251" i="13"/>
  <c r="AE254" i="13"/>
  <c r="AC257" i="13"/>
  <c r="AG259" i="13"/>
  <c r="AE262" i="13"/>
  <c r="AC265" i="13"/>
  <c r="AG267" i="13"/>
  <c r="AE270" i="13"/>
  <c r="AC273" i="13"/>
  <c r="AG275" i="13"/>
  <c r="AE278" i="13"/>
  <c r="AC281" i="13"/>
  <c r="AG283" i="13"/>
  <c r="AE286" i="13"/>
  <c r="AC289" i="13"/>
  <c r="AE291" i="13"/>
  <c r="AA296" i="13"/>
  <c r="AE257" i="13"/>
  <c r="AA268" i="13"/>
  <c r="AA276" i="13"/>
  <c r="AE281" i="13"/>
  <c r="AG291" i="13"/>
  <c r="AG281" i="13"/>
  <c r="AC287" i="13"/>
  <c r="AA299" i="13"/>
  <c r="AA180" i="13"/>
  <c r="AE211" i="13"/>
  <c r="AG233" i="13"/>
  <c r="AA250" i="13"/>
  <c r="AG268" i="13"/>
  <c r="AA282" i="13"/>
  <c r="AE292" i="13"/>
  <c r="AA182" i="13"/>
  <c r="AE217" i="13"/>
  <c r="AA226" i="13"/>
  <c r="AA234" i="13"/>
  <c r="AC245" i="13"/>
  <c r="AE258" i="13"/>
  <c r="AE266" i="13"/>
  <c r="AG279" i="13"/>
  <c r="AG287" i="13"/>
  <c r="AC297" i="13"/>
  <c r="AG124" i="13"/>
  <c r="AG217" i="13"/>
  <c r="AC227" i="13"/>
  <c r="AA242" i="13"/>
  <c r="AG258" i="13"/>
  <c r="AE277" i="13"/>
  <c r="AG299" i="13"/>
  <c r="AG34" i="13"/>
  <c r="AG98" i="13"/>
  <c r="AE146" i="13"/>
  <c r="AA176" i="13"/>
  <c r="AA192" i="13"/>
  <c r="AA204" i="13"/>
  <c r="AG209" i="13"/>
  <c r="AE215" i="13"/>
  <c r="AA220" i="13"/>
  <c r="AC225" i="13"/>
  <c r="AC229" i="13"/>
  <c r="AC233" i="13"/>
  <c r="AC237" i="13"/>
  <c r="AG240" i="13"/>
  <c r="AG243" i="13"/>
  <c r="AG246" i="13"/>
  <c r="AE249" i="13"/>
  <c r="AA252" i="13"/>
  <c r="AG262" i="13"/>
  <c r="AE265" i="13"/>
  <c r="AE273" i="13"/>
  <c r="AA284" i="13"/>
  <c r="AE296" i="13"/>
  <c r="AG273" i="13"/>
  <c r="AG296" i="13"/>
  <c r="AA196" i="13"/>
  <c r="AG205" i="13"/>
  <c r="AG221" i="13"/>
  <c r="AG237" i="13"/>
  <c r="AG252" i="13"/>
  <c r="AG260" i="13"/>
  <c r="AA274" i="13"/>
  <c r="AE287" i="13"/>
  <c r="AC299" i="13"/>
  <c r="AG159" i="13"/>
  <c r="AC253" i="13"/>
  <c r="AC285" i="13"/>
  <c r="AA184" i="13"/>
  <c r="AC231" i="13"/>
  <c r="AE253" i="13"/>
  <c r="AE269" i="13"/>
  <c r="AG290" i="13"/>
  <c r="AG42" i="13"/>
  <c r="AG106" i="13"/>
  <c r="AG151" i="13"/>
  <c r="AA178" i="13"/>
  <c r="AA194" i="13"/>
  <c r="AE205" i="13"/>
  <c r="AA210" i="13"/>
  <c r="AG215" i="13"/>
  <c r="AE221" i="13"/>
  <c r="AE225" i="13"/>
  <c r="AE229" i="13"/>
  <c r="AE233" i="13"/>
  <c r="AE237" i="13"/>
  <c r="AC241" i="13"/>
  <c r="AA244" i="13"/>
  <c r="AC247" i="13"/>
  <c r="AG249" i="13"/>
  <c r="AE252" i="13"/>
  <c r="AC255" i="13"/>
  <c r="AG257" i="13"/>
  <c r="AE260" i="13"/>
  <c r="AC263" i="13"/>
  <c r="AG265" i="13"/>
  <c r="AE268" i="13"/>
  <c r="AC271" i="13"/>
  <c r="AE284" i="13"/>
  <c r="AG289" i="13"/>
  <c r="AE114" i="13"/>
  <c r="AA216" i="13"/>
  <c r="AE241" i="13"/>
  <c r="AE255" i="13"/>
  <c r="AG276" i="13"/>
  <c r="AG294" i="13"/>
  <c r="AA206" i="13"/>
  <c r="AG263" i="13"/>
  <c r="AA212" i="13"/>
  <c r="AE245" i="13"/>
  <c r="AG266" i="13"/>
  <c r="AA293" i="13"/>
  <c r="AA266" i="13"/>
  <c r="AG255" i="13"/>
  <c r="AE274" i="13"/>
  <c r="AG292" i="13"/>
  <c r="AA200" i="13"/>
  <c r="AA256" i="13"/>
  <c r="AG274" i="13"/>
  <c r="AE285" i="13"/>
  <c r="AC295" i="13"/>
  <c r="AG58" i="13"/>
  <c r="AG211" i="13"/>
  <c r="AG241" i="13"/>
  <c r="AG271" i="13"/>
  <c r="AA295" i="13"/>
  <c r="AE207" i="13"/>
  <c r="AG250" i="13"/>
  <c r="AA272" i="13"/>
  <c r="AA288" i="13"/>
  <c r="AG2" i="13"/>
  <c r="AE2" i="13"/>
  <c r="AC2" i="13"/>
  <c r="AA2" i="13"/>
  <c r="T36" i="13"/>
  <c r="T40" i="13"/>
  <c r="T44" i="13"/>
  <c r="T48" i="13"/>
  <c r="T52" i="13"/>
  <c r="T56" i="13"/>
  <c r="T60" i="13"/>
  <c r="T64" i="13"/>
  <c r="T68" i="13"/>
  <c r="T72" i="13"/>
  <c r="T76" i="13"/>
  <c r="T80" i="13"/>
  <c r="T84" i="13"/>
  <c r="T88" i="13"/>
  <c r="T92" i="13"/>
  <c r="T96" i="13"/>
  <c r="T100" i="13"/>
  <c r="T104" i="13"/>
  <c r="T108" i="13"/>
  <c r="T112" i="13"/>
  <c r="T116" i="13"/>
  <c r="T120" i="13"/>
  <c r="T124" i="13"/>
  <c r="T128" i="13"/>
  <c r="T132" i="13"/>
  <c r="T136" i="13"/>
  <c r="T51" i="13"/>
  <c r="T55" i="13"/>
  <c r="T59" i="13"/>
  <c r="T63" i="13"/>
  <c r="T67" i="13"/>
  <c r="T71" i="13"/>
  <c r="T75" i="13"/>
  <c r="T79" i="13"/>
  <c r="T83" i="13"/>
  <c r="T87" i="13"/>
  <c r="T91" i="13"/>
  <c r="T95" i="13"/>
  <c r="T99" i="13"/>
  <c r="T103" i="13"/>
  <c r="T107" i="13"/>
  <c r="T111" i="13"/>
  <c r="T115" i="13"/>
  <c r="T119" i="13"/>
  <c r="T123" i="13"/>
  <c r="T127" i="13"/>
  <c r="T131" i="13"/>
  <c r="T135" i="13"/>
  <c r="T38" i="13"/>
  <c r="T70" i="13"/>
  <c r="T102" i="13"/>
  <c r="T134" i="13"/>
  <c r="T139" i="13"/>
  <c r="T143" i="13"/>
  <c r="T147" i="13"/>
  <c r="T151" i="13"/>
  <c r="T155" i="13"/>
  <c r="T159" i="13"/>
  <c r="T163" i="13"/>
  <c r="T167" i="13"/>
  <c r="T171" i="13"/>
  <c r="T175" i="13"/>
  <c r="T179" i="13"/>
  <c r="T183" i="13"/>
  <c r="T187" i="13"/>
  <c r="T191" i="13"/>
  <c r="T195" i="13"/>
  <c r="T199" i="13"/>
  <c r="T203" i="13"/>
  <c r="T207" i="13"/>
  <c r="T154" i="13"/>
  <c r="T158" i="13"/>
  <c r="T162" i="13"/>
  <c r="T166" i="13"/>
  <c r="T170" i="13"/>
  <c r="T174" i="13"/>
  <c r="T178" i="13"/>
  <c r="T182" i="13"/>
  <c r="T186" i="13"/>
  <c r="T190" i="13"/>
  <c r="T194" i="13"/>
  <c r="T198" i="13"/>
  <c r="T202" i="13"/>
  <c r="T206" i="13"/>
  <c r="T210" i="13"/>
  <c r="T26" i="13"/>
  <c r="T58" i="13"/>
  <c r="T90" i="13"/>
  <c r="T122" i="13"/>
  <c r="T54" i="13"/>
  <c r="T141" i="13"/>
  <c r="T145" i="13"/>
  <c r="T149" i="13"/>
  <c r="T153" i="13"/>
  <c r="T157" i="13"/>
  <c r="T161" i="13"/>
  <c r="T165" i="13"/>
  <c r="T169" i="13"/>
  <c r="T173" i="13"/>
  <c r="T177" i="13"/>
  <c r="T181" i="13"/>
  <c r="T185" i="13"/>
  <c r="T189" i="13"/>
  <c r="T50" i="13"/>
  <c r="T82" i="13"/>
  <c r="T114" i="13"/>
  <c r="T164" i="13"/>
  <c r="T197" i="13"/>
  <c r="T211" i="13"/>
  <c r="T214" i="13"/>
  <c r="T218" i="13"/>
  <c r="T222" i="13"/>
  <c r="T226" i="13"/>
  <c r="T230" i="13"/>
  <c r="T234" i="13"/>
  <c r="T238" i="13"/>
  <c r="T242" i="13"/>
  <c r="T246" i="13"/>
  <c r="T250" i="13"/>
  <c r="T254" i="13"/>
  <c r="T258" i="13"/>
  <c r="T46" i="13"/>
  <c r="T160" i="13"/>
  <c r="T152" i="13"/>
  <c r="T78" i="13"/>
  <c r="T148" i="13"/>
  <c r="T180" i="13"/>
  <c r="T196" i="13"/>
  <c r="T205" i="13"/>
  <c r="T216" i="13"/>
  <c r="T220" i="13"/>
  <c r="T224" i="13"/>
  <c r="T228" i="13"/>
  <c r="T232" i="13"/>
  <c r="T236" i="13"/>
  <c r="T240" i="13"/>
  <c r="T244" i="13"/>
  <c r="T248" i="13"/>
  <c r="T252" i="13"/>
  <c r="T256" i="13"/>
  <c r="T144" i="13"/>
  <c r="T140" i="13"/>
  <c r="T172" i="13"/>
  <c r="T193" i="13"/>
  <c r="T200" i="13"/>
  <c r="T209" i="13"/>
  <c r="T215" i="13"/>
  <c r="T219" i="13"/>
  <c r="T223" i="13"/>
  <c r="T227" i="13"/>
  <c r="T231" i="13"/>
  <c r="T235" i="13"/>
  <c r="T239" i="13"/>
  <c r="T243" i="13"/>
  <c r="T247" i="13"/>
  <c r="T251" i="13"/>
  <c r="T255" i="13"/>
  <c r="T259" i="13"/>
  <c r="T263" i="13"/>
  <c r="T267" i="13"/>
  <c r="T271" i="13"/>
  <c r="T201" i="13"/>
  <c r="T208" i="13"/>
  <c r="T217" i="13"/>
  <c r="T249" i="13"/>
  <c r="T272" i="13"/>
  <c r="T280" i="13"/>
  <c r="T283" i="13"/>
  <c r="T213" i="13"/>
  <c r="T245" i="13"/>
  <c r="T297" i="13"/>
  <c r="X299" i="13"/>
  <c r="T110" i="13"/>
  <c r="T192" i="13"/>
  <c r="T241" i="13"/>
  <c r="T260" i="13"/>
  <c r="T288" i="13"/>
  <c r="T291" i="13"/>
  <c r="T237" i="13"/>
  <c r="T276" i="13"/>
  <c r="T279" i="13"/>
  <c r="T221" i="13"/>
  <c r="T253" i="13"/>
  <c r="T289" i="13"/>
  <c r="T292" i="13"/>
  <c r="T298" i="13"/>
  <c r="T188" i="13"/>
  <c r="T233" i="13"/>
  <c r="T264" i="13"/>
  <c r="T273" i="13"/>
  <c r="T293" i="13"/>
  <c r="T296" i="13"/>
  <c r="T168" i="13"/>
  <c r="T229" i="13"/>
  <c r="T281" i="13"/>
  <c r="T284" i="13"/>
  <c r="T287" i="13"/>
  <c r="T299" i="13"/>
  <c r="T156" i="13"/>
  <c r="T225" i="13"/>
  <c r="T257" i="13"/>
  <c r="T268" i="13"/>
  <c r="T275" i="13"/>
  <c r="T295" i="13"/>
  <c r="T278" i="13"/>
  <c r="T74" i="13"/>
  <c r="T282" i="13"/>
  <c r="T294" i="13"/>
  <c r="T66" i="13"/>
  <c r="T142" i="13"/>
  <c r="T146" i="13"/>
  <c r="T129" i="13"/>
  <c r="T65" i="13"/>
  <c r="T133" i="13"/>
  <c r="T69" i="13"/>
  <c r="T77" i="13"/>
  <c r="T81" i="13"/>
  <c r="T85" i="13"/>
  <c r="T130" i="13"/>
  <c r="T34" i="13"/>
  <c r="T28" i="13"/>
  <c r="T32" i="13"/>
  <c r="T25" i="13"/>
  <c r="T86" i="13"/>
  <c r="T97" i="13"/>
  <c r="T117" i="13"/>
  <c r="T265" i="13"/>
  <c r="T61" i="13"/>
  <c r="T43" i="13"/>
  <c r="T118" i="13"/>
  <c r="T30" i="13"/>
  <c r="T73" i="13"/>
  <c r="T125" i="13"/>
  <c r="T121" i="13"/>
  <c r="T33" i="13"/>
  <c r="T39" i="13"/>
  <c r="T49" i="13"/>
  <c r="T204" i="13"/>
  <c r="T31" i="13"/>
  <c r="T274" i="13"/>
  <c r="T42" i="13"/>
  <c r="T98" i="13"/>
  <c r="T290" i="13"/>
  <c r="T29" i="13"/>
  <c r="T261" i="13"/>
  <c r="T176" i="13"/>
  <c r="T266" i="13"/>
  <c r="T262" i="13"/>
  <c r="T94" i="13"/>
  <c r="T93" i="13"/>
  <c r="T37" i="13"/>
  <c r="T45" i="13"/>
  <c r="T53" i="13"/>
  <c r="T269" i="13"/>
  <c r="T106" i="13"/>
  <c r="T270" i="13"/>
  <c r="T62" i="13"/>
  <c r="T27" i="13"/>
  <c r="T150" i="13"/>
  <c r="T126" i="13"/>
  <c r="T105" i="13"/>
  <c r="T41" i="13"/>
  <c r="T57" i="13"/>
  <c r="T212" i="13"/>
  <c r="T101" i="13"/>
  <c r="T109" i="13"/>
  <c r="T113" i="13"/>
  <c r="T285" i="13"/>
  <c r="T138" i="13"/>
  <c r="T35" i="13"/>
  <c r="T47" i="13"/>
  <c r="T286" i="13"/>
  <c r="T184" i="13"/>
  <c r="T137" i="13"/>
  <c r="T89" i="13"/>
  <c r="T277" i="13"/>
  <c r="T23" i="13"/>
  <c r="T3" i="13"/>
  <c r="T7" i="13"/>
  <c r="T11" i="13"/>
  <c r="T15" i="13"/>
  <c r="T19" i="13"/>
  <c r="T4" i="13"/>
  <c r="T8" i="13"/>
  <c r="T12" i="13"/>
  <c r="T16" i="13"/>
  <c r="T20" i="13"/>
  <c r="T24" i="13"/>
  <c r="T5" i="13"/>
  <c r="T9" i="13"/>
  <c r="T13" i="13"/>
  <c r="T17" i="13"/>
  <c r="T21" i="13"/>
  <c r="T6" i="13"/>
  <c r="T10" i="13"/>
  <c r="T14" i="13"/>
  <c r="T18" i="13"/>
  <c r="T22" i="13"/>
  <c r="T2" i="13"/>
  <c r="O299" i="13"/>
  <c r="O298" i="13"/>
  <c r="O297" i="13"/>
  <c r="O296" i="13"/>
  <c r="O295" i="13"/>
  <c r="O294" i="13"/>
  <c r="O293" i="13"/>
  <c r="O292" i="13"/>
  <c r="O291" i="13"/>
  <c r="O290" i="13"/>
  <c r="O289" i="13"/>
  <c r="O288" i="13"/>
  <c r="O287" i="13"/>
  <c r="O286" i="13"/>
  <c r="O285" i="13"/>
  <c r="O284" i="13"/>
  <c r="O283" i="13"/>
  <c r="O282" i="13"/>
  <c r="O281" i="13"/>
  <c r="O280" i="13"/>
  <c r="O279" i="13"/>
  <c r="O278" i="13"/>
  <c r="O277" i="13"/>
  <c r="O276" i="13"/>
  <c r="O275" i="13"/>
  <c r="O274" i="13"/>
  <c r="O273" i="13"/>
  <c r="O272" i="13"/>
  <c r="O271" i="13"/>
  <c r="O270" i="13"/>
  <c r="O269" i="13"/>
  <c r="O268" i="13"/>
  <c r="O267" i="13"/>
  <c r="O266" i="13"/>
  <c r="O265" i="13"/>
  <c r="O264" i="13"/>
  <c r="O263" i="13"/>
  <c r="O262" i="13"/>
  <c r="O261" i="13"/>
  <c r="O260" i="13"/>
  <c r="O259" i="13"/>
  <c r="O258" i="13"/>
  <c r="O257" i="13"/>
  <c r="O256" i="13"/>
  <c r="O255" i="13"/>
  <c r="O254" i="13"/>
  <c r="O253" i="13"/>
  <c r="O252" i="13"/>
  <c r="O251" i="13"/>
  <c r="O250" i="13"/>
  <c r="O249" i="13"/>
  <c r="O248" i="13"/>
  <c r="O247" i="13"/>
  <c r="O246" i="13"/>
  <c r="O245" i="13"/>
  <c r="O244" i="13"/>
  <c r="O243" i="13"/>
  <c r="O242" i="13"/>
  <c r="O241" i="13"/>
  <c r="O240" i="13"/>
  <c r="O239" i="13"/>
  <c r="O238" i="13"/>
  <c r="O237" i="13"/>
  <c r="O236" i="13"/>
  <c r="O235" i="13"/>
  <c r="O234" i="13"/>
  <c r="O233" i="13"/>
  <c r="O232" i="13"/>
  <c r="O231" i="13"/>
  <c r="O230" i="13"/>
  <c r="O229" i="13"/>
  <c r="O228" i="13"/>
  <c r="O227" i="13"/>
  <c r="O226" i="13"/>
  <c r="O225" i="13"/>
  <c r="O224" i="13"/>
  <c r="O223" i="13"/>
  <c r="O222" i="13"/>
  <c r="O221" i="13"/>
  <c r="O220" i="13"/>
  <c r="O219" i="13"/>
  <c r="O218" i="13"/>
  <c r="O217" i="13"/>
  <c r="O216" i="13"/>
  <c r="O215" i="13"/>
  <c r="O214" i="13"/>
  <c r="O213" i="13"/>
  <c r="O212" i="13"/>
  <c r="O211" i="13"/>
  <c r="O210" i="13"/>
  <c r="O209" i="13"/>
  <c r="O208" i="13"/>
  <c r="O207" i="13"/>
  <c r="O206" i="13"/>
  <c r="O205" i="13"/>
  <c r="O204" i="13"/>
  <c r="O203" i="13"/>
  <c r="O202" i="13"/>
  <c r="O201" i="13"/>
  <c r="O200" i="13"/>
  <c r="O199" i="13"/>
  <c r="O198" i="13"/>
  <c r="O197" i="13"/>
  <c r="O196" i="13"/>
  <c r="O195" i="13"/>
  <c r="O194" i="13"/>
  <c r="O193" i="13"/>
  <c r="O192" i="13"/>
  <c r="O191" i="13"/>
  <c r="O190" i="13"/>
  <c r="O189" i="13"/>
  <c r="O188" i="13"/>
  <c r="O187" i="13"/>
  <c r="O186" i="13"/>
  <c r="O185" i="13"/>
  <c r="O184" i="13"/>
  <c r="O183" i="13"/>
  <c r="O182" i="13"/>
  <c r="O181" i="13"/>
  <c r="O180" i="13"/>
  <c r="O179" i="13"/>
  <c r="O178" i="13"/>
  <c r="O177" i="13"/>
  <c r="O176" i="13"/>
  <c r="O175" i="13"/>
  <c r="O174" i="13"/>
  <c r="O173" i="13"/>
  <c r="O172" i="13"/>
  <c r="O171" i="13"/>
  <c r="O170" i="13"/>
  <c r="O169" i="13"/>
  <c r="O168" i="13"/>
  <c r="O167" i="13"/>
  <c r="O166" i="13"/>
  <c r="O165" i="13"/>
  <c r="O164" i="13"/>
  <c r="O163" i="13"/>
  <c r="O162" i="13"/>
  <c r="O161" i="13"/>
  <c r="O160" i="13"/>
  <c r="O159" i="13"/>
  <c r="O158" i="13"/>
  <c r="O157" i="13"/>
  <c r="O156" i="13"/>
  <c r="O155" i="13"/>
  <c r="O154" i="13"/>
  <c r="O153" i="13"/>
  <c r="O152" i="13"/>
  <c r="O151" i="13"/>
  <c r="O150" i="13"/>
  <c r="O149" i="13"/>
  <c r="O148" i="13"/>
  <c r="O147" i="13"/>
  <c r="O146" i="13"/>
  <c r="O145" i="13"/>
  <c r="O144" i="13"/>
  <c r="O143" i="13"/>
  <c r="O142" i="13"/>
  <c r="O141" i="13"/>
  <c r="O140" i="13"/>
  <c r="O139" i="13"/>
  <c r="O138" i="13"/>
  <c r="O137" i="13"/>
  <c r="O136" i="13"/>
  <c r="O135" i="13"/>
  <c r="O134" i="13"/>
  <c r="O133" i="13"/>
  <c r="O132" i="13"/>
  <c r="O131" i="13"/>
  <c r="O130" i="13"/>
  <c r="O129" i="13"/>
  <c r="O128" i="13"/>
  <c r="O127" i="13"/>
  <c r="O126" i="13"/>
  <c r="O125" i="13"/>
  <c r="O124" i="13"/>
  <c r="O123" i="13"/>
  <c r="O122" i="13"/>
  <c r="O121" i="13"/>
  <c r="O120" i="13"/>
  <c r="O119" i="13"/>
  <c r="O118" i="13"/>
  <c r="O117" i="13"/>
  <c r="O116" i="13"/>
  <c r="O115" i="13"/>
  <c r="O114" i="13"/>
  <c r="O113" i="13"/>
  <c r="O112" i="13"/>
  <c r="O111" i="13"/>
  <c r="O110" i="13"/>
  <c r="O109" i="13"/>
  <c r="O108" i="13"/>
  <c r="O107" i="13"/>
  <c r="O106" i="13"/>
  <c r="O105" i="13"/>
  <c r="O104" i="13"/>
  <c r="O103" i="13"/>
  <c r="O102" i="13"/>
  <c r="O101" i="13"/>
  <c r="O100" i="13"/>
  <c r="O99" i="13"/>
  <c r="O98" i="13"/>
  <c r="O97" i="13"/>
  <c r="O96" i="13"/>
  <c r="O95" i="13"/>
  <c r="O94" i="13"/>
  <c r="O93" i="13"/>
  <c r="O92" i="13"/>
  <c r="O91" i="13"/>
  <c r="O90" i="13"/>
  <c r="O89" i="13"/>
  <c r="O88" i="13"/>
  <c r="O87" i="13"/>
  <c r="O86" i="13"/>
  <c r="O85" i="13"/>
  <c r="O84" i="13"/>
  <c r="O83" i="13"/>
  <c r="O82" i="13"/>
  <c r="O81" i="13"/>
  <c r="O80" i="13"/>
  <c r="O79" i="13"/>
  <c r="O78" i="13"/>
  <c r="O77" i="13"/>
  <c r="O76" i="13"/>
  <c r="O75" i="13"/>
  <c r="O74" i="13"/>
  <c r="O73" i="13"/>
  <c r="O72" i="13"/>
  <c r="O71" i="13"/>
  <c r="O70" i="13"/>
  <c r="O69" i="13"/>
  <c r="O68" i="13"/>
  <c r="O67" i="13"/>
  <c r="O66" i="13"/>
  <c r="O65" i="13"/>
  <c r="O64" i="13"/>
  <c r="O63" i="13"/>
  <c r="O62" i="13"/>
  <c r="O61" i="13"/>
  <c r="O60" i="13"/>
  <c r="O59" i="13"/>
  <c r="O58" i="13"/>
  <c r="O57" i="13"/>
  <c r="O56" i="13"/>
  <c r="O55" i="13"/>
  <c r="O54" i="13"/>
  <c r="O53" i="13"/>
  <c r="O52" i="13"/>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O42" i="1" l="1"/>
  <c r="O32" i="1"/>
  <c r="L299" i="13" l="1"/>
  <c r="K299" i="13"/>
  <c r="L298" i="13"/>
  <c r="K298" i="13"/>
  <c r="L297" i="13"/>
  <c r="K297" i="13"/>
  <c r="L296" i="13"/>
  <c r="K296" i="13"/>
  <c r="L295" i="13"/>
  <c r="K295" i="13"/>
  <c r="L294" i="13"/>
  <c r="K294" i="13"/>
  <c r="L293" i="13"/>
  <c r="K293" i="13"/>
  <c r="L292" i="13"/>
  <c r="K292" i="13"/>
  <c r="L291" i="13"/>
  <c r="K291" i="13"/>
  <c r="L290" i="13"/>
  <c r="K290" i="13"/>
  <c r="L289" i="13"/>
  <c r="K289" i="13"/>
  <c r="L288" i="13"/>
  <c r="K288" i="13"/>
  <c r="L287" i="13"/>
  <c r="K287" i="13"/>
  <c r="L286" i="13"/>
  <c r="K286" i="13"/>
  <c r="L285" i="13"/>
  <c r="K285" i="13"/>
  <c r="L284" i="13"/>
  <c r="K284" i="13"/>
  <c r="L283" i="13"/>
  <c r="K283" i="13"/>
  <c r="L282" i="13"/>
  <c r="K282" i="13"/>
  <c r="L281" i="13"/>
  <c r="K281" i="13"/>
  <c r="L280" i="13"/>
  <c r="K280" i="13"/>
  <c r="L279" i="13"/>
  <c r="K279" i="13"/>
  <c r="L278" i="13"/>
  <c r="K278" i="13"/>
  <c r="L277" i="13"/>
  <c r="K277" i="13"/>
  <c r="L276" i="13"/>
  <c r="K276" i="13"/>
  <c r="L275" i="13"/>
  <c r="K275" i="13"/>
  <c r="L274" i="13"/>
  <c r="K274" i="13"/>
  <c r="L273" i="13"/>
  <c r="K273" i="13"/>
  <c r="L272" i="13"/>
  <c r="K272" i="13"/>
  <c r="L271" i="13"/>
  <c r="K271" i="13"/>
  <c r="L270" i="13"/>
  <c r="K270" i="13"/>
  <c r="L269" i="13"/>
  <c r="K269" i="13"/>
  <c r="L268" i="13"/>
  <c r="K268" i="13"/>
  <c r="L267" i="13"/>
  <c r="K267" i="13"/>
  <c r="L266" i="13"/>
  <c r="K266" i="13"/>
  <c r="L265" i="13"/>
  <c r="K265" i="13"/>
  <c r="L264" i="13"/>
  <c r="K264" i="13"/>
  <c r="L263" i="13"/>
  <c r="K263" i="13"/>
  <c r="L262" i="13"/>
  <c r="K262" i="13"/>
  <c r="L261" i="13"/>
  <c r="K261" i="13"/>
  <c r="L260" i="13"/>
  <c r="K260" i="13"/>
  <c r="L259" i="13"/>
  <c r="K259" i="13"/>
  <c r="L258" i="13"/>
  <c r="K258" i="13"/>
  <c r="L257" i="13"/>
  <c r="K257" i="13"/>
  <c r="L256" i="13"/>
  <c r="K256" i="13"/>
  <c r="L255" i="13"/>
  <c r="K255" i="13"/>
  <c r="L254" i="13"/>
  <c r="K254" i="13"/>
  <c r="L253" i="13"/>
  <c r="K253" i="13"/>
  <c r="L252" i="13"/>
  <c r="K252" i="13"/>
  <c r="L251" i="13"/>
  <c r="K251" i="13"/>
  <c r="L250" i="13"/>
  <c r="K250" i="13"/>
  <c r="L249" i="13"/>
  <c r="K249" i="13"/>
  <c r="L248" i="13"/>
  <c r="K248" i="13"/>
  <c r="L247" i="13"/>
  <c r="K247" i="13"/>
  <c r="L246" i="13"/>
  <c r="K246" i="13"/>
  <c r="L245" i="13"/>
  <c r="K245" i="13"/>
  <c r="L244" i="13"/>
  <c r="K244" i="13"/>
  <c r="L243" i="13"/>
  <c r="K243" i="13"/>
  <c r="L242" i="13"/>
  <c r="K242" i="13"/>
  <c r="L241" i="13"/>
  <c r="K241" i="13"/>
  <c r="L240" i="13"/>
  <c r="K240" i="13"/>
  <c r="L239" i="13"/>
  <c r="K239" i="13"/>
  <c r="L238" i="13"/>
  <c r="K238" i="13"/>
  <c r="L237" i="13"/>
  <c r="K237" i="13"/>
  <c r="L236" i="13"/>
  <c r="K236" i="13"/>
  <c r="L235" i="13"/>
  <c r="K235" i="13"/>
  <c r="L234" i="13"/>
  <c r="K234" i="13"/>
  <c r="L233" i="13"/>
  <c r="K233" i="13"/>
  <c r="L232" i="13"/>
  <c r="K232" i="13"/>
  <c r="L231" i="13"/>
  <c r="K231" i="13"/>
  <c r="L230" i="13"/>
  <c r="K230" i="13"/>
  <c r="L229" i="13"/>
  <c r="K229" i="13"/>
  <c r="L228" i="13"/>
  <c r="K228" i="13"/>
  <c r="L227" i="13"/>
  <c r="K227" i="13"/>
  <c r="L226" i="13"/>
  <c r="K226" i="13"/>
  <c r="L225" i="13"/>
  <c r="K225" i="13"/>
  <c r="L224" i="13"/>
  <c r="K224" i="13"/>
  <c r="L223" i="13"/>
  <c r="K223" i="13"/>
  <c r="L222" i="13"/>
  <c r="K222" i="13"/>
  <c r="L221" i="13"/>
  <c r="K221" i="13"/>
  <c r="L220" i="13"/>
  <c r="K220" i="13"/>
  <c r="L219" i="13"/>
  <c r="K219" i="13"/>
  <c r="L218" i="13"/>
  <c r="K218" i="13"/>
  <c r="L217" i="13"/>
  <c r="K217" i="13"/>
  <c r="L216" i="13"/>
  <c r="K216" i="13"/>
  <c r="L215" i="13"/>
  <c r="K215" i="13"/>
  <c r="L214" i="13"/>
  <c r="K214" i="13"/>
  <c r="L213" i="13"/>
  <c r="K213" i="13"/>
  <c r="L212" i="13"/>
  <c r="K212" i="13"/>
  <c r="L211" i="13"/>
  <c r="K211" i="13"/>
  <c r="L210" i="13"/>
  <c r="K210" i="13"/>
  <c r="L209" i="13"/>
  <c r="K209" i="13"/>
  <c r="L208" i="13"/>
  <c r="K208" i="13"/>
  <c r="L207" i="13"/>
  <c r="K207" i="13"/>
  <c r="L206" i="13"/>
  <c r="K206" i="13"/>
  <c r="L205" i="13"/>
  <c r="K205" i="13"/>
  <c r="L204" i="13"/>
  <c r="K204" i="13"/>
  <c r="L203" i="13"/>
  <c r="K203" i="13"/>
  <c r="L202" i="13"/>
  <c r="K202" i="13"/>
  <c r="L201" i="13"/>
  <c r="K201" i="13"/>
  <c r="L200" i="13"/>
  <c r="K200" i="13"/>
  <c r="L199" i="13"/>
  <c r="K199" i="13"/>
  <c r="L198" i="13"/>
  <c r="K198" i="13"/>
  <c r="L197" i="13"/>
  <c r="K197" i="13"/>
  <c r="L196" i="13"/>
  <c r="K196" i="13"/>
  <c r="L195" i="13"/>
  <c r="K195" i="13"/>
  <c r="L194" i="13"/>
  <c r="K194" i="13"/>
  <c r="L193" i="13"/>
  <c r="K193" i="13"/>
  <c r="L192" i="13"/>
  <c r="K192" i="13"/>
  <c r="L191" i="13"/>
  <c r="K191" i="13"/>
  <c r="L190" i="13"/>
  <c r="K190" i="13"/>
  <c r="L189" i="13"/>
  <c r="K189" i="13"/>
  <c r="L188" i="13"/>
  <c r="K188" i="13"/>
  <c r="L187" i="13"/>
  <c r="K187" i="13"/>
  <c r="L186" i="13"/>
  <c r="K186" i="13"/>
  <c r="L185" i="13"/>
  <c r="K185" i="13"/>
  <c r="L184" i="13"/>
  <c r="K184" i="13"/>
  <c r="L183" i="13"/>
  <c r="K183" i="13"/>
  <c r="L182" i="13"/>
  <c r="K182" i="13"/>
  <c r="L181" i="13"/>
  <c r="K181" i="13"/>
  <c r="L180" i="13"/>
  <c r="K180" i="13"/>
  <c r="L179" i="13"/>
  <c r="K179" i="13"/>
  <c r="L178" i="13"/>
  <c r="K178" i="13"/>
  <c r="L177" i="13"/>
  <c r="K177" i="13"/>
  <c r="L176" i="13"/>
  <c r="K176" i="13"/>
  <c r="L175" i="13"/>
  <c r="K175" i="13"/>
  <c r="L174" i="13"/>
  <c r="K174" i="13"/>
  <c r="L173" i="13"/>
  <c r="K173" i="13"/>
  <c r="L172" i="13"/>
  <c r="K172" i="13"/>
  <c r="L171" i="13"/>
  <c r="K171" i="13"/>
  <c r="L170" i="13"/>
  <c r="K170" i="13"/>
  <c r="L169" i="13"/>
  <c r="K169" i="13"/>
  <c r="L168" i="13"/>
  <c r="K168" i="13"/>
  <c r="L167" i="13"/>
  <c r="K167" i="13"/>
  <c r="L166" i="13"/>
  <c r="K166" i="13"/>
  <c r="L165" i="13"/>
  <c r="K165" i="13"/>
  <c r="L164" i="13"/>
  <c r="K164" i="13"/>
  <c r="L163" i="13"/>
  <c r="K163" i="13"/>
  <c r="L162" i="13"/>
  <c r="K162" i="13"/>
  <c r="L161" i="13"/>
  <c r="K161" i="13"/>
  <c r="L160" i="13"/>
  <c r="K160" i="13"/>
  <c r="L159" i="13"/>
  <c r="K159" i="13"/>
  <c r="L158" i="13"/>
  <c r="K158" i="13"/>
  <c r="L157" i="13"/>
  <c r="K157" i="13"/>
  <c r="L156" i="13"/>
  <c r="K156" i="13"/>
  <c r="L155" i="13"/>
  <c r="K155" i="13"/>
  <c r="L154" i="13"/>
  <c r="K154" i="13"/>
  <c r="L153" i="13"/>
  <c r="K153" i="13"/>
  <c r="L152" i="13"/>
  <c r="K152" i="13"/>
  <c r="L151" i="13"/>
  <c r="K151" i="13"/>
  <c r="L150" i="13"/>
  <c r="K150" i="13"/>
  <c r="L149" i="13"/>
  <c r="K149" i="13"/>
  <c r="L148" i="13"/>
  <c r="K148" i="13"/>
  <c r="L147" i="13"/>
  <c r="K147" i="13"/>
  <c r="L146" i="13"/>
  <c r="K146" i="13"/>
  <c r="L145" i="13"/>
  <c r="K145" i="13"/>
  <c r="L144" i="13"/>
  <c r="K144" i="13"/>
  <c r="L143" i="13"/>
  <c r="K143" i="13"/>
  <c r="L142" i="13"/>
  <c r="K142" i="13"/>
  <c r="L141" i="13"/>
  <c r="K141" i="13"/>
  <c r="L140" i="13"/>
  <c r="K140" i="13"/>
  <c r="L139" i="13"/>
  <c r="K139" i="13"/>
  <c r="L138" i="13"/>
  <c r="K138" i="13"/>
  <c r="L137" i="13"/>
  <c r="K137" i="13"/>
  <c r="L136" i="13"/>
  <c r="K136" i="13"/>
  <c r="L135" i="13"/>
  <c r="K135" i="13"/>
  <c r="L134" i="13"/>
  <c r="K134" i="13"/>
  <c r="L133" i="13"/>
  <c r="K133" i="13"/>
  <c r="L132" i="13"/>
  <c r="K132" i="13"/>
  <c r="L131" i="13"/>
  <c r="K131" i="13"/>
  <c r="L130" i="13"/>
  <c r="K130" i="13"/>
  <c r="L129" i="13"/>
  <c r="K129" i="13"/>
  <c r="L128" i="13"/>
  <c r="K128" i="13"/>
  <c r="L127" i="13"/>
  <c r="K127" i="13"/>
  <c r="L126" i="13"/>
  <c r="K126" i="13"/>
  <c r="L125" i="13"/>
  <c r="K125" i="13"/>
  <c r="L124" i="13"/>
  <c r="K124" i="13"/>
  <c r="L123" i="13"/>
  <c r="K123" i="13"/>
  <c r="L122" i="13"/>
  <c r="K122" i="13"/>
  <c r="L121" i="13"/>
  <c r="K121" i="13"/>
  <c r="L120" i="13"/>
  <c r="K120" i="13"/>
  <c r="L119" i="13"/>
  <c r="K119" i="13"/>
  <c r="L118" i="13"/>
  <c r="K118" i="13"/>
  <c r="L117" i="13"/>
  <c r="K117" i="13"/>
  <c r="L116" i="13"/>
  <c r="K116" i="13"/>
  <c r="L115" i="13"/>
  <c r="K115" i="13"/>
  <c r="L114" i="13"/>
  <c r="K114" i="13"/>
  <c r="L113" i="13"/>
  <c r="K113" i="13"/>
  <c r="L112" i="13"/>
  <c r="K112" i="13"/>
  <c r="L111" i="13"/>
  <c r="K111" i="13"/>
  <c r="L110" i="13"/>
  <c r="K110" i="13"/>
  <c r="L109" i="13"/>
  <c r="K109" i="13"/>
  <c r="L108" i="13"/>
  <c r="K108" i="13"/>
  <c r="L107" i="13"/>
  <c r="K107" i="13"/>
  <c r="L106" i="13"/>
  <c r="K106" i="13"/>
  <c r="L105" i="13"/>
  <c r="K105" i="13"/>
  <c r="L104" i="13"/>
  <c r="K104" i="13"/>
  <c r="L103" i="13"/>
  <c r="K103" i="13"/>
  <c r="L102" i="13"/>
  <c r="K102" i="13"/>
  <c r="L101" i="13"/>
  <c r="K101" i="13"/>
  <c r="L100" i="13"/>
  <c r="K100" i="13"/>
  <c r="L99" i="13"/>
  <c r="K99" i="13"/>
  <c r="L98" i="13"/>
  <c r="K98" i="13"/>
  <c r="L97" i="13"/>
  <c r="K97" i="13"/>
  <c r="L96" i="13"/>
  <c r="K96" i="13"/>
  <c r="L95" i="13"/>
  <c r="K95" i="13"/>
  <c r="L94" i="13"/>
  <c r="K94" i="13"/>
  <c r="L93" i="13"/>
  <c r="K93" i="13"/>
  <c r="L92" i="13"/>
  <c r="K92" i="13"/>
  <c r="L91" i="13"/>
  <c r="K91" i="13"/>
  <c r="L90" i="13"/>
  <c r="K90" i="13"/>
  <c r="L89" i="13"/>
  <c r="K89" i="13"/>
  <c r="L88" i="13"/>
  <c r="K88" i="13"/>
  <c r="L87" i="13"/>
  <c r="K87" i="13"/>
  <c r="L86" i="13"/>
  <c r="K86" i="13"/>
  <c r="L85" i="13"/>
  <c r="K85" i="13"/>
  <c r="L84" i="13"/>
  <c r="K84" i="13"/>
  <c r="L83" i="13"/>
  <c r="K83" i="13"/>
  <c r="L82" i="13"/>
  <c r="K82" i="13"/>
  <c r="L81" i="13"/>
  <c r="K81" i="13"/>
  <c r="L80" i="13"/>
  <c r="K80" i="13"/>
  <c r="L79" i="13"/>
  <c r="K79" i="13"/>
  <c r="L78" i="13"/>
  <c r="K78" i="13"/>
  <c r="L77" i="13"/>
  <c r="K77" i="13"/>
  <c r="L76" i="13"/>
  <c r="K76" i="13"/>
  <c r="L75" i="13"/>
  <c r="K75" i="13"/>
  <c r="L74" i="13"/>
  <c r="K74" i="13"/>
  <c r="L73" i="13"/>
  <c r="K73" i="13"/>
  <c r="L72" i="13"/>
  <c r="K72" i="13"/>
  <c r="L71" i="13"/>
  <c r="K71" i="13"/>
  <c r="L70" i="13"/>
  <c r="K70" i="13"/>
  <c r="L69" i="13"/>
  <c r="K69" i="13"/>
  <c r="L68" i="13"/>
  <c r="K68" i="13"/>
  <c r="L67" i="13"/>
  <c r="K67" i="13"/>
  <c r="L66" i="13"/>
  <c r="K66" i="13"/>
  <c r="L65" i="13"/>
  <c r="K65" i="13"/>
  <c r="L64" i="13"/>
  <c r="K64" i="13"/>
  <c r="L63" i="13"/>
  <c r="K63" i="13"/>
  <c r="L62" i="13"/>
  <c r="K62" i="13"/>
  <c r="L61" i="13"/>
  <c r="K61" i="13"/>
  <c r="L60" i="13"/>
  <c r="K60" i="13"/>
  <c r="L59" i="13"/>
  <c r="K59" i="13"/>
  <c r="L58" i="13"/>
  <c r="K58" i="13"/>
  <c r="L57" i="13"/>
  <c r="K57" i="13"/>
  <c r="L56" i="13"/>
  <c r="K56" i="13"/>
  <c r="L55" i="13"/>
  <c r="K55" i="13"/>
  <c r="L54" i="13"/>
  <c r="K54" i="13"/>
  <c r="L53" i="13"/>
  <c r="K53" i="13"/>
  <c r="L52" i="13"/>
  <c r="K52" i="13"/>
  <c r="L51" i="13"/>
  <c r="K51" i="13"/>
  <c r="L50" i="13"/>
  <c r="K50" i="13"/>
  <c r="L49" i="13"/>
  <c r="K49" i="13"/>
  <c r="L48" i="13"/>
  <c r="K48" i="13"/>
  <c r="L47" i="13"/>
  <c r="K47" i="13"/>
  <c r="L46" i="13"/>
  <c r="K46" i="13"/>
  <c r="L45" i="13"/>
  <c r="K45" i="13"/>
  <c r="L44" i="13"/>
  <c r="K44" i="13"/>
  <c r="L43" i="13"/>
  <c r="K43" i="13"/>
  <c r="L42" i="13"/>
  <c r="K42" i="13"/>
  <c r="L41" i="13"/>
  <c r="K41" i="13"/>
  <c r="L40" i="13"/>
  <c r="K40" i="13"/>
  <c r="L39" i="13"/>
  <c r="K39" i="13"/>
  <c r="L38" i="13"/>
  <c r="K38" i="13"/>
  <c r="N37" i="13"/>
  <c r="L37" i="13"/>
  <c r="K37" i="13"/>
  <c r="N36" i="13"/>
  <c r="L36" i="13"/>
  <c r="K36" i="13"/>
  <c r="N35" i="13"/>
  <c r="L35" i="13"/>
  <c r="K35" i="13"/>
  <c r="N34" i="13"/>
  <c r="L34" i="13"/>
  <c r="K34" i="13"/>
  <c r="N33" i="13"/>
  <c r="L33" i="13"/>
  <c r="K33" i="13"/>
  <c r="L32" i="13"/>
  <c r="K32" i="13"/>
  <c r="N31" i="13"/>
  <c r="L31" i="13"/>
  <c r="K31" i="13"/>
  <c r="N30" i="13"/>
  <c r="L30" i="13"/>
  <c r="K30" i="13"/>
  <c r="N29" i="13"/>
  <c r="L29" i="13"/>
  <c r="K29" i="13"/>
  <c r="N28" i="13"/>
  <c r="L28" i="13"/>
  <c r="K28" i="13"/>
  <c r="N27" i="13"/>
  <c r="L27" i="13"/>
  <c r="K27" i="13"/>
  <c r="N26" i="13"/>
  <c r="L26" i="13"/>
  <c r="K26" i="13"/>
  <c r="N25" i="13"/>
  <c r="L25" i="13"/>
  <c r="K25" i="13"/>
  <c r="N24" i="13"/>
  <c r="L24" i="13"/>
  <c r="K24" i="13"/>
  <c r="N23" i="13"/>
  <c r="L23" i="13"/>
  <c r="K23" i="13"/>
  <c r="N22" i="13"/>
  <c r="L22" i="13"/>
  <c r="K22" i="13"/>
  <c r="N21" i="13"/>
  <c r="L21" i="13"/>
  <c r="K21" i="13"/>
  <c r="N20" i="13"/>
  <c r="L20" i="13"/>
  <c r="K20" i="13"/>
  <c r="N19" i="13"/>
  <c r="L19" i="13"/>
  <c r="K19" i="13"/>
  <c r="N18" i="13"/>
  <c r="L18" i="13"/>
  <c r="K18" i="13"/>
  <c r="B19" i="13"/>
  <c r="N17" i="13"/>
  <c r="L17" i="13"/>
  <c r="K17" i="13"/>
  <c r="N16" i="13"/>
  <c r="L16" i="13"/>
  <c r="K16" i="13"/>
  <c r="N15" i="13"/>
  <c r="L15" i="13"/>
  <c r="K15" i="13"/>
  <c r="N14" i="13"/>
  <c r="L14" i="13"/>
  <c r="K14" i="13"/>
  <c r="N13" i="13"/>
  <c r="L13" i="13"/>
  <c r="K13" i="13"/>
  <c r="N12" i="13"/>
  <c r="L12" i="13"/>
  <c r="K12" i="13"/>
  <c r="N11" i="13"/>
  <c r="L11" i="13"/>
  <c r="K11" i="13"/>
  <c r="N10" i="13"/>
  <c r="L10" i="13"/>
  <c r="K10" i="13"/>
  <c r="N9" i="13"/>
  <c r="L9" i="13"/>
  <c r="K9" i="13"/>
  <c r="N8" i="13"/>
  <c r="L8" i="13"/>
  <c r="K8" i="13"/>
  <c r="N7" i="13"/>
  <c r="L7" i="13"/>
  <c r="K7" i="13"/>
  <c r="N6" i="13"/>
  <c r="L6" i="13"/>
  <c r="K6" i="13"/>
  <c r="N5" i="13"/>
  <c r="L5" i="13"/>
  <c r="K5" i="13"/>
  <c r="N4" i="13"/>
  <c r="L4" i="13"/>
  <c r="K4" i="13"/>
  <c r="N3" i="13"/>
  <c r="L3" i="13"/>
  <c r="K3" i="13"/>
  <c r="N2" i="13"/>
  <c r="M101" i="13" l="1"/>
  <c r="M105" i="13"/>
  <c r="M117" i="13"/>
  <c r="M121" i="13"/>
  <c r="M137" i="13"/>
  <c r="M153" i="13"/>
  <c r="M161" i="13"/>
  <c r="M96" i="13"/>
  <c r="M97" i="13"/>
  <c r="M229" i="13"/>
  <c r="M233" i="13"/>
  <c r="M245" i="13"/>
  <c r="M249" i="13"/>
  <c r="M265" i="13"/>
  <c r="M289" i="13"/>
  <c r="M297" i="13"/>
  <c r="M52" i="13"/>
  <c r="M64" i="13"/>
  <c r="M80" i="13"/>
  <c r="M225" i="13"/>
  <c r="M112" i="13"/>
  <c r="M144" i="13"/>
  <c r="M176" i="13"/>
  <c r="M192" i="13"/>
  <c r="M208" i="13"/>
  <c r="M224" i="13"/>
  <c r="M240" i="13"/>
  <c r="M207" i="13"/>
  <c r="M223" i="13"/>
  <c r="M81" i="13"/>
  <c r="M160" i="13"/>
  <c r="M209" i="13"/>
  <c r="M256" i="13"/>
  <c r="U23" i="13"/>
  <c r="V23" i="13" s="1"/>
  <c r="U26" i="13"/>
  <c r="V26" i="13" s="1"/>
  <c r="U30" i="13"/>
  <c r="V30" i="13" s="1"/>
  <c r="U34" i="13"/>
  <c r="V34" i="13" s="1"/>
  <c r="U38" i="13"/>
  <c r="V38" i="13" s="1"/>
  <c r="U42" i="13"/>
  <c r="V42" i="13" s="1"/>
  <c r="U46" i="13"/>
  <c r="V46" i="13" s="1"/>
  <c r="U50" i="13"/>
  <c r="V50" i="13" s="1"/>
  <c r="U54" i="13"/>
  <c r="V54" i="13" s="1"/>
  <c r="U58" i="13"/>
  <c r="V58" i="13" s="1"/>
  <c r="U62" i="13"/>
  <c r="V62" i="13" s="1"/>
  <c r="U66" i="13"/>
  <c r="V66" i="13" s="1"/>
  <c r="U70" i="13"/>
  <c r="V70" i="13" s="1"/>
  <c r="U74" i="13"/>
  <c r="V74" i="13" s="1"/>
  <c r="U78" i="13"/>
  <c r="V78" i="13" s="1"/>
  <c r="U82" i="13"/>
  <c r="V82" i="13" s="1"/>
  <c r="U86" i="13"/>
  <c r="V86" i="13" s="1"/>
  <c r="U90" i="13"/>
  <c r="V90" i="13" s="1"/>
  <c r="U94" i="13"/>
  <c r="V94" i="13" s="1"/>
  <c r="U98" i="13"/>
  <c r="V98" i="13" s="1"/>
  <c r="U102" i="13"/>
  <c r="V102" i="13" s="1"/>
  <c r="U106" i="13"/>
  <c r="V106" i="13" s="1"/>
  <c r="U110" i="13"/>
  <c r="V110" i="13" s="1"/>
  <c r="U114" i="13"/>
  <c r="V114" i="13" s="1"/>
  <c r="U118" i="13"/>
  <c r="V118" i="13" s="1"/>
  <c r="U122" i="13"/>
  <c r="V122" i="13" s="1"/>
  <c r="U126" i="13"/>
  <c r="V126" i="13" s="1"/>
  <c r="U130" i="13"/>
  <c r="V130" i="13" s="1"/>
  <c r="U134" i="13"/>
  <c r="V134" i="13" s="1"/>
  <c r="U138" i="13"/>
  <c r="V138" i="13" s="1"/>
  <c r="U142" i="13"/>
  <c r="V142" i="13" s="1"/>
  <c r="U146" i="13"/>
  <c r="V146" i="13" s="1"/>
  <c r="U150" i="13"/>
  <c r="V150" i="13" s="1"/>
  <c r="U154" i="13"/>
  <c r="V154" i="13" s="1"/>
  <c r="U158" i="13"/>
  <c r="V158" i="13" s="1"/>
  <c r="U162" i="13"/>
  <c r="V162" i="13" s="1"/>
  <c r="U166" i="13"/>
  <c r="V166" i="13" s="1"/>
  <c r="U170" i="13"/>
  <c r="V170" i="13" s="1"/>
  <c r="U174" i="13"/>
  <c r="V174" i="13" s="1"/>
  <c r="U178" i="13"/>
  <c r="V178" i="13" s="1"/>
  <c r="U182" i="13"/>
  <c r="V182" i="13" s="1"/>
  <c r="U186" i="13"/>
  <c r="V186" i="13" s="1"/>
  <c r="U190" i="13"/>
  <c r="V190" i="13" s="1"/>
  <c r="U25" i="13"/>
  <c r="V25" i="13" s="1"/>
  <c r="U29" i="13"/>
  <c r="V29" i="13" s="1"/>
  <c r="U33" i="13"/>
  <c r="V33" i="13" s="1"/>
  <c r="U37" i="13"/>
  <c r="V37" i="13" s="1"/>
  <c r="U41" i="13"/>
  <c r="V41" i="13" s="1"/>
  <c r="U45" i="13"/>
  <c r="V45" i="13" s="1"/>
  <c r="U49" i="13"/>
  <c r="V49" i="13" s="1"/>
  <c r="U53" i="13"/>
  <c r="V53" i="13" s="1"/>
  <c r="U57" i="13"/>
  <c r="V57" i="13" s="1"/>
  <c r="U61" i="13"/>
  <c r="V61" i="13" s="1"/>
  <c r="U65" i="13"/>
  <c r="V65" i="13" s="1"/>
  <c r="U69" i="13"/>
  <c r="V69" i="13" s="1"/>
  <c r="U73" i="13"/>
  <c r="V73" i="13" s="1"/>
  <c r="U77" i="13"/>
  <c r="V77" i="13" s="1"/>
  <c r="U81" i="13"/>
  <c r="V81" i="13" s="1"/>
  <c r="U85" i="13"/>
  <c r="V85" i="13" s="1"/>
  <c r="U89" i="13"/>
  <c r="V89" i="13" s="1"/>
  <c r="U93" i="13"/>
  <c r="V93" i="13" s="1"/>
  <c r="U97" i="13"/>
  <c r="V97" i="13" s="1"/>
  <c r="U101" i="13"/>
  <c r="V101" i="13" s="1"/>
  <c r="U105" i="13"/>
  <c r="V105" i="13" s="1"/>
  <c r="U109" i="13"/>
  <c r="V109" i="13" s="1"/>
  <c r="U113" i="13"/>
  <c r="V113" i="13" s="1"/>
  <c r="U117" i="13"/>
  <c r="V117" i="13" s="1"/>
  <c r="U121" i="13"/>
  <c r="V121" i="13" s="1"/>
  <c r="U125" i="13"/>
  <c r="V125" i="13" s="1"/>
  <c r="U129" i="13"/>
  <c r="V129" i="13" s="1"/>
  <c r="U133" i="13"/>
  <c r="V133" i="13" s="1"/>
  <c r="U137" i="13"/>
  <c r="V137" i="13" s="1"/>
  <c r="U141" i="13"/>
  <c r="V141" i="13" s="1"/>
  <c r="U145" i="13"/>
  <c r="V145" i="13" s="1"/>
  <c r="U149" i="13"/>
  <c r="V149" i="13" s="1"/>
  <c r="U153" i="13"/>
  <c r="V153" i="13" s="1"/>
  <c r="U157" i="13"/>
  <c r="V157" i="13" s="1"/>
  <c r="U161" i="13"/>
  <c r="V161" i="13" s="1"/>
  <c r="U165" i="13"/>
  <c r="V165" i="13" s="1"/>
  <c r="U169" i="13"/>
  <c r="V169" i="13" s="1"/>
  <c r="U173" i="13"/>
  <c r="V173" i="13" s="1"/>
  <c r="U177" i="13"/>
  <c r="V177" i="13" s="1"/>
  <c r="U181" i="13"/>
  <c r="V181" i="13" s="1"/>
  <c r="U185" i="13"/>
  <c r="V185" i="13" s="1"/>
  <c r="U189" i="13"/>
  <c r="V189" i="13" s="1"/>
  <c r="U193" i="13"/>
  <c r="V193" i="13" s="1"/>
  <c r="U27" i="13"/>
  <c r="V27" i="13" s="1"/>
  <c r="U31" i="13"/>
  <c r="V31" i="13" s="1"/>
  <c r="U35" i="13"/>
  <c r="V35" i="13" s="1"/>
  <c r="U39" i="13"/>
  <c r="V39" i="13" s="1"/>
  <c r="U43" i="13"/>
  <c r="V43" i="13" s="1"/>
  <c r="U47" i="13"/>
  <c r="V47" i="13" s="1"/>
  <c r="U51" i="13"/>
  <c r="V51" i="13" s="1"/>
  <c r="U55" i="13"/>
  <c r="V55" i="13" s="1"/>
  <c r="U59" i="13"/>
  <c r="V59" i="13" s="1"/>
  <c r="U63" i="13"/>
  <c r="V63" i="13" s="1"/>
  <c r="U67" i="13"/>
  <c r="V67" i="13" s="1"/>
  <c r="U71" i="13"/>
  <c r="V71" i="13" s="1"/>
  <c r="U75" i="13"/>
  <c r="V75" i="13" s="1"/>
  <c r="U79" i="13"/>
  <c r="V79" i="13" s="1"/>
  <c r="U83" i="13"/>
  <c r="V83" i="13" s="1"/>
  <c r="U87" i="13"/>
  <c r="V87" i="13" s="1"/>
  <c r="U91" i="13"/>
  <c r="V91" i="13" s="1"/>
  <c r="U95" i="13"/>
  <c r="V95" i="13" s="1"/>
  <c r="U99" i="13"/>
  <c r="V99" i="13" s="1"/>
  <c r="U103" i="13"/>
  <c r="V103" i="13" s="1"/>
  <c r="U107" i="13"/>
  <c r="V107" i="13" s="1"/>
  <c r="U111" i="13"/>
  <c r="V111" i="13" s="1"/>
  <c r="U115" i="13"/>
  <c r="V115" i="13" s="1"/>
  <c r="U119" i="13"/>
  <c r="V119" i="13" s="1"/>
  <c r="U123" i="13"/>
  <c r="V123" i="13" s="1"/>
  <c r="U127" i="13"/>
  <c r="V127" i="13" s="1"/>
  <c r="U131" i="13"/>
  <c r="V131" i="13" s="1"/>
  <c r="U135" i="13"/>
  <c r="V135" i="13" s="1"/>
  <c r="U139" i="13"/>
  <c r="V139" i="13" s="1"/>
  <c r="U143" i="13"/>
  <c r="V143" i="13" s="1"/>
  <c r="U147" i="13"/>
  <c r="V147" i="13" s="1"/>
  <c r="U151" i="13"/>
  <c r="V151" i="13" s="1"/>
  <c r="U155" i="13"/>
  <c r="V155" i="13" s="1"/>
  <c r="U159" i="13"/>
  <c r="V159" i="13" s="1"/>
  <c r="U163" i="13"/>
  <c r="V163" i="13" s="1"/>
  <c r="U167" i="13"/>
  <c r="V167" i="13" s="1"/>
  <c r="U171" i="13"/>
  <c r="V171" i="13" s="1"/>
  <c r="U175" i="13"/>
  <c r="V175" i="13" s="1"/>
  <c r="U179" i="13"/>
  <c r="V179" i="13" s="1"/>
  <c r="U183" i="13"/>
  <c r="V183" i="13" s="1"/>
  <c r="U187" i="13"/>
  <c r="V187" i="13" s="1"/>
  <c r="U191" i="13"/>
  <c r="V191" i="13" s="1"/>
  <c r="U197" i="13"/>
  <c r="V197" i="13" s="1"/>
  <c r="U201" i="13"/>
  <c r="V201" i="13" s="1"/>
  <c r="U205" i="13"/>
  <c r="V205" i="13" s="1"/>
  <c r="U209" i="13"/>
  <c r="V209" i="13" s="1"/>
  <c r="U213" i="13"/>
  <c r="V213" i="13" s="1"/>
  <c r="U217" i="13"/>
  <c r="V217" i="13" s="1"/>
  <c r="U221" i="13"/>
  <c r="V221" i="13" s="1"/>
  <c r="U225" i="13"/>
  <c r="V225" i="13" s="1"/>
  <c r="U229" i="13"/>
  <c r="V229" i="13" s="1"/>
  <c r="U233" i="13"/>
  <c r="V233" i="13" s="1"/>
  <c r="U237" i="13"/>
  <c r="V237" i="13" s="1"/>
  <c r="U241" i="13"/>
  <c r="V241" i="13" s="1"/>
  <c r="U245" i="13"/>
  <c r="V245" i="13" s="1"/>
  <c r="U249" i="13"/>
  <c r="V249" i="13" s="1"/>
  <c r="U253" i="13"/>
  <c r="V253" i="13" s="1"/>
  <c r="U257" i="13"/>
  <c r="V257" i="13" s="1"/>
  <c r="U261" i="13"/>
  <c r="V261" i="13" s="1"/>
  <c r="U265" i="13"/>
  <c r="V265" i="13" s="1"/>
  <c r="U269" i="13"/>
  <c r="V269" i="13" s="1"/>
  <c r="U273" i="13"/>
  <c r="V273" i="13" s="1"/>
  <c r="U277" i="13"/>
  <c r="V277" i="13" s="1"/>
  <c r="U196" i="13"/>
  <c r="V196" i="13" s="1"/>
  <c r="U200" i="13"/>
  <c r="V200" i="13" s="1"/>
  <c r="U204" i="13"/>
  <c r="V204" i="13" s="1"/>
  <c r="U208" i="13"/>
  <c r="V208" i="13" s="1"/>
  <c r="U212" i="13"/>
  <c r="V212" i="13" s="1"/>
  <c r="U216" i="13"/>
  <c r="V216" i="13" s="1"/>
  <c r="U220" i="13"/>
  <c r="V220" i="13" s="1"/>
  <c r="U224" i="13"/>
  <c r="V224" i="13" s="1"/>
  <c r="U228" i="13"/>
  <c r="V228" i="13" s="1"/>
  <c r="U232" i="13"/>
  <c r="V232" i="13" s="1"/>
  <c r="U236" i="13"/>
  <c r="V236" i="13" s="1"/>
  <c r="U240" i="13"/>
  <c r="V240" i="13" s="1"/>
  <c r="U244" i="13"/>
  <c r="V244" i="13" s="1"/>
  <c r="U248" i="13"/>
  <c r="V248" i="13" s="1"/>
  <c r="U252" i="13"/>
  <c r="V252" i="13" s="1"/>
  <c r="U256" i="13"/>
  <c r="V256" i="13" s="1"/>
  <c r="U260" i="13"/>
  <c r="V260" i="13" s="1"/>
  <c r="U264" i="13"/>
  <c r="V264" i="13" s="1"/>
  <c r="U268" i="13"/>
  <c r="V268" i="13" s="1"/>
  <c r="U272" i="13"/>
  <c r="V272" i="13" s="1"/>
  <c r="U276" i="13"/>
  <c r="V276" i="13" s="1"/>
  <c r="U28" i="13"/>
  <c r="V28" i="13" s="1"/>
  <c r="U32" i="13"/>
  <c r="V32" i="13" s="1"/>
  <c r="U36" i="13"/>
  <c r="V36" i="13" s="1"/>
  <c r="U40" i="13"/>
  <c r="V40" i="13" s="1"/>
  <c r="U44" i="13"/>
  <c r="V44" i="13" s="1"/>
  <c r="U48" i="13"/>
  <c r="V48" i="13" s="1"/>
  <c r="U52" i="13"/>
  <c r="V52" i="13" s="1"/>
  <c r="U56" i="13"/>
  <c r="V56" i="13" s="1"/>
  <c r="U60" i="13"/>
  <c r="V60" i="13" s="1"/>
  <c r="U64" i="13"/>
  <c r="V64" i="13" s="1"/>
  <c r="U68" i="13"/>
  <c r="V68" i="13" s="1"/>
  <c r="U72" i="13"/>
  <c r="V72" i="13" s="1"/>
  <c r="U76" i="13"/>
  <c r="V76" i="13" s="1"/>
  <c r="U80" i="13"/>
  <c r="V80" i="13" s="1"/>
  <c r="U84" i="13"/>
  <c r="V84" i="13" s="1"/>
  <c r="U88" i="13"/>
  <c r="V88" i="13" s="1"/>
  <c r="U92" i="13"/>
  <c r="V92" i="13" s="1"/>
  <c r="U96" i="13"/>
  <c r="V96" i="13" s="1"/>
  <c r="U100" i="13"/>
  <c r="V100" i="13" s="1"/>
  <c r="U104" i="13"/>
  <c r="V104" i="13" s="1"/>
  <c r="U108" i="13"/>
  <c r="V108" i="13" s="1"/>
  <c r="U112" i="13"/>
  <c r="V112" i="13" s="1"/>
  <c r="U116" i="13"/>
  <c r="V116" i="13" s="1"/>
  <c r="U120" i="13"/>
  <c r="V120" i="13" s="1"/>
  <c r="U124" i="13"/>
  <c r="V124" i="13" s="1"/>
  <c r="U128" i="13"/>
  <c r="V128" i="13" s="1"/>
  <c r="U132" i="13"/>
  <c r="V132" i="13" s="1"/>
  <c r="U136" i="13"/>
  <c r="V136" i="13" s="1"/>
  <c r="U140" i="13"/>
  <c r="V140" i="13" s="1"/>
  <c r="U144" i="13"/>
  <c r="V144" i="13" s="1"/>
  <c r="U148" i="13"/>
  <c r="V148" i="13" s="1"/>
  <c r="U152" i="13"/>
  <c r="V152" i="13" s="1"/>
  <c r="U156" i="13"/>
  <c r="V156" i="13" s="1"/>
  <c r="U160" i="13"/>
  <c r="V160" i="13" s="1"/>
  <c r="U164" i="13"/>
  <c r="V164" i="13" s="1"/>
  <c r="U168" i="13"/>
  <c r="V168" i="13" s="1"/>
  <c r="U172" i="13"/>
  <c r="V172" i="13" s="1"/>
  <c r="U176" i="13"/>
  <c r="V176" i="13" s="1"/>
  <c r="U180" i="13"/>
  <c r="V180" i="13" s="1"/>
  <c r="U184" i="13"/>
  <c r="V184" i="13" s="1"/>
  <c r="U188" i="13"/>
  <c r="V188" i="13" s="1"/>
  <c r="U192" i="13"/>
  <c r="V192" i="13" s="1"/>
  <c r="U195" i="13"/>
  <c r="V195" i="13" s="1"/>
  <c r="U199" i="13"/>
  <c r="V199" i="13" s="1"/>
  <c r="U203" i="13"/>
  <c r="V203" i="13" s="1"/>
  <c r="U207" i="13"/>
  <c r="V207" i="13" s="1"/>
  <c r="U211" i="13"/>
  <c r="V211" i="13" s="1"/>
  <c r="U215" i="13"/>
  <c r="V215" i="13" s="1"/>
  <c r="U219" i="13"/>
  <c r="V219" i="13" s="1"/>
  <c r="U223" i="13"/>
  <c r="V223" i="13" s="1"/>
  <c r="U227" i="13"/>
  <c r="V227" i="13" s="1"/>
  <c r="U231" i="13"/>
  <c r="V231" i="13" s="1"/>
  <c r="U235" i="13"/>
  <c r="V235" i="13" s="1"/>
  <c r="U239" i="13"/>
  <c r="V239" i="13" s="1"/>
  <c r="U243" i="13"/>
  <c r="V243" i="13" s="1"/>
  <c r="U247" i="13"/>
  <c r="V247" i="13" s="1"/>
  <c r="U251" i="13"/>
  <c r="V251" i="13" s="1"/>
  <c r="U255" i="13"/>
  <c r="V255" i="13" s="1"/>
  <c r="U259" i="13"/>
  <c r="V259" i="13" s="1"/>
  <c r="U263" i="13"/>
  <c r="V263" i="13" s="1"/>
  <c r="U267" i="13"/>
  <c r="V267" i="13" s="1"/>
  <c r="U271" i="13"/>
  <c r="V271" i="13" s="1"/>
  <c r="U275" i="13"/>
  <c r="V275" i="13" s="1"/>
  <c r="U279" i="13"/>
  <c r="V279" i="13" s="1"/>
  <c r="U194" i="13"/>
  <c r="V194" i="13" s="1"/>
  <c r="U202" i="13"/>
  <c r="V202" i="13" s="1"/>
  <c r="U210" i="13"/>
  <c r="V210" i="13" s="1"/>
  <c r="U218" i="13"/>
  <c r="V218" i="13" s="1"/>
  <c r="U226" i="13"/>
  <c r="V226" i="13" s="1"/>
  <c r="U234" i="13"/>
  <c r="V234" i="13" s="1"/>
  <c r="U242" i="13"/>
  <c r="V242" i="13" s="1"/>
  <c r="U250" i="13"/>
  <c r="V250" i="13" s="1"/>
  <c r="U258" i="13"/>
  <c r="V258" i="13" s="1"/>
  <c r="U266" i="13"/>
  <c r="V266" i="13" s="1"/>
  <c r="U274" i="13"/>
  <c r="V274" i="13" s="1"/>
  <c r="U282" i="13"/>
  <c r="V282" i="13" s="1"/>
  <c r="U286" i="13"/>
  <c r="V286" i="13" s="1"/>
  <c r="U290" i="13"/>
  <c r="V290" i="13" s="1"/>
  <c r="U294" i="13"/>
  <c r="V294" i="13" s="1"/>
  <c r="U298" i="13"/>
  <c r="V298" i="13" s="1"/>
  <c r="U198" i="13"/>
  <c r="V198" i="13" s="1"/>
  <c r="U206" i="13"/>
  <c r="V206" i="13" s="1"/>
  <c r="U214" i="13"/>
  <c r="V214" i="13" s="1"/>
  <c r="U222" i="13"/>
  <c r="V222" i="13" s="1"/>
  <c r="U230" i="13"/>
  <c r="V230" i="13" s="1"/>
  <c r="U238" i="13"/>
  <c r="V238" i="13" s="1"/>
  <c r="U246" i="13"/>
  <c r="V246" i="13" s="1"/>
  <c r="U262" i="13"/>
  <c r="V262" i="13" s="1"/>
  <c r="U278" i="13"/>
  <c r="V278" i="13" s="1"/>
  <c r="U284" i="13"/>
  <c r="V284" i="13" s="1"/>
  <c r="U288" i="13"/>
  <c r="V288" i="13" s="1"/>
  <c r="U296" i="13"/>
  <c r="V296" i="13" s="1"/>
  <c r="U291" i="13"/>
  <c r="V291" i="13" s="1"/>
  <c r="U299" i="13"/>
  <c r="V299" i="13" s="1"/>
  <c r="U281" i="13"/>
  <c r="V281" i="13" s="1"/>
  <c r="U285" i="13"/>
  <c r="V285" i="13" s="1"/>
  <c r="U289" i="13"/>
  <c r="V289" i="13" s="1"/>
  <c r="U293" i="13"/>
  <c r="V293" i="13" s="1"/>
  <c r="U297" i="13"/>
  <c r="V297" i="13" s="1"/>
  <c r="U254" i="13"/>
  <c r="V254" i="13" s="1"/>
  <c r="U270" i="13"/>
  <c r="V270" i="13" s="1"/>
  <c r="U280" i="13"/>
  <c r="V280" i="13" s="1"/>
  <c r="U292" i="13"/>
  <c r="V292" i="13" s="1"/>
  <c r="U283" i="13"/>
  <c r="V283" i="13" s="1"/>
  <c r="U287" i="13"/>
  <c r="V287" i="13" s="1"/>
  <c r="U295" i="13"/>
  <c r="V295" i="13" s="1"/>
  <c r="M129" i="13"/>
  <c r="M257" i="13"/>
  <c r="M128" i="13"/>
  <c r="M29" i="13"/>
  <c r="M30" i="13"/>
  <c r="M31" i="13"/>
  <c r="M32" i="13"/>
  <c r="M41" i="13"/>
  <c r="M45" i="13"/>
  <c r="M57" i="13"/>
  <c r="M65" i="13"/>
  <c r="M85" i="13"/>
  <c r="M127" i="13"/>
  <c r="M143" i="13"/>
  <c r="M165" i="13"/>
  <c r="M169" i="13"/>
  <c r="M181" i="13"/>
  <c r="M185" i="13"/>
  <c r="M193" i="13"/>
  <c r="M197" i="13"/>
  <c r="M213" i="13"/>
  <c r="M239" i="13"/>
  <c r="M255" i="13"/>
  <c r="M275" i="13"/>
  <c r="M145" i="13"/>
  <c r="M177" i="13"/>
  <c r="M63" i="13"/>
  <c r="M133" i="13"/>
  <c r="M191" i="13"/>
  <c r="M217" i="13"/>
  <c r="M73" i="13"/>
  <c r="M89" i="13"/>
  <c r="M149" i="13"/>
  <c r="M201" i="13"/>
  <c r="M261" i="13"/>
  <c r="M285" i="13"/>
  <c r="M293" i="13"/>
  <c r="M113" i="13"/>
  <c r="M241" i="13"/>
  <c r="M20" i="13"/>
  <c r="M28" i="13"/>
  <c r="M46" i="13"/>
  <c r="M50" i="13"/>
  <c r="M72" i="13"/>
  <c r="M76" i="13"/>
  <c r="M82" i="13"/>
  <c r="M99" i="13"/>
  <c r="M104" i="13"/>
  <c r="M108" i="13"/>
  <c r="M114" i="13"/>
  <c r="M136" i="13"/>
  <c r="M140" i="13"/>
  <c r="M146" i="13"/>
  <c r="M163" i="13"/>
  <c r="M168" i="13"/>
  <c r="M172" i="13"/>
  <c r="M178" i="13"/>
  <c r="M200" i="13"/>
  <c r="M204" i="13"/>
  <c r="M210" i="13"/>
  <c r="M232" i="13"/>
  <c r="M236" i="13"/>
  <c r="M264" i="13"/>
  <c r="M280" i="13"/>
  <c r="M3" i="13"/>
  <c r="M40" i="13"/>
  <c r="M56" i="13"/>
  <c r="M60" i="13"/>
  <c r="M66" i="13"/>
  <c r="M83" i="13"/>
  <c r="M88" i="13"/>
  <c r="M92" i="13"/>
  <c r="M98" i="13"/>
  <c r="M115" i="13"/>
  <c r="M120" i="13"/>
  <c r="M124" i="13"/>
  <c r="M130" i="13"/>
  <c r="M152" i="13"/>
  <c r="M156" i="13"/>
  <c r="M162" i="13"/>
  <c r="M179" i="13"/>
  <c r="M184" i="13"/>
  <c r="M188" i="13"/>
  <c r="M194" i="13"/>
  <c r="M216" i="13"/>
  <c r="M220" i="13"/>
  <c r="M248" i="13"/>
  <c r="M252" i="13"/>
  <c r="M281" i="13"/>
  <c r="M75" i="13"/>
  <c r="M91" i="13"/>
  <c r="M107" i="13"/>
  <c r="M155" i="13"/>
  <c r="M171" i="13"/>
  <c r="M187" i="13"/>
  <c r="M292" i="13"/>
  <c r="M39" i="13"/>
  <c r="M44" i="13"/>
  <c r="M58" i="13"/>
  <c r="M74" i="13"/>
  <c r="M84" i="13"/>
  <c r="M90" i="13"/>
  <c r="M100" i="13"/>
  <c r="M106" i="13"/>
  <c r="M116" i="13"/>
  <c r="M122" i="13"/>
  <c r="M132" i="13"/>
  <c r="M138" i="13"/>
  <c r="M148" i="13"/>
  <c r="M154" i="13"/>
  <c r="M164" i="13"/>
  <c r="M170" i="13"/>
  <c r="M180" i="13"/>
  <c r="M186" i="13"/>
  <c r="M196" i="13"/>
  <c r="M202" i="13"/>
  <c r="M212" i="13"/>
  <c r="M228" i="13"/>
  <c r="M244" i="13"/>
  <c r="M260" i="13"/>
  <c r="M270" i="13"/>
  <c r="M291" i="13"/>
  <c r="M21" i="13"/>
  <c r="M22" i="13"/>
  <c r="M24" i="13"/>
  <c r="M26" i="13"/>
  <c r="M27" i="13"/>
  <c r="M33" i="13"/>
  <c r="M34" i="13"/>
  <c r="M35" i="13"/>
  <c r="M36" i="13"/>
  <c r="M51" i="13"/>
  <c r="M55" i="13"/>
  <c r="M77" i="13"/>
  <c r="M93" i="13"/>
  <c r="M109" i="13"/>
  <c r="M125" i="13"/>
  <c r="M135" i="13"/>
  <c r="M141" i="13"/>
  <c r="M157" i="13"/>
  <c r="M173" i="13"/>
  <c r="M189" i="13"/>
  <c r="M199" i="13"/>
  <c r="M205" i="13"/>
  <c r="M215" i="13"/>
  <c r="M221" i="13"/>
  <c r="M231" i="13"/>
  <c r="M237" i="13"/>
  <c r="M247" i="13"/>
  <c r="M253" i="13"/>
  <c r="M263" i="13"/>
  <c r="M269" i="13"/>
  <c r="M273" i="13"/>
  <c r="M277" i="13"/>
  <c r="M286" i="13"/>
  <c r="M49" i="13"/>
  <c r="M37" i="13"/>
  <c r="M38" i="13"/>
  <c r="M43" i="13"/>
  <c r="M48" i="13"/>
  <c r="M68" i="13"/>
  <c r="M69" i="13"/>
  <c r="M5" i="13"/>
  <c r="M6" i="13"/>
  <c r="M8" i="13"/>
  <c r="M10" i="13"/>
  <c r="M11" i="13"/>
  <c r="M12" i="13"/>
  <c r="M14" i="13"/>
  <c r="M61" i="13"/>
  <c r="B20" i="13"/>
  <c r="AN5" i="13"/>
  <c r="AN9" i="13"/>
  <c r="AN13" i="13"/>
  <c r="AN17" i="13"/>
  <c r="AN21" i="13"/>
  <c r="AK14" i="13"/>
  <c r="AL14" i="13" s="1"/>
  <c r="AP14" i="13" s="1"/>
  <c r="AK18" i="13"/>
  <c r="AL18" i="13" s="1"/>
  <c r="AP18" i="13" s="1"/>
  <c r="AK22" i="13"/>
  <c r="AL22" i="13" s="1"/>
  <c r="AP22" i="13" s="1"/>
  <c r="AN4" i="13"/>
  <c r="AN16" i="13"/>
  <c r="AK21" i="13"/>
  <c r="AL21" i="13" s="1"/>
  <c r="AP21" i="13" s="1"/>
  <c r="AN6" i="13"/>
  <c r="AN10" i="13"/>
  <c r="AN14" i="13"/>
  <c r="AN18" i="13"/>
  <c r="AN22" i="13"/>
  <c r="AK15" i="13"/>
  <c r="AL15" i="13" s="1"/>
  <c r="AP15" i="13" s="1"/>
  <c r="AK19" i="13"/>
  <c r="AL19" i="13" s="1"/>
  <c r="AP19" i="13" s="1"/>
  <c r="AN8" i="13"/>
  <c r="AN20" i="13"/>
  <c r="AN3" i="13"/>
  <c r="AN7" i="13"/>
  <c r="AN11" i="13"/>
  <c r="AN15" i="13"/>
  <c r="AN19" i="13"/>
  <c r="AN2" i="13"/>
  <c r="AK16" i="13"/>
  <c r="AL16" i="13" s="1"/>
  <c r="AP16" i="13" s="1"/>
  <c r="AK20" i="13"/>
  <c r="AL20" i="13" s="1"/>
  <c r="AP20" i="13" s="1"/>
  <c r="AN12" i="13"/>
  <c r="AK17" i="13"/>
  <c r="AL17" i="13" s="1"/>
  <c r="AP17" i="13" s="1"/>
  <c r="U19" i="13"/>
  <c r="V19" i="13" s="1"/>
  <c r="U15" i="13"/>
  <c r="V15" i="13" s="1"/>
  <c r="U11" i="13"/>
  <c r="V11" i="13" s="1"/>
  <c r="U7" i="13"/>
  <c r="V7" i="13" s="1"/>
  <c r="U3" i="13"/>
  <c r="V3" i="13" s="1"/>
  <c r="U21" i="13"/>
  <c r="V21" i="13" s="1"/>
  <c r="U24" i="13"/>
  <c r="V24" i="13" s="1"/>
  <c r="U20" i="13"/>
  <c r="V20" i="13" s="1"/>
  <c r="U16" i="13"/>
  <c r="V16" i="13" s="1"/>
  <c r="U12" i="13"/>
  <c r="V12" i="13" s="1"/>
  <c r="U8" i="13"/>
  <c r="V8" i="13" s="1"/>
  <c r="U4" i="13"/>
  <c r="V4" i="13" s="1"/>
  <c r="U18" i="13"/>
  <c r="V18" i="13" s="1"/>
  <c r="U14" i="13"/>
  <c r="V14" i="13" s="1"/>
  <c r="U6" i="13"/>
  <c r="V6" i="13" s="1"/>
  <c r="U17" i="13"/>
  <c r="V17" i="13" s="1"/>
  <c r="U13" i="13"/>
  <c r="V13" i="13" s="1"/>
  <c r="U9" i="13"/>
  <c r="V9" i="13" s="1"/>
  <c r="U5" i="13"/>
  <c r="V5" i="13" s="1"/>
  <c r="U22" i="13"/>
  <c r="V22" i="13" s="1"/>
  <c r="U10" i="13"/>
  <c r="V10" i="13" s="1"/>
  <c r="U2" i="13"/>
  <c r="V2" i="13" s="1"/>
  <c r="M71" i="13"/>
  <c r="M79" i="13"/>
  <c r="M87" i="13"/>
  <c r="M95" i="13"/>
  <c r="M103" i="13"/>
  <c r="M111" i="13"/>
  <c r="M119" i="13"/>
  <c r="M151" i="13"/>
  <c r="M159" i="13"/>
  <c r="M167" i="13"/>
  <c r="M175" i="13"/>
  <c r="M183" i="13"/>
  <c r="M218" i="13"/>
  <c r="M226" i="13"/>
  <c r="M234" i="13"/>
  <c r="M242" i="13"/>
  <c r="M250" i="13"/>
  <c r="M258" i="13"/>
  <c r="M266" i="13"/>
  <c r="M271" i="13"/>
  <c r="M276" i="13"/>
  <c r="M282" i="13"/>
  <c r="M287" i="13"/>
  <c r="M296" i="13"/>
  <c r="M298" i="13"/>
  <c r="M70" i="13"/>
  <c r="M86" i="13"/>
  <c r="M94" i="13"/>
  <c r="M102" i="13"/>
  <c r="M110" i="13"/>
  <c r="M118" i="13"/>
  <c r="M126" i="13"/>
  <c r="M134" i="13"/>
  <c r="M142" i="13"/>
  <c r="M150" i="13"/>
  <c r="M158" i="13"/>
  <c r="M166" i="13"/>
  <c r="M174" i="13"/>
  <c r="M182" i="13"/>
  <c r="M190" i="13"/>
  <c r="M198" i="13"/>
  <c r="M206" i="13"/>
  <c r="M214" i="13"/>
  <c r="M222" i="13"/>
  <c r="M230" i="13"/>
  <c r="M238" i="13"/>
  <c r="M246" i="13"/>
  <c r="M254" i="13"/>
  <c r="M262" i="13"/>
  <c r="M268" i="13"/>
  <c r="M274" i="13"/>
  <c r="M279" i="13"/>
  <c r="M284" i="13"/>
  <c r="M290" i="13"/>
  <c r="M295" i="13"/>
  <c r="M54" i="13"/>
  <c r="M62" i="13"/>
  <c r="M78" i="13"/>
  <c r="M4" i="13"/>
  <c r="M18" i="13"/>
  <c r="M42" i="13"/>
  <c r="M47" i="13"/>
  <c r="M53" i="13"/>
  <c r="M59" i="13"/>
  <c r="M67" i="13"/>
  <c r="M123" i="13"/>
  <c r="M131" i="13"/>
  <c r="M139" i="13"/>
  <c r="M147" i="13"/>
  <c r="M195" i="13"/>
  <c r="M203" i="13"/>
  <c r="M211" i="13"/>
  <c r="M219" i="13"/>
  <c r="M227" i="13"/>
  <c r="M235" i="13"/>
  <c r="M243" i="13"/>
  <c r="M251" i="13"/>
  <c r="M259" i="13"/>
  <c r="M267" i="13"/>
  <c r="M272" i="13"/>
  <c r="M278" i="13"/>
  <c r="M283" i="13"/>
  <c r="M288" i="13"/>
  <c r="M294" i="13"/>
  <c r="M299" i="13"/>
  <c r="M23" i="13"/>
  <c r="O23" i="13"/>
  <c r="O19" i="13"/>
  <c r="O15" i="13"/>
  <c r="O11" i="13"/>
  <c r="O7" i="13"/>
  <c r="O3" i="13"/>
  <c r="O22" i="13"/>
  <c r="O18" i="13"/>
  <c r="O14" i="13"/>
  <c r="O10" i="13"/>
  <c r="O6" i="13"/>
  <c r="O2" i="13"/>
  <c r="O17" i="13"/>
  <c r="O13" i="13"/>
  <c r="O9" i="13"/>
  <c r="O5" i="13"/>
  <c r="O20" i="13"/>
  <c r="O12" i="13"/>
  <c r="O4" i="13"/>
  <c r="O21" i="13"/>
  <c r="O24" i="13"/>
  <c r="O16" i="13"/>
  <c r="O8" i="13"/>
  <c r="M13" i="13"/>
  <c r="M25" i="13"/>
  <c r="M15" i="13"/>
  <c r="M16" i="13"/>
  <c r="M17" i="13"/>
  <c r="M19" i="13"/>
  <c r="M7" i="13"/>
  <c r="M9" i="13"/>
  <c r="W23" i="13" l="1"/>
  <c r="X22" i="13" s="1"/>
  <c r="W27" i="13"/>
  <c r="X26" i="13" s="1"/>
  <c r="W31" i="13"/>
  <c r="X30" i="13" s="1"/>
  <c r="W35" i="13"/>
  <c r="X34" i="13" s="1"/>
  <c r="W39" i="13"/>
  <c r="X38" i="13" s="1"/>
  <c r="W43" i="13"/>
  <c r="X42" i="13" s="1"/>
  <c r="W47" i="13"/>
  <c r="X46" i="13" s="1"/>
  <c r="W51" i="13"/>
  <c r="X50" i="13" s="1"/>
  <c r="W55" i="13"/>
  <c r="X54" i="13" s="1"/>
  <c r="W59" i="13"/>
  <c r="X58" i="13" s="1"/>
  <c r="W63" i="13"/>
  <c r="X62" i="13" s="1"/>
  <c r="W67" i="13"/>
  <c r="X66" i="13" s="1"/>
  <c r="W71" i="13"/>
  <c r="X70" i="13" s="1"/>
  <c r="W75" i="13"/>
  <c r="X74" i="13" s="1"/>
  <c r="W79" i="13"/>
  <c r="X78" i="13" s="1"/>
  <c r="W83" i="13"/>
  <c r="X82" i="13" s="1"/>
  <c r="W87" i="13"/>
  <c r="X86" i="13" s="1"/>
  <c r="W91" i="13"/>
  <c r="X90" i="13" s="1"/>
  <c r="W95" i="13"/>
  <c r="X94" i="13" s="1"/>
  <c r="W99" i="13"/>
  <c r="X98" i="13" s="1"/>
  <c r="W103" i="13"/>
  <c r="X102" i="13" s="1"/>
  <c r="W107" i="13"/>
  <c r="X106" i="13" s="1"/>
  <c r="W111" i="13"/>
  <c r="X110" i="13" s="1"/>
  <c r="W115" i="13"/>
  <c r="X114" i="13" s="1"/>
  <c r="W119" i="13"/>
  <c r="X118" i="13" s="1"/>
  <c r="W123" i="13"/>
  <c r="X122" i="13" s="1"/>
  <c r="W127" i="13"/>
  <c r="X126" i="13" s="1"/>
  <c r="W131" i="13"/>
  <c r="X130" i="13" s="1"/>
  <c r="W135" i="13"/>
  <c r="X134" i="13" s="1"/>
  <c r="W139" i="13"/>
  <c r="X138" i="13" s="1"/>
  <c r="W143" i="13"/>
  <c r="X142" i="13" s="1"/>
  <c r="W147" i="13"/>
  <c r="X146" i="13" s="1"/>
  <c r="W151" i="13"/>
  <c r="X150" i="13" s="1"/>
  <c r="W155" i="13"/>
  <c r="X154" i="13" s="1"/>
  <c r="W159" i="13"/>
  <c r="X158" i="13" s="1"/>
  <c r="W163" i="13"/>
  <c r="X162" i="13" s="1"/>
  <c r="W167" i="13"/>
  <c r="X166" i="13" s="1"/>
  <c r="W171" i="13"/>
  <c r="X170" i="13" s="1"/>
  <c r="W175" i="13"/>
  <c r="X174" i="13" s="1"/>
  <c r="W179" i="13"/>
  <c r="X178" i="13" s="1"/>
  <c r="W183" i="13"/>
  <c r="X182" i="13" s="1"/>
  <c r="W187" i="13"/>
  <c r="X186" i="13" s="1"/>
  <c r="W191" i="13"/>
  <c r="X190" i="13" s="1"/>
  <c r="W26" i="13"/>
  <c r="X25" i="13" s="1"/>
  <c r="W30" i="13"/>
  <c r="X29" i="13" s="1"/>
  <c r="W34" i="13"/>
  <c r="X33" i="13" s="1"/>
  <c r="W38" i="13"/>
  <c r="X37" i="13" s="1"/>
  <c r="W42" i="13"/>
  <c r="X41" i="13" s="1"/>
  <c r="W46" i="13"/>
  <c r="X45" i="13" s="1"/>
  <c r="W50" i="13"/>
  <c r="X49" i="13" s="1"/>
  <c r="W54" i="13"/>
  <c r="X53" i="13" s="1"/>
  <c r="W58" i="13"/>
  <c r="X57" i="13" s="1"/>
  <c r="W62" i="13"/>
  <c r="X61" i="13" s="1"/>
  <c r="W66" i="13"/>
  <c r="X65" i="13" s="1"/>
  <c r="W70" i="13"/>
  <c r="X69" i="13" s="1"/>
  <c r="W74" i="13"/>
  <c r="X73" i="13" s="1"/>
  <c r="W78" i="13"/>
  <c r="X77" i="13" s="1"/>
  <c r="W82" i="13"/>
  <c r="X81" i="13" s="1"/>
  <c r="W86" i="13"/>
  <c r="X85" i="13" s="1"/>
  <c r="W90" i="13"/>
  <c r="X89" i="13" s="1"/>
  <c r="W94" i="13"/>
  <c r="X93" i="13" s="1"/>
  <c r="W98" i="13"/>
  <c r="X97" i="13" s="1"/>
  <c r="W102" i="13"/>
  <c r="X101" i="13" s="1"/>
  <c r="W106" i="13"/>
  <c r="X105" i="13" s="1"/>
  <c r="W110" i="13"/>
  <c r="X109" i="13" s="1"/>
  <c r="W114" i="13"/>
  <c r="X113" i="13" s="1"/>
  <c r="W118" i="13"/>
  <c r="X117" i="13" s="1"/>
  <c r="W122" i="13"/>
  <c r="X121" i="13" s="1"/>
  <c r="W126" i="13"/>
  <c r="X125" i="13" s="1"/>
  <c r="W130" i="13"/>
  <c r="X129" i="13" s="1"/>
  <c r="W134" i="13"/>
  <c r="X133" i="13" s="1"/>
  <c r="W138" i="13"/>
  <c r="X137" i="13" s="1"/>
  <c r="W142" i="13"/>
  <c r="X141" i="13" s="1"/>
  <c r="W146" i="13"/>
  <c r="X145" i="13" s="1"/>
  <c r="W150" i="13"/>
  <c r="X149" i="13" s="1"/>
  <c r="W154" i="13"/>
  <c r="X153" i="13" s="1"/>
  <c r="W158" i="13"/>
  <c r="X157" i="13" s="1"/>
  <c r="W162" i="13"/>
  <c r="X161" i="13" s="1"/>
  <c r="W166" i="13"/>
  <c r="X165" i="13" s="1"/>
  <c r="W170" i="13"/>
  <c r="X169" i="13" s="1"/>
  <c r="W174" i="13"/>
  <c r="X173" i="13" s="1"/>
  <c r="W178" i="13"/>
  <c r="X177" i="13" s="1"/>
  <c r="W182" i="13"/>
  <c r="X181" i="13" s="1"/>
  <c r="W186" i="13"/>
  <c r="X185" i="13" s="1"/>
  <c r="W190" i="13"/>
  <c r="X189" i="13" s="1"/>
  <c r="W194" i="13"/>
  <c r="X193" i="13" s="1"/>
  <c r="W198" i="13"/>
  <c r="X197" i="13" s="1"/>
  <c r="W202" i="13"/>
  <c r="X201" i="13" s="1"/>
  <c r="W206" i="13"/>
  <c r="X205" i="13" s="1"/>
  <c r="W210" i="13"/>
  <c r="X209" i="13" s="1"/>
  <c r="W214" i="13"/>
  <c r="X213" i="13" s="1"/>
  <c r="W218" i="13"/>
  <c r="X217" i="13" s="1"/>
  <c r="W222" i="13"/>
  <c r="X221" i="13" s="1"/>
  <c r="W226" i="13"/>
  <c r="X225" i="13" s="1"/>
  <c r="W230" i="13"/>
  <c r="X229" i="13" s="1"/>
  <c r="W234" i="13"/>
  <c r="X233" i="13" s="1"/>
  <c r="W238" i="13"/>
  <c r="X237" i="13" s="1"/>
  <c r="W242" i="13"/>
  <c r="X241" i="13" s="1"/>
  <c r="W246" i="13"/>
  <c r="X245" i="13" s="1"/>
  <c r="W250" i="13"/>
  <c r="X249" i="13" s="1"/>
  <c r="W254" i="13"/>
  <c r="X253" i="13" s="1"/>
  <c r="W258" i="13"/>
  <c r="X257" i="13" s="1"/>
  <c r="W262" i="13"/>
  <c r="X261" i="13" s="1"/>
  <c r="W266" i="13"/>
  <c r="X265" i="13" s="1"/>
  <c r="W270" i="13"/>
  <c r="X269" i="13" s="1"/>
  <c r="W274" i="13"/>
  <c r="X273" i="13" s="1"/>
  <c r="W278" i="13"/>
  <c r="X277" i="13" s="1"/>
  <c r="W25" i="13"/>
  <c r="X24" i="13" s="1"/>
  <c r="W29" i="13"/>
  <c r="X28" i="13" s="1"/>
  <c r="W33" i="13"/>
  <c r="X32" i="13" s="1"/>
  <c r="W37" i="13"/>
  <c r="X36" i="13" s="1"/>
  <c r="W41" i="13"/>
  <c r="X40" i="13" s="1"/>
  <c r="W45" i="13"/>
  <c r="X44" i="13" s="1"/>
  <c r="W49" i="13"/>
  <c r="X48" i="13" s="1"/>
  <c r="W53" i="13"/>
  <c r="X52" i="13" s="1"/>
  <c r="W57" i="13"/>
  <c r="X56" i="13" s="1"/>
  <c r="W61" i="13"/>
  <c r="X60" i="13" s="1"/>
  <c r="W65" i="13"/>
  <c r="X64" i="13" s="1"/>
  <c r="W69" i="13"/>
  <c r="X68" i="13" s="1"/>
  <c r="W73" i="13"/>
  <c r="X72" i="13" s="1"/>
  <c r="W77" i="13"/>
  <c r="X76" i="13" s="1"/>
  <c r="W81" i="13"/>
  <c r="X80" i="13" s="1"/>
  <c r="W85" i="13"/>
  <c r="X84" i="13" s="1"/>
  <c r="W89" i="13"/>
  <c r="X88" i="13" s="1"/>
  <c r="W93" i="13"/>
  <c r="X92" i="13" s="1"/>
  <c r="W97" i="13"/>
  <c r="X96" i="13" s="1"/>
  <c r="W101" i="13"/>
  <c r="X100" i="13" s="1"/>
  <c r="W105" i="13"/>
  <c r="X104" i="13" s="1"/>
  <c r="W109" i="13"/>
  <c r="X108" i="13" s="1"/>
  <c r="W113" i="13"/>
  <c r="X112" i="13" s="1"/>
  <c r="W117" i="13"/>
  <c r="X116" i="13" s="1"/>
  <c r="W121" i="13"/>
  <c r="X120" i="13" s="1"/>
  <c r="W125" i="13"/>
  <c r="X124" i="13" s="1"/>
  <c r="W129" i="13"/>
  <c r="X128" i="13" s="1"/>
  <c r="W133" i="13"/>
  <c r="X132" i="13" s="1"/>
  <c r="W137" i="13"/>
  <c r="X136" i="13" s="1"/>
  <c r="W141" i="13"/>
  <c r="X140" i="13" s="1"/>
  <c r="W145" i="13"/>
  <c r="X144" i="13" s="1"/>
  <c r="W149" i="13"/>
  <c r="X148" i="13" s="1"/>
  <c r="W153" i="13"/>
  <c r="X152" i="13" s="1"/>
  <c r="W157" i="13"/>
  <c r="X156" i="13" s="1"/>
  <c r="W161" i="13"/>
  <c r="X160" i="13" s="1"/>
  <c r="W165" i="13"/>
  <c r="X164" i="13" s="1"/>
  <c r="W169" i="13"/>
  <c r="X168" i="13" s="1"/>
  <c r="W173" i="13"/>
  <c r="X172" i="13" s="1"/>
  <c r="W177" i="13"/>
  <c r="X176" i="13" s="1"/>
  <c r="W181" i="13"/>
  <c r="X180" i="13" s="1"/>
  <c r="W185" i="13"/>
  <c r="X184" i="13" s="1"/>
  <c r="W189" i="13"/>
  <c r="X188" i="13" s="1"/>
  <c r="W193" i="13"/>
  <c r="X192" i="13" s="1"/>
  <c r="W197" i="13"/>
  <c r="X196" i="13" s="1"/>
  <c r="W201" i="13"/>
  <c r="X200" i="13" s="1"/>
  <c r="W205" i="13"/>
  <c r="X204" i="13" s="1"/>
  <c r="W209" i="13"/>
  <c r="X208" i="13" s="1"/>
  <c r="W213" i="13"/>
  <c r="X212" i="13" s="1"/>
  <c r="W217" i="13"/>
  <c r="X216" i="13" s="1"/>
  <c r="W221" i="13"/>
  <c r="X220" i="13" s="1"/>
  <c r="W225" i="13"/>
  <c r="X224" i="13" s="1"/>
  <c r="W229" i="13"/>
  <c r="X228" i="13" s="1"/>
  <c r="W233" i="13"/>
  <c r="X232" i="13" s="1"/>
  <c r="W237" i="13"/>
  <c r="X236" i="13" s="1"/>
  <c r="W241" i="13"/>
  <c r="X240" i="13" s="1"/>
  <c r="W245" i="13"/>
  <c r="X244" i="13" s="1"/>
  <c r="W249" i="13"/>
  <c r="X248" i="13" s="1"/>
  <c r="W253" i="13"/>
  <c r="X252" i="13" s="1"/>
  <c r="W257" i="13"/>
  <c r="X256" i="13" s="1"/>
  <c r="W261" i="13"/>
  <c r="X260" i="13" s="1"/>
  <c r="W265" i="13"/>
  <c r="X264" i="13" s="1"/>
  <c r="W269" i="13"/>
  <c r="X268" i="13" s="1"/>
  <c r="W273" i="13"/>
  <c r="X272" i="13" s="1"/>
  <c r="W277" i="13"/>
  <c r="X276" i="13" s="1"/>
  <c r="W196" i="13"/>
  <c r="X195" i="13" s="1"/>
  <c r="W200" i="13"/>
  <c r="X199" i="13" s="1"/>
  <c r="W204" i="13"/>
  <c r="X203" i="13" s="1"/>
  <c r="W208" i="13"/>
  <c r="X207" i="13" s="1"/>
  <c r="W212" i="13"/>
  <c r="X211" i="13" s="1"/>
  <c r="W216" i="13"/>
  <c r="X215" i="13" s="1"/>
  <c r="W220" i="13"/>
  <c r="X219" i="13" s="1"/>
  <c r="W224" i="13"/>
  <c r="X223" i="13" s="1"/>
  <c r="W228" i="13"/>
  <c r="X227" i="13" s="1"/>
  <c r="W232" i="13"/>
  <c r="X231" i="13" s="1"/>
  <c r="W236" i="13"/>
  <c r="X235" i="13" s="1"/>
  <c r="W240" i="13"/>
  <c r="X239" i="13" s="1"/>
  <c r="W244" i="13"/>
  <c r="X243" i="13" s="1"/>
  <c r="W248" i="13"/>
  <c r="X247" i="13" s="1"/>
  <c r="W252" i="13"/>
  <c r="X251" i="13" s="1"/>
  <c r="W256" i="13"/>
  <c r="X255" i="13" s="1"/>
  <c r="W260" i="13"/>
  <c r="X259" i="13" s="1"/>
  <c r="W264" i="13"/>
  <c r="X263" i="13" s="1"/>
  <c r="W268" i="13"/>
  <c r="X267" i="13" s="1"/>
  <c r="W272" i="13"/>
  <c r="X271" i="13" s="1"/>
  <c r="W276" i="13"/>
  <c r="X275" i="13" s="1"/>
  <c r="W28" i="13"/>
  <c r="X27" i="13" s="1"/>
  <c r="W44" i="13"/>
  <c r="X43" i="13" s="1"/>
  <c r="W60" i="13"/>
  <c r="X59" i="13" s="1"/>
  <c r="W76" i="13"/>
  <c r="X75" i="13" s="1"/>
  <c r="W92" i="13"/>
  <c r="X91" i="13" s="1"/>
  <c r="W108" i="13"/>
  <c r="X107" i="13" s="1"/>
  <c r="W124" i="13"/>
  <c r="X123" i="13" s="1"/>
  <c r="W140" i="13"/>
  <c r="X139" i="13" s="1"/>
  <c r="W156" i="13"/>
  <c r="X155" i="13" s="1"/>
  <c r="W172" i="13"/>
  <c r="X171" i="13" s="1"/>
  <c r="W188" i="13"/>
  <c r="X187" i="13" s="1"/>
  <c r="W199" i="13"/>
  <c r="X198" i="13" s="1"/>
  <c r="W207" i="13"/>
  <c r="X206" i="13" s="1"/>
  <c r="W215" i="13"/>
  <c r="X214" i="13" s="1"/>
  <c r="W223" i="13"/>
  <c r="X222" i="13" s="1"/>
  <c r="W231" i="13"/>
  <c r="X230" i="13" s="1"/>
  <c r="W239" i="13"/>
  <c r="X238" i="13" s="1"/>
  <c r="W247" i="13"/>
  <c r="X246" i="13" s="1"/>
  <c r="W255" i="13"/>
  <c r="X254" i="13" s="1"/>
  <c r="W263" i="13"/>
  <c r="X262" i="13" s="1"/>
  <c r="W271" i="13"/>
  <c r="X270" i="13" s="1"/>
  <c r="W279" i="13"/>
  <c r="X278" i="13" s="1"/>
  <c r="W283" i="13"/>
  <c r="X282" i="13" s="1"/>
  <c r="W287" i="13"/>
  <c r="X286" i="13" s="1"/>
  <c r="W291" i="13"/>
  <c r="X290" i="13" s="1"/>
  <c r="W295" i="13"/>
  <c r="X294" i="13" s="1"/>
  <c r="W299" i="13"/>
  <c r="X298" i="13" s="1"/>
  <c r="W36" i="13"/>
  <c r="X35" i="13" s="1"/>
  <c r="W52" i="13"/>
  <c r="X51" i="13" s="1"/>
  <c r="W68" i="13"/>
  <c r="X67" i="13" s="1"/>
  <c r="W84" i="13"/>
  <c r="X83" i="13" s="1"/>
  <c r="W100" i="13"/>
  <c r="X99" i="13" s="1"/>
  <c r="W116" i="13"/>
  <c r="X115" i="13" s="1"/>
  <c r="W132" i="13"/>
  <c r="X131" i="13" s="1"/>
  <c r="W148" i="13"/>
  <c r="X147" i="13" s="1"/>
  <c r="W164" i="13"/>
  <c r="X163" i="13" s="1"/>
  <c r="W180" i="13"/>
  <c r="X179" i="13" s="1"/>
  <c r="W195" i="13"/>
  <c r="X194" i="13" s="1"/>
  <c r="W203" i="13"/>
  <c r="X202" i="13" s="1"/>
  <c r="W219" i="13"/>
  <c r="X218" i="13" s="1"/>
  <c r="W227" i="13"/>
  <c r="X226" i="13" s="1"/>
  <c r="W235" i="13"/>
  <c r="X234" i="13" s="1"/>
  <c r="W243" i="13"/>
  <c r="X242" i="13" s="1"/>
  <c r="W251" i="13"/>
  <c r="X250" i="13" s="1"/>
  <c r="W267" i="13"/>
  <c r="X266" i="13" s="1"/>
  <c r="W281" i="13"/>
  <c r="X280" i="13" s="1"/>
  <c r="W293" i="13"/>
  <c r="X292" i="13" s="1"/>
  <c r="W120" i="13"/>
  <c r="X119" i="13" s="1"/>
  <c r="W136" i="13"/>
  <c r="X135" i="13" s="1"/>
  <c r="W152" i="13"/>
  <c r="X151" i="13" s="1"/>
  <c r="W168" i="13"/>
  <c r="X167" i="13" s="1"/>
  <c r="W284" i="13"/>
  <c r="X283" i="13" s="1"/>
  <c r="W288" i="13"/>
  <c r="X287" i="13" s="1"/>
  <c r="W296" i="13"/>
  <c r="X295" i="13" s="1"/>
  <c r="W32" i="13"/>
  <c r="X31" i="13" s="1"/>
  <c r="W48" i="13"/>
  <c r="X47" i="13" s="1"/>
  <c r="W64" i="13"/>
  <c r="X63" i="13" s="1"/>
  <c r="W80" i="13"/>
  <c r="X79" i="13" s="1"/>
  <c r="W96" i="13"/>
  <c r="X95" i="13" s="1"/>
  <c r="W112" i="13"/>
  <c r="X111" i="13" s="1"/>
  <c r="W128" i="13"/>
  <c r="X127" i="13" s="1"/>
  <c r="W144" i="13"/>
  <c r="X143" i="13" s="1"/>
  <c r="W160" i="13"/>
  <c r="X159" i="13" s="1"/>
  <c r="W176" i="13"/>
  <c r="X175" i="13" s="1"/>
  <c r="W192" i="13"/>
  <c r="X191" i="13" s="1"/>
  <c r="W282" i="13"/>
  <c r="X281" i="13" s="1"/>
  <c r="W286" i="13"/>
  <c r="X285" i="13" s="1"/>
  <c r="W290" i="13"/>
  <c r="X289" i="13" s="1"/>
  <c r="W294" i="13"/>
  <c r="X293" i="13" s="1"/>
  <c r="W298" i="13"/>
  <c r="X297" i="13" s="1"/>
  <c r="W211" i="13"/>
  <c r="X210" i="13" s="1"/>
  <c r="W259" i="13"/>
  <c r="X258" i="13" s="1"/>
  <c r="W275" i="13"/>
  <c r="X274" i="13" s="1"/>
  <c r="W285" i="13"/>
  <c r="X284" i="13" s="1"/>
  <c r="W289" i="13"/>
  <c r="X288" i="13" s="1"/>
  <c r="W297" i="13"/>
  <c r="X296" i="13" s="1"/>
  <c r="W40" i="13"/>
  <c r="X39" i="13" s="1"/>
  <c r="W56" i="13"/>
  <c r="X55" i="13" s="1"/>
  <c r="W72" i="13"/>
  <c r="X71" i="13" s="1"/>
  <c r="W88" i="13"/>
  <c r="X87" i="13" s="1"/>
  <c r="W104" i="13"/>
  <c r="X103" i="13" s="1"/>
  <c r="W184" i="13"/>
  <c r="X183" i="13" s="1"/>
  <c r="W280" i="13"/>
  <c r="X279" i="13" s="1"/>
  <c r="W292" i="13"/>
  <c r="X291" i="13" s="1"/>
  <c r="AO6" i="13"/>
  <c r="AO10" i="13"/>
  <c r="AO14" i="13"/>
  <c r="AO18" i="13"/>
  <c r="AO22" i="13"/>
  <c r="AO13" i="13"/>
  <c r="AO3" i="13"/>
  <c r="AO7" i="13"/>
  <c r="AO11" i="13"/>
  <c r="AO15" i="13"/>
  <c r="AO19" i="13"/>
  <c r="AO2" i="13"/>
  <c r="AO5" i="13"/>
  <c r="AO17" i="13"/>
  <c r="AO4" i="13"/>
  <c r="AO8" i="13"/>
  <c r="AO12" i="13"/>
  <c r="AO16" i="13"/>
  <c r="AO20" i="13"/>
  <c r="AO9" i="13"/>
  <c r="AO21" i="13"/>
  <c r="W24" i="13"/>
  <c r="X23" i="13" s="1"/>
  <c r="W20" i="13"/>
  <c r="X19" i="13" s="1"/>
  <c r="W16" i="13"/>
  <c r="X15" i="13" s="1"/>
  <c r="W12" i="13"/>
  <c r="X11" i="13" s="1"/>
  <c r="W8" i="13"/>
  <c r="X7" i="13" s="1"/>
  <c r="W4" i="13"/>
  <c r="X3" i="13" s="1"/>
  <c r="W21" i="13"/>
  <c r="X20" i="13" s="1"/>
  <c r="W17" i="13"/>
  <c r="X16" i="13" s="1"/>
  <c r="W13" i="13"/>
  <c r="X12" i="13" s="1"/>
  <c r="W9" i="13"/>
  <c r="X8" i="13" s="1"/>
  <c r="W5" i="13"/>
  <c r="X4" i="13" s="1"/>
  <c r="W22" i="13"/>
  <c r="X21" i="13" s="1"/>
  <c r="W15" i="13"/>
  <c r="X14" i="13" s="1"/>
  <c r="W11" i="13"/>
  <c r="X10" i="13" s="1"/>
  <c r="W3" i="13"/>
  <c r="X2" i="13" s="1"/>
  <c r="W18" i="13"/>
  <c r="X17" i="13" s="1"/>
  <c r="W14" i="13"/>
  <c r="X13" i="13" s="1"/>
  <c r="W10" i="13"/>
  <c r="X9" i="13" s="1"/>
  <c r="W6" i="13"/>
  <c r="X5" i="13" s="1"/>
  <c r="W2" i="13"/>
  <c r="W19" i="13"/>
  <c r="X18" i="13" s="1"/>
  <c r="W7" i="13"/>
  <c r="X6" i="13" s="1"/>
  <c r="AK4" i="13"/>
  <c r="AL4" i="13" s="1"/>
  <c r="AP4" i="13" s="1"/>
  <c r="AK12" i="13"/>
  <c r="AL12" i="13" s="1"/>
  <c r="AP12" i="13" s="1"/>
  <c r="AK5" i="13"/>
  <c r="AL5" i="13" s="1"/>
  <c r="AP5" i="13" s="1"/>
  <c r="AK13" i="13"/>
  <c r="AL13" i="13" s="1"/>
  <c r="AP13" i="13" s="1"/>
  <c r="AK6" i="13"/>
  <c r="AL6" i="13" s="1"/>
  <c r="AP6" i="13" s="1"/>
  <c r="AK7" i="13"/>
  <c r="AL7" i="13" s="1"/>
  <c r="AP7" i="13" s="1"/>
  <c r="AK10" i="13"/>
  <c r="AL10" i="13" s="1"/>
  <c r="AP10" i="13" s="1"/>
  <c r="AK11" i="13"/>
  <c r="AL11" i="13" s="1"/>
  <c r="AP11" i="13" s="1"/>
  <c r="AK8" i="13"/>
  <c r="AL8" i="13" s="1"/>
  <c r="AP8" i="13" s="1"/>
  <c r="AK9" i="13"/>
  <c r="AL9" i="13" s="1"/>
  <c r="AP9" i="13" s="1"/>
  <c r="AK3" i="13"/>
  <c r="AL3" i="13" s="1"/>
  <c r="AP3" i="13" s="1"/>
  <c r="B13" i="13"/>
  <c r="B14" i="13" l="1"/>
  <c r="AR2" i="13" s="1"/>
  <c r="O22" i="1"/>
  <c r="O12" i="1"/>
  <c r="B5" i="13" l="1"/>
  <c r="B6" i="13" s="1"/>
  <c r="H25" i="13" s="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 i="1"/>
  <c r="G25" i="13" l="1"/>
  <c r="N7" i="1"/>
  <c r="N11" i="1"/>
  <c r="N15" i="1"/>
  <c r="N23" i="1"/>
  <c r="N27" i="1"/>
  <c r="N31" i="1"/>
  <c r="N35" i="1"/>
  <c r="N39" i="1"/>
  <c r="N51" i="1"/>
  <c r="N55" i="1"/>
  <c r="N67" i="1"/>
  <c r="N71" i="1"/>
  <c r="N75" i="1"/>
  <c r="N79" i="1"/>
  <c r="N87" i="1"/>
  <c r="N95" i="1"/>
  <c r="N99" i="1"/>
  <c r="N103" i="1"/>
  <c r="N107" i="1"/>
  <c r="N115" i="1"/>
  <c r="N119" i="1"/>
  <c r="N123" i="1"/>
  <c r="N127" i="1"/>
  <c r="N131" i="1"/>
  <c r="N139" i="1"/>
  <c r="N151" i="1"/>
  <c r="N155" i="1"/>
  <c r="N159" i="1"/>
  <c r="N163" i="1"/>
  <c r="N167" i="1"/>
  <c r="N171" i="1"/>
  <c r="N175" i="1"/>
  <c r="N179" i="1"/>
  <c r="N187" i="1"/>
  <c r="N191" i="1"/>
  <c r="N196" i="1"/>
  <c r="N198" i="1"/>
  <c r="N201" i="1"/>
  <c r="N204" i="1"/>
  <c r="N206" i="1"/>
  <c r="N207" i="1"/>
  <c r="N210" i="1"/>
  <c r="N214" i="1"/>
  <c r="N217" i="1"/>
  <c r="N218" i="1"/>
  <c r="N219" i="1"/>
  <c r="N221" i="1"/>
  <c r="N224" i="1"/>
  <c r="N226" i="1"/>
  <c r="N229" i="1"/>
  <c r="N233" i="1"/>
  <c r="N236" i="1"/>
  <c r="N238" i="1"/>
  <c r="N242" i="1"/>
  <c r="N246" i="1"/>
  <c r="N248" i="1"/>
  <c r="N250" i="1"/>
  <c r="N251" i="1"/>
  <c r="N254" i="1"/>
  <c r="N256" i="1"/>
  <c r="N258" i="1"/>
  <c r="N265" i="1"/>
  <c r="N268" i="1"/>
  <c r="N270" i="1"/>
  <c r="N271" i="1"/>
  <c r="N274" i="1"/>
  <c r="N278" i="1"/>
  <c r="N282" i="1"/>
  <c r="N283" i="1"/>
  <c r="N290" i="1"/>
  <c r="N294" i="1"/>
  <c r="N296" i="1"/>
  <c r="N298" i="1"/>
  <c r="N299" i="1"/>
  <c r="N10" i="1"/>
  <c r="N22" i="1"/>
  <c r="N26" i="1"/>
  <c r="N34" i="1"/>
  <c r="N38" i="1"/>
  <c r="N54" i="1"/>
  <c r="N58" i="1"/>
  <c r="N62" i="1"/>
  <c r="N70" i="1"/>
  <c r="N74" i="1"/>
  <c r="N78" i="1"/>
  <c r="N82" i="1"/>
  <c r="N90" i="1"/>
  <c r="N94" i="1"/>
  <c r="N98" i="1"/>
  <c r="N102" i="1"/>
  <c r="N110" i="1"/>
  <c r="N114" i="1"/>
  <c r="N118" i="1"/>
  <c r="N122" i="1"/>
  <c r="N126" i="1"/>
  <c r="N134" i="1"/>
  <c r="N138" i="1"/>
  <c r="N142" i="1"/>
  <c r="N146" i="1"/>
  <c r="N150" i="1"/>
  <c r="N154" i="1"/>
  <c r="N162" i="1"/>
  <c r="N166" i="1"/>
  <c r="N170" i="1"/>
  <c r="N174" i="1"/>
  <c r="N178" i="1"/>
  <c r="N182" i="1"/>
  <c r="N186" i="1"/>
  <c r="N190" i="1"/>
  <c r="N194" i="1"/>
  <c r="N197" i="1"/>
  <c r="N200" i="1"/>
  <c r="N202" i="1"/>
  <c r="N205" i="1"/>
  <c r="N208" i="1"/>
  <c r="N209" i="1"/>
  <c r="N211" i="1"/>
  <c r="N212" i="1"/>
  <c r="N213" i="1"/>
  <c r="N216" i="1"/>
  <c r="N220" i="1"/>
  <c r="N222" i="1"/>
  <c r="N225" i="1"/>
  <c r="N231" i="1"/>
  <c r="N234" i="1"/>
  <c r="N237" i="1"/>
  <c r="N240" i="1"/>
  <c r="N241" i="1"/>
  <c r="N243" i="1"/>
  <c r="N245" i="1"/>
  <c r="N249" i="1"/>
  <c r="N252" i="1"/>
  <c r="N257" i="1"/>
  <c r="N261" i="1"/>
  <c r="N263" i="1"/>
  <c r="N266" i="1"/>
  <c r="N272" i="1"/>
  <c r="N273" i="1"/>
  <c r="N275" i="1"/>
  <c r="N277" i="1"/>
  <c r="N280" i="1"/>
  <c r="N281" i="1"/>
  <c r="N284" i="1"/>
  <c r="N286" i="1"/>
  <c r="N287" i="1"/>
  <c r="N288" i="1"/>
  <c r="N289" i="1"/>
  <c r="N292" i="1"/>
  <c r="N293" i="1"/>
  <c r="N295" i="1"/>
  <c r="N297" i="1"/>
  <c r="N3" i="1"/>
  <c r="N193" i="1"/>
  <c r="N223" i="1"/>
  <c r="N230" i="1"/>
  <c r="N232" i="1"/>
  <c r="N262" i="1"/>
  <c r="N264" i="1"/>
  <c r="N253" i="1"/>
  <c r="N269" i="1"/>
  <c r="N276" i="1"/>
  <c r="N260" i="1"/>
  <c r="N244" i="1"/>
  <c r="N228" i="1"/>
  <c r="N285" i="1"/>
  <c r="N255" i="1"/>
  <c r="N239" i="1"/>
  <c r="N291" i="1"/>
  <c r="N279" i="1"/>
  <c r="N267" i="1"/>
  <c r="N259" i="1"/>
  <c r="N247" i="1"/>
  <c r="N235" i="1"/>
  <c r="N227" i="1"/>
  <c r="N215" i="1"/>
  <c r="N203" i="1"/>
  <c r="N199" i="1"/>
  <c r="N195" i="1"/>
  <c r="N42" i="1"/>
  <c r="N59" i="1"/>
  <c r="N44" i="1"/>
  <c r="N184" i="1"/>
  <c r="N140" i="1"/>
  <c r="N117" i="1"/>
  <c r="N80" i="1"/>
  <c r="N18" i="1"/>
  <c r="N53" i="1"/>
  <c r="N68" i="1"/>
  <c r="N28" i="1"/>
  <c r="N33" i="1"/>
  <c r="N36" i="1"/>
  <c r="N20" i="1"/>
  <c r="N16" i="1"/>
  <c r="N50" i="1"/>
  <c r="N192" i="1"/>
  <c r="N25" i="1"/>
  <c r="N32" i="1"/>
  <c r="N48" i="1"/>
  <c r="N152" i="1"/>
  <c r="N24" i="1"/>
  <c r="N66" i="1"/>
  <c r="N21" i="1"/>
  <c r="N100" i="1"/>
  <c r="N76" i="1"/>
  <c r="N45" i="1"/>
  <c r="N13" i="1"/>
  <c r="N120" i="1"/>
  <c r="N135" i="1"/>
  <c r="N46" i="1"/>
  <c r="N64" i="1"/>
  <c r="N72" i="1"/>
  <c r="N165" i="1"/>
  <c r="N57" i="1"/>
  <c r="N89" i="1"/>
  <c r="N133" i="1"/>
  <c r="N40" i="1"/>
  <c r="N157" i="1"/>
  <c r="N109" i="1"/>
  <c r="N106" i="1"/>
  <c r="N172" i="1"/>
  <c r="N147" i="1"/>
  <c r="N149" i="1"/>
  <c r="N96" i="1"/>
  <c r="N112" i="1"/>
  <c r="N30" i="1"/>
  <c r="N81" i="1"/>
  <c r="N169" i="1"/>
  <c r="N91" i="1"/>
  <c r="N49" i="1"/>
  <c r="N160" i="1"/>
  <c r="N84" i="1"/>
  <c r="N158" i="1"/>
  <c r="N12" i="1"/>
  <c r="N93" i="1"/>
  <c r="N153" i="1"/>
  <c r="N85" i="1"/>
  <c r="N104" i="1"/>
  <c r="N130" i="1"/>
  <c r="N61" i="1"/>
  <c r="N137" i="1"/>
  <c r="N144" i="1"/>
  <c r="N77" i="1"/>
  <c r="N97" i="1"/>
  <c r="N111" i="1"/>
  <c r="N176" i="1"/>
  <c r="N29" i="1"/>
  <c r="N65" i="1"/>
  <c r="N83" i="1"/>
  <c r="N128" i="1"/>
  <c r="N113" i="1"/>
  <c r="N121" i="1"/>
  <c r="N108" i="1"/>
  <c r="N124" i="1"/>
  <c r="N63" i="1"/>
  <c r="N136" i="1"/>
  <c r="N145" i="1"/>
  <c r="N52" i="1"/>
  <c r="N129" i="1"/>
  <c r="N47" i="1"/>
  <c r="N164" i="1"/>
  <c r="N180" i="1"/>
  <c r="N17" i="1"/>
  <c r="N188" i="1"/>
  <c r="N156" i="1"/>
  <c r="N143" i="1"/>
  <c r="N177" i="1"/>
  <c r="N19" i="1"/>
  <c r="N37" i="1"/>
  <c r="N56" i="1"/>
  <c r="N60" i="1"/>
  <c r="N86" i="1"/>
  <c r="N101" i="1"/>
  <c r="N116" i="1"/>
  <c r="N132" i="1"/>
  <c r="N168" i="1"/>
  <c r="N43" i="1"/>
  <c r="N73" i="1"/>
  <c r="N125" i="1"/>
  <c r="N141" i="1"/>
  <c r="N181" i="1"/>
  <c r="N41" i="1"/>
  <c r="N183" i="1"/>
  <c r="N185" i="1"/>
  <c r="N14" i="1"/>
  <c r="N69" i="1"/>
  <c r="N88" i="1"/>
  <c r="N92" i="1"/>
  <c r="N105" i="1"/>
  <c r="N148" i="1"/>
  <c r="N161" i="1"/>
  <c r="N189" i="1"/>
  <c r="N173" i="1"/>
  <c r="O192" i="1"/>
  <c r="O196" i="1"/>
  <c r="O200" i="1"/>
  <c r="O204" i="1"/>
  <c r="O208" i="1"/>
  <c r="O212" i="1"/>
  <c r="O216" i="1"/>
  <c r="O220" i="1"/>
  <c r="O224" i="1"/>
  <c r="O228" i="1"/>
  <c r="O232" i="1"/>
  <c r="O236" i="1"/>
  <c r="O240" i="1"/>
  <c r="O244" i="1"/>
  <c r="O248" i="1"/>
  <c r="O252" i="1"/>
  <c r="O256" i="1"/>
  <c r="O260" i="1"/>
  <c r="O264" i="1"/>
  <c r="O268" i="1"/>
  <c r="O272" i="1"/>
  <c r="O276" i="1"/>
  <c r="O280" i="1"/>
  <c r="O284" i="1"/>
  <c r="O288" i="1"/>
  <c r="O292" i="1"/>
  <c r="O296" i="1"/>
  <c r="O281" i="1"/>
  <c r="O285" i="1"/>
  <c r="O198" i="1"/>
  <c r="O202" i="1"/>
  <c r="O206" i="1"/>
  <c r="O210" i="1"/>
  <c r="O222" i="1"/>
  <c r="O226" i="1"/>
  <c r="O230" i="1"/>
  <c r="O250" i="1"/>
  <c r="O286" i="1"/>
  <c r="O290" i="1"/>
  <c r="O294" i="1"/>
  <c r="O298" i="1"/>
  <c r="O195" i="1"/>
  <c r="O203" i="1"/>
  <c r="O207" i="1"/>
  <c r="O215" i="1"/>
  <c r="O219" i="1"/>
  <c r="O247" i="1"/>
  <c r="O287" i="1"/>
  <c r="O291" i="1"/>
  <c r="O193" i="1"/>
  <c r="O197" i="1"/>
  <c r="O201" i="1"/>
  <c r="O205" i="1"/>
  <c r="O209" i="1"/>
  <c r="O213" i="1"/>
  <c r="O217" i="1"/>
  <c r="O221" i="1"/>
  <c r="O225" i="1"/>
  <c r="O229" i="1"/>
  <c r="O233" i="1"/>
  <c r="O237" i="1"/>
  <c r="O241" i="1"/>
  <c r="O245" i="1"/>
  <c r="O249" i="1"/>
  <c r="O253" i="1"/>
  <c r="O257" i="1"/>
  <c r="O261" i="1"/>
  <c r="O265" i="1"/>
  <c r="O269" i="1"/>
  <c r="O273" i="1"/>
  <c r="O277" i="1"/>
  <c r="O289" i="1"/>
  <c r="O293" i="1"/>
  <c r="O297" i="1"/>
  <c r="O194" i="1"/>
  <c r="O214" i="1"/>
  <c r="O218" i="1"/>
  <c r="O234" i="1"/>
  <c r="O238" i="1"/>
  <c r="O242" i="1"/>
  <c r="O246" i="1"/>
  <c r="O254" i="1"/>
  <c r="O258" i="1"/>
  <c r="O262" i="1"/>
  <c r="O266" i="1"/>
  <c r="O270" i="1"/>
  <c r="O274" i="1"/>
  <c r="O278" i="1"/>
  <c r="O282" i="1"/>
  <c r="O199" i="1"/>
  <c r="O211" i="1"/>
  <c r="O223" i="1"/>
  <c r="O227" i="1"/>
  <c r="O231" i="1"/>
  <c r="O235" i="1"/>
  <c r="O239" i="1"/>
  <c r="O243" i="1"/>
  <c r="O251" i="1"/>
  <c r="O255" i="1"/>
  <c r="O259" i="1"/>
  <c r="O263" i="1"/>
  <c r="O267" i="1"/>
  <c r="O271" i="1"/>
  <c r="O275" i="1"/>
  <c r="O279" i="1"/>
  <c r="O283" i="1"/>
  <c r="O299" i="1"/>
  <c r="O295" i="1"/>
  <c r="O23" i="1"/>
  <c r="O27" i="1"/>
  <c r="O31" i="1"/>
  <c r="O35" i="1"/>
  <c r="O39" i="1"/>
  <c r="O43" i="1"/>
  <c r="O47" i="1"/>
  <c r="O51" i="1"/>
  <c r="O55" i="1"/>
  <c r="O59" i="1"/>
  <c r="O63" i="1"/>
  <c r="O67" i="1"/>
  <c r="O71" i="1"/>
  <c r="O75" i="1"/>
  <c r="O79" i="1"/>
  <c r="O83" i="1"/>
  <c r="O87" i="1"/>
  <c r="O91" i="1"/>
  <c r="O95" i="1"/>
  <c r="O99" i="1"/>
  <c r="O103" i="1"/>
  <c r="O107" i="1"/>
  <c r="O111" i="1"/>
  <c r="O115" i="1"/>
  <c r="O119" i="1"/>
  <c r="O123" i="1"/>
  <c r="O127" i="1"/>
  <c r="O131" i="1"/>
  <c r="O135" i="1"/>
  <c r="O139" i="1"/>
  <c r="O143" i="1"/>
  <c r="O147" i="1"/>
  <c r="O151" i="1"/>
  <c r="O155" i="1"/>
  <c r="O159" i="1"/>
  <c r="O163" i="1"/>
  <c r="O167" i="1"/>
  <c r="O171" i="1"/>
  <c r="O175" i="1"/>
  <c r="O179" i="1"/>
  <c r="O183" i="1"/>
  <c r="O187" i="1"/>
  <c r="O191" i="1"/>
  <c r="O30" i="1"/>
  <c r="O94" i="1"/>
  <c r="O110" i="1"/>
  <c r="O122" i="1"/>
  <c r="O134" i="1"/>
  <c r="O146" i="1"/>
  <c r="O150" i="1"/>
  <c r="O162" i="1"/>
  <c r="O174" i="1"/>
  <c r="O186" i="1"/>
  <c r="O24" i="1"/>
  <c r="O28" i="1"/>
  <c r="O36" i="1"/>
  <c r="O40" i="1"/>
  <c r="O44" i="1"/>
  <c r="O48" i="1"/>
  <c r="O52" i="1"/>
  <c r="O56" i="1"/>
  <c r="O60" i="1"/>
  <c r="O64" i="1"/>
  <c r="O68" i="1"/>
  <c r="O72" i="1"/>
  <c r="O76" i="1"/>
  <c r="O80" i="1"/>
  <c r="O84" i="1"/>
  <c r="O88" i="1"/>
  <c r="O92" i="1"/>
  <c r="O96" i="1"/>
  <c r="O100" i="1"/>
  <c r="O104" i="1"/>
  <c r="O108" i="1"/>
  <c r="O112" i="1"/>
  <c r="O116" i="1"/>
  <c r="O120" i="1"/>
  <c r="O124" i="1"/>
  <c r="O128" i="1"/>
  <c r="O132" i="1"/>
  <c r="O136" i="1"/>
  <c r="O140" i="1"/>
  <c r="O144" i="1"/>
  <c r="O148" i="1"/>
  <c r="O152" i="1"/>
  <c r="O156" i="1"/>
  <c r="O160" i="1"/>
  <c r="O164" i="1"/>
  <c r="O168" i="1"/>
  <c r="O172" i="1"/>
  <c r="O176" i="1"/>
  <c r="O180" i="1"/>
  <c r="O184" i="1"/>
  <c r="O188" i="1"/>
  <c r="O34" i="1"/>
  <c r="O46" i="1"/>
  <c r="O54" i="1"/>
  <c r="O66" i="1"/>
  <c r="O74" i="1"/>
  <c r="O82" i="1"/>
  <c r="O90" i="1"/>
  <c r="O102" i="1"/>
  <c r="O114" i="1"/>
  <c r="O126" i="1"/>
  <c r="O142" i="1"/>
  <c r="O158" i="1"/>
  <c r="O170" i="1"/>
  <c r="O178" i="1"/>
  <c r="O25" i="1"/>
  <c r="O29" i="1"/>
  <c r="O33" i="1"/>
  <c r="O37" i="1"/>
  <c r="O41" i="1"/>
  <c r="O45" i="1"/>
  <c r="O49" i="1"/>
  <c r="O53" i="1"/>
  <c r="O57" i="1"/>
  <c r="O61" i="1"/>
  <c r="O65" i="1"/>
  <c r="O69" i="1"/>
  <c r="O73" i="1"/>
  <c r="O77" i="1"/>
  <c r="O81" i="1"/>
  <c r="O85" i="1"/>
  <c r="O89" i="1"/>
  <c r="O93" i="1"/>
  <c r="O97" i="1"/>
  <c r="O101" i="1"/>
  <c r="O105" i="1"/>
  <c r="O109" i="1"/>
  <c r="O113" i="1"/>
  <c r="O117" i="1"/>
  <c r="O121" i="1"/>
  <c r="O125" i="1"/>
  <c r="O129" i="1"/>
  <c r="O133" i="1"/>
  <c r="O137" i="1"/>
  <c r="O141" i="1"/>
  <c r="O145" i="1"/>
  <c r="O149" i="1"/>
  <c r="O153" i="1"/>
  <c r="O157" i="1"/>
  <c r="O161" i="1"/>
  <c r="O165" i="1"/>
  <c r="O169" i="1"/>
  <c r="O173" i="1"/>
  <c r="O177" i="1"/>
  <c r="O181" i="1"/>
  <c r="O185" i="1"/>
  <c r="O189" i="1"/>
  <c r="O26" i="1"/>
  <c r="O38" i="1"/>
  <c r="O50" i="1"/>
  <c r="O58" i="1"/>
  <c r="O62" i="1"/>
  <c r="O70" i="1"/>
  <c r="O78" i="1"/>
  <c r="O86" i="1"/>
  <c r="O98" i="1"/>
  <c r="O106" i="1"/>
  <c r="O118" i="1"/>
  <c r="O130" i="1"/>
  <c r="O138" i="1"/>
  <c r="O154" i="1"/>
  <c r="O166" i="1"/>
  <c r="O182" i="1"/>
  <c r="O190" i="1"/>
  <c r="O16" i="1"/>
  <c r="O20" i="1"/>
  <c r="O13" i="1"/>
  <c r="O17" i="1"/>
  <c r="O21" i="1"/>
  <c r="O14" i="1"/>
  <c r="O18" i="1"/>
  <c r="O15" i="1"/>
  <c r="O19" i="1"/>
  <c r="O9" i="1"/>
  <c r="O10" i="1"/>
  <c r="O11" i="1"/>
  <c r="O8" i="1"/>
  <c r="O7" i="1"/>
  <c r="O4" i="1"/>
  <c r="O5" i="1"/>
  <c r="O6" i="1"/>
  <c r="O2" i="1"/>
  <c r="O3" i="1"/>
  <c r="N9" i="1"/>
  <c r="N8" i="1"/>
  <c r="N4" i="1"/>
  <c r="N6" i="1"/>
  <c r="N5" i="1"/>
  <c r="C19" i="1"/>
  <c r="C12" i="1"/>
  <c r="V16" i="1" l="1"/>
  <c r="W16" i="1" s="1"/>
  <c r="V24" i="1"/>
  <c r="W24" i="1" s="1"/>
  <c r="V32" i="1"/>
  <c r="W32" i="1" s="1"/>
  <c r="V40" i="1"/>
  <c r="W40" i="1" s="1"/>
  <c r="V48" i="1"/>
  <c r="W48" i="1" s="1"/>
  <c r="V56" i="1"/>
  <c r="W56" i="1" s="1"/>
  <c r="V64" i="1"/>
  <c r="W64" i="1" s="1"/>
  <c r="V72" i="1"/>
  <c r="W72" i="1" s="1"/>
  <c r="V80" i="1"/>
  <c r="W80" i="1" s="1"/>
  <c r="V88" i="1"/>
  <c r="W88" i="1" s="1"/>
  <c r="V96" i="1"/>
  <c r="W96" i="1" s="1"/>
  <c r="V104" i="1"/>
  <c r="W104" i="1" s="1"/>
  <c r="V112" i="1"/>
  <c r="W112" i="1" s="1"/>
  <c r="V120" i="1"/>
  <c r="W120" i="1" s="1"/>
  <c r="V128" i="1"/>
  <c r="W128" i="1" s="1"/>
  <c r="V136" i="1"/>
  <c r="W136" i="1" s="1"/>
  <c r="V144" i="1"/>
  <c r="W144" i="1" s="1"/>
  <c r="V152" i="1"/>
  <c r="W152" i="1" s="1"/>
  <c r="V160" i="1"/>
  <c r="W160" i="1" s="1"/>
  <c r="V168" i="1"/>
  <c r="W168" i="1" s="1"/>
  <c r="V176" i="1"/>
  <c r="W176" i="1" s="1"/>
  <c r="V184" i="1"/>
  <c r="W184" i="1" s="1"/>
  <c r="V192" i="1"/>
  <c r="W192" i="1" s="1"/>
  <c r="V200" i="1"/>
  <c r="W200" i="1" s="1"/>
  <c r="V208" i="1"/>
  <c r="W208" i="1" s="1"/>
  <c r="V216" i="1"/>
  <c r="W216" i="1" s="1"/>
  <c r="V224" i="1"/>
  <c r="W224" i="1" s="1"/>
  <c r="V232" i="1"/>
  <c r="W232" i="1" s="1"/>
  <c r="V240" i="1"/>
  <c r="W240" i="1" s="1"/>
  <c r="V248" i="1"/>
  <c r="W248" i="1" s="1"/>
  <c r="V256" i="1"/>
  <c r="W256" i="1" s="1"/>
  <c r="V264" i="1"/>
  <c r="W264" i="1" s="1"/>
  <c r="V272" i="1"/>
  <c r="W272" i="1" s="1"/>
  <c r="V280" i="1"/>
  <c r="W280" i="1" s="1"/>
  <c r="V288" i="1"/>
  <c r="W288" i="1" s="1"/>
  <c r="V296" i="1"/>
  <c r="W296" i="1" s="1"/>
  <c r="V11" i="1"/>
  <c r="W11" i="1" s="1"/>
  <c r="V19" i="1"/>
  <c r="W19" i="1" s="1"/>
  <c r="V27" i="1"/>
  <c r="W27" i="1" s="1"/>
  <c r="V35" i="1"/>
  <c r="W35" i="1" s="1"/>
  <c r="V43" i="1"/>
  <c r="W43" i="1" s="1"/>
  <c r="V51" i="1"/>
  <c r="W51" i="1" s="1"/>
  <c r="V59" i="1"/>
  <c r="W59" i="1" s="1"/>
  <c r="V67" i="1"/>
  <c r="W67" i="1" s="1"/>
  <c r="V75" i="1"/>
  <c r="W75" i="1" s="1"/>
  <c r="V83" i="1"/>
  <c r="W83" i="1" s="1"/>
  <c r="V91" i="1"/>
  <c r="W91" i="1" s="1"/>
  <c r="V99" i="1"/>
  <c r="W99" i="1" s="1"/>
  <c r="V107" i="1"/>
  <c r="W107" i="1" s="1"/>
  <c r="V115" i="1"/>
  <c r="W115" i="1" s="1"/>
  <c r="V123" i="1"/>
  <c r="W123" i="1" s="1"/>
  <c r="V131" i="1"/>
  <c r="W131" i="1" s="1"/>
  <c r="V139" i="1"/>
  <c r="W139" i="1" s="1"/>
  <c r="V147" i="1"/>
  <c r="W147" i="1" s="1"/>
  <c r="V155" i="1"/>
  <c r="W155" i="1" s="1"/>
  <c r="V163" i="1"/>
  <c r="W163" i="1" s="1"/>
  <c r="V171" i="1"/>
  <c r="W171" i="1" s="1"/>
  <c r="V179" i="1"/>
  <c r="W179" i="1" s="1"/>
  <c r="V187" i="1"/>
  <c r="W187" i="1" s="1"/>
  <c r="V195" i="1"/>
  <c r="W195" i="1" s="1"/>
  <c r="V203" i="1"/>
  <c r="W203" i="1" s="1"/>
  <c r="V211" i="1"/>
  <c r="W211" i="1" s="1"/>
  <c r="V219" i="1"/>
  <c r="W219" i="1" s="1"/>
  <c r="V227" i="1"/>
  <c r="W227" i="1" s="1"/>
  <c r="V235" i="1"/>
  <c r="W235" i="1" s="1"/>
  <c r="V243" i="1"/>
  <c r="W243" i="1" s="1"/>
  <c r="V251" i="1"/>
  <c r="W251" i="1" s="1"/>
  <c r="V259" i="1"/>
  <c r="W259" i="1" s="1"/>
  <c r="V267" i="1"/>
  <c r="W267" i="1" s="1"/>
  <c r="V275" i="1"/>
  <c r="W275" i="1" s="1"/>
  <c r="V283" i="1"/>
  <c r="W283" i="1" s="1"/>
  <c r="V291" i="1"/>
  <c r="W291" i="1" s="1"/>
  <c r="V299" i="1"/>
  <c r="W299" i="1" s="1"/>
  <c r="V14" i="1"/>
  <c r="W14" i="1" s="1"/>
  <c r="V22" i="1"/>
  <c r="W22" i="1" s="1"/>
  <c r="V30" i="1"/>
  <c r="W30" i="1" s="1"/>
  <c r="V38" i="1"/>
  <c r="W38" i="1" s="1"/>
  <c r="V46" i="1"/>
  <c r="W46" i="1" s="1"/>
  <c r="V54" i="1"/>
  <c r="W54" i="1" s="1"/>
  <c r="V62" i="1"/>
  <c r="W62" i="1" s="1"/>
  <c r="V70" i="1"/>
  <c r="W70" i="1" s="1"/>
  <c r="V78" i="1"/>
  <c r="W78" i="1" s="1"/>
  <c r="V86" i="1"/>
  <c r="W86" i="1" s="1"/>
  <c r="V94" i="1"/>
  <c r="W94" i="1" s="1"/>
  <c r="V102" i="1"/>
  <c r="W102" i="1" s="1"/>
  <c r="V110" i="1"/>
  <c r="W110" i="1" s="1"/>
  <c r="V118" i="1"/>
  <c r="W118" i="1" s="1"/>
  <c r="V126" i="1"/>
  <c r="W126" i="1" s="1"/>
  <c r="V134" i="1"/>
  <c r="W134" i="1" s="1"/>
  <c r="V142" i="1"/>
  <c r="W142" i="1" s="1"/>
  <c r="V150" i="1"/>
  <c r="W150" i="1" s="1"/>
  <c r="V158" i="1"/>
  <c r="W158" i="1" s="1"/>
  <c r="V166" i="1"/>
  <c r="W166" i="1" s="1"/>
  <c r="V174" i="1"/>
  <c r="W174" i="1" s="1"/>
  <c r="V182" i="1"/>
  <c r="W182" i="1" s="1"/>
  <c r="V190" i="1"/>
  <c r="W190" i="1" s="1"/>
  <c r="V198" i="1"/>
  <c r="W198" i="1" s="1"/>
  <c r="V206" i="1"/>
  <c r="W206" i="1" s="1"/>
  <c r="V214" i="1"/>
  <c r="W214" i="1" s="1"/>
  <c r="V222" i="1"/>
  <c r="W222" i="1" s="1"/>
  <c r="V230" i="1"/>
  <c r="W230" i="1" s="1"/>
  <c r="V238" i="1"/>
  <c r="W238" i="1" s="1"/>
  <c r="V246" i="1"/>
  <c r="W246" i="1" s="1"/>
  <c r="V254" i="1"/>
  <c r="W254" i="1" s="1"/>
  <c r="V262" i="1"/>
  <c r="W262" i="1" s="1"/>
  <c r="V270" i="1"/>
  <c r="W270" i="1" s="1"/>
  <c r="V278" i="1"/>
  <c r="W278" i="1" s="1"/>
  <c r="V286" i="1"/>
  <c r="W286" i="1" s="1"/>
  <c r="V294" i="1"/>
  <c r="W294" i="1" s="1"/>
  <c r="V9" i="1"/>
  <c r="W9" i="1" s="1"/>
  <c r="V17" i="1"/>
  <c r="W17" i="1" s="1"/>
  <c r="V25" i="1"/>
  <c r="W25" i="1" s="1"/>
  <c r="V33" i="1"/>
  <c r="W33" i="1" s="1"/>
  <c r="V41" i="1"/>
  <c r="W41" i="1" s="1"/>
  <c r="V49" i="1"/>
  <c r="W49" i="1" s="1"/>
  <c r="V57" i="1"/>
  <c r="W57" i="1" s="1"/>
  <c r="V65" i="1"/>
  <c r="W65" i="1" s="1"/>
  <c r="V73" i="1"/>
  <c r="W73" i="1" s="1"/>
  <c r="V81" i="1"/>
  <c r="W81" i="1" s="1"/>
  <c r="V89" i="1"/>
  <c r="W89" i="1" s="1"/>
  <c r="V97" i="1"/>
  <c r="W97" i="1" s="1"/>
  <c r="V105" i="1"/>
  <c r="W105" i="1" s="1"/>
  <c r="V113" i="1"/>
  <c r="W113" i="1" s="1"/>
  <c r="V121" i="1"/>
  <c r="W121" i="1" s="1"/>
  <c r="V129" i="1"/>
  <c r="W129" i="1" s="1"/>
  <c r="V137" i="1"/>
  <c r="W137" i="1" s="1"/>
  <c r="V145" i="1"/>
  <c r="W145" i="1" s="1"/>
  <c r="V153" i="1"/>
  <c r="W153" i="1" s="1"/>
  <c r="V161" i="1"/>
  <c r="W161" i="1" s="1"/>
  <c r="V169" i="1"/>
  <c r="W169" i="1" s="1"/>
  <c r="V177" i="1"/>
  <c r="W177" i="1" s="1"/>
  <c r="V185" i="1"/>
  <c r="W185" i="1" s="1"/>
  <c r="V193" i="1"/>
  <c r="W193" i="1" s="1"/>
  <c r="V201" i="1"/>
  <c r="W201" i="1" s="1"/>
  <c r="V209" i="1"/>
  <c r="W209" i="1" s="1"/>
  <c r="V217" i="1"/>
  <c r="W217" i="1" s="1"/>
  <c r="V225" i="1"/>
  <c r="W225" i="1" s="1"/>
  <c r="V233" i="1"/>
  <c r="W233" i="1" s="1"/>
  <c r="V241" i="1"/>
  <c r="W241" i="1" s="1"/>
  <c r="V249" i="1"/>
  <c r="W249" i="1" s="1"/>
  <c r="V257" i="1"/>
  <c r="W257" i="1" s="1"/>
  <c r="V265" i="1"/>
  <c r="W265" i="1" s="1"/>
  <c r="V273" i="1"/>
  <c r="W273" i="1" s="1"/>
  <c r="V281" i="1"/>
  <c r="W281" i="1" s="1"/>
  <c r="V289" i="1"/>
  <c r="W289" i="1" s="1"/>
  <c r="V297" i="1"/>
  <c r="W297" i="1" s="1"/>
  <c r="V12" i="1"/>
  <c r="W12" i="1" s="1"/>
  <c r="V20" i="1"/>
  <c r="W20" i="1" s="1"/>
  <c r="V28" i="1"/>
  <c r="W28" i="1" s="1"/>
  <c r="V36" i="1"/>
  <c r="W36" i="1" s="1"/>
  <c r="V44" i="1"/>
  <c r="W44" i="1" s="1"/>
  <c r="V52" i="1"/>
  <c r="W52" i="1" s="1"/>
  <c r="V60" i="1"/>
  <c r="W60" i="1" s="1"/>
  <c r="V68" i="1"/>
  <c r="W68" i="1" s="1"/>
  <c r="V76" i="1"/>
  <c r="W76" i="1" s="1"/>
  <c r="V84" i="1"/>
  <c r="W84" i="1" s="1"/>
  <c r="V92" i="1"/>
  <c r="W92" i="1" s="1"/>
  <c r="V100" i="1"/>
  <c r="W100" i="1" s="1"/>
  <c r="V108" i="1"/>
  <c r="W108" i="1" s="1"/>
  <c r="V116" i="1"/>
  <c r="W116" i="1" s="1"/>
  <c r="V124" i="1"/>
  <c r="W124" i="1" s="1"/>
  <c r="V132" i="1"/>
  <c r="W132" i="1" s="1"/>
  <c r="V140" i="1"/>
  <c r="W140" i="1" s="1"/>
  <c r="V148" i="1"/>
  <c r="W148" i="1" s="1"/>
  <c r="V156" i="1"/>
  <c r="W156" i="1" s="1"/>
  <c r="V164" i="1"/>
  <c r="W164" i="1" s="1"/>
  <c r="V172" i="1"/>
  <c r="W172" i="1" s="1"/>
  <c r="V180" i="1"/>
  <c r="W180" i="1" s="1"/>
  <c r="V188" i="1"/>
  <c r="W188" i="1" s="1"/>
  <c r="V196" i="1"/>
  <c r="W196" i="1" s="1"/>
  <c r="V204" i="1"/>
  <c r="W204" i="1" s="1"/>
  <c r="V212" i="1"/>
  <c r="W212" i="1" s="1"/>
  <c r="V220" i="1"/>
  <c r="W220" i="1" s="1"/>
  <c r="V228" i="1"/>
  <c r="W228" i="1" s="1"/>
  <c r="V236" i="1"/>
  <c r="W236" i="1" s="1"/>
  <c r="V244" i="1"/>
  <c r="W244" i="1" s="1"/>
  <c r="V252" i="1"/>
  <c r="W252" i="1" s="1"/>
  <c r="V260" i="1"/>
  <c r="W260" i="1" s="1"/>
  <c r="V268" i="1"/>
  <c r="W268" i="1" s="1"/>
  <c r="V276" i="1"/>
  <c r="W276" i="1" s="1"/>
  <c r="V284" i="1"/>
  <c r="W284" i="1" s="1"/>
  <c r="V292" i="1"/>
  <c r="W292" i="1" s="1"/>
  <c r="V8" i="1"/>
  <c r="W8" i="1" s="1"/>
  <c r="V15" i="1"/>
  <c r="W15" i="1" s="1"/>
  <c r="V23" i="1"/>
  <c r="W23" i="1" s="1"/>
  <c r="V31" i="1"/>
  <c r="W31" i="1" s="1"/>
  <c r="V39" i="1"/>
  <c r="W39" i="1" s="1"/>
  <c r="V47" i="1"/>
  <c r="W47" i="1" s="1"/>
  <c r="V55" i="1"/>
  <c r="W55" i="1" s="1"/>
  <c r="V63" i="1"/>
  <c r="W63" i="1" s="1"/>
  <c r="V71" i="1"/>
  <c r="W71" i="1" s="1"/>
  <c r="V79" i="1"/>
  <c r="W79" i="1" s="1"/>
  <c r="V87" i="1"/>
  <c r="W87" i="1" s="1"/>
  <c r="V95" i="1"/>
  <c r="W95" i="1" s="1"/>
  <c r="V103" i="1"/>
  <c r="W103" i="1" s="1"/>
  <c r="V111" i="1"/>
  <c r="W111" i="1" s="1"/>
  <c r="V119" i="1"/>
  <c r="W119" i="1" s="1"/>
  <c r="V127" i="1"/>
  <c r="W127" i="1" s="1"/>
  <c r="V135" i="1"/>
  <c r="W135" i="1" s="1"/>
  <c r="V143" i="1"/>
  <c r="W143" i="1" s="1"/>
  <c r="V151" i="1"/>
  <c r="W151" i="1" s="1"/>
  <c r="V159" i="1"/>
  <c r="W159" i="1" s="1"/>
  <c r="V167" i="1"/>
  <c r="W167" i="1" s="1"/>
  <c r="V175" i="1"/>
  <c r="W175" i="1" s="1"/>
  <c r="V183" i="1"/>
  <c r="W183" i="1" s="1"/>
  <c r="V191" i="1"/>
  <c r="W191" i="1" s="1"/>
  <c r="V199" i="1"/>
  <c r="W199" i="1" s="1"/>
  <c r="V207" i="1"/>
  <c r="W207" i="1" s="1"/>
  <c r="V215" i="1"/>
  <c r="W215" i="1" s="1"/>
  <c r="V223" i="1"/>
  <c r="W223" i="1" s="1"/>
  <c r="V231" i="1"/>
  <c r="W231" i="1" s="1"/>
  <c r="V239" i="1"/>
  <c r="W239" i="1" s="1"/>
  <c r="V247" i="1"/>
  <c r="W247" i="1" s="1"/>
  <c r="V255" i="1"/>
  <c r="W255" i="1" s="1"/>
  <c r="V263" i="1"/>
  <c r="W263" i="1" s="1"/>
  <c r="V271" i="1"/>
  <c r="W271" i="1" s="1"/>
  <c r="V279" i="1"/>
  <c r="W279" i="1" s="1"/>
  <c r="V287" i="1"/>
  <c r="W287" i="1" s="1"/>
  <c r="V295" i="1"/>
  <c r="W295" i="1" s="1"/>
  <c r="V10" i="1"/>
  <c r="W10" i="1" s="1"/>
  <c r="V18" i="1"/>
  <c r="W18" i="1" s="1"/>
  <c r="V26" i="1"/>
  <c r="W26" i="1" s="1"/>
  <c r="V34" i="1"/>
  <c r="W34" i="1" s="1"/>
  <c r="V42" i="1"/>
  <c r="W42" i="1" s="1"/>
  <c r="V50" i="1"/>
  <c r="W50" i="1" s="1"/>
  <c r="V58" i="1"/>
  <c r="W58" i="1" s="1"/>
  <c r="V66" i="1"/>
  <c r="W66" i="1" s="1"/>
  <c r="V74" i="1"/>
  <c r="W74" i="1" s="1"/>
  <c r="V82" i="1"/>
  <c r="W82" i="1" s="1"/>
  <c r="V90" i="1"/>
  <c r="W90" i="1" s="1"/>
  <c r="V98" i="1"/>
  <c r="W98" i="1" s="1"/>
  <c r="V106" i="1"/>
  <c r="W106" i="1" s="1"/>
  <c r="V114" i="1"/>
  <c r="W114" i="1" s="1"/>
  <c r="V122" i="1"/>
  <c r="W122" i="1" s="1"/>
  <c r="V130" i="1"/>
  <c r="W130" i="1" s="1"/>
  <c r="V138" i="1"/>
  <c r="W138" i="1" s="1"/>
  <c r="V146" i="1"/>
  <c r="W146" i="1" s="1"/>
  <c r="V154" i="1"/>
  <c r="W154" i="1" s="1"/>
  <c r="V162" i="1"/>
  <c r="W162" i="1" s="1"/>
  <c r="V170" i="1"/>
  <c r="W170" i="1" s="1"/>
  <c r="V178" i="1"/>
  <c r="W178" i="1" s="1"/>
  <c r="V186" i="1"/>
  <c r="W186" i="1" s="1"/>
  <c r="V194" i="1"/>
  <c r="W194" i="1" s="1"/>
  <c r="V202" i="1"/>
  <c r="W202" i="1" s="1"/>
  <c r="V210" i="1"/>
  <c r="W210" i="1" s="1"/>
  <c r="V218" i="1"/>
  <c r="W218" i="1" s="1"/>
  <c r="V226" i="1"/>
  <c r="W226" i="1" s="1"/>
  <c r="V234" i="1"/>
  <c r="W234" i="1" s="1"/>
  <c r="V242" i="1"/>
  <c r="W242" i="1" s="1"/>
  <c r="V250" i="1"/>
  <c r="W250" i="1" s="1"/>
  <c r="V258" i="1"/>
  <c r="W258" i="1" s="1"/>
  <c r="V266" i="1"/>
  <c r="W266" i="1" s="1"/>
  <c r="V274" i="1"/>
  <c r="W274" i="1" s="1"/>
  <c r="V282" i="1"/>
  <c r="W282" i="1" s="1"/>
  <c r="V290" i="1"/>
  <c r="W290" i="1" s="1"/>
  <c r="V298" i="1"/>
  <c r="W298" i="1" s="1"/>
  <c r="V13" i="1"/>
  <c r="W13" i="1" s="1"/>
  <c r="V21" i="1"/>
  <c r="W21" i="1" s="1"/>
  <c r="V29" i="1"/>
  <c r="W29" i="1" s="1"/>
  <c r="V37" i="1"/>
  <c r="W37" i="1" s="1"/>
  <c r="V45" i="1"/>
  <c r="W45" i="1" s="1"/>
  <c r="V53" i="1"/>
  <c r="W53" i="1" s="1"/>
  <c r="V61" i="1"/>
  <c r="W61" i="1" s="1"/>
  <c r="V69" i="1"/>
  <c r="W69" i="1" s="1"/>
  <c r="V77" i="1"/>
  <c r="W77" i="1" s="1"/>
  <c r="V85" i="1"/>
  <c r="W85" i="1" s="1"/>
  <c r="V93" i="1"/>
  <c r="W93" i="1" s="1"/>
  <c r="V101" i="1"/>
  <c r="W101" i="1" s="1"/>
  <c r="V109" i="1"/>
  <c r="W109" i="1" s="1"/>
  <c r="V117" i="1"/>
  <c r="W117" i="1" s="1"/>
  <c r="V125" i="1"/>
  <c r="W125" i="1" s="1"/>
  <c r="V133" i="1"/>
  <c r="W133" i="1" s="1"/>
  <c r="V141" i="1"/>
  <c r="W141" i="1" s="1"/>
  <c r="V149" i="1"/>
  <c r="W149" i="1" s="1"/>
  <c r="V157" i="1"/>
  <c r="W157" i="1" s="1"/>
  <c r="V165" i="1"/>
  <c r="W165" i="1" s="1"/>
  <c r="V173" i="1"/>
  <c r="W173" i="1" s="1"/>
  <c r="V181" i="1"/>
  <c r="W181" i="1" s="1"/>
  <c r="V189" i="1"/>
  <c r="W189" i="1" s="1"/>
  <c r="V197" i="1"/>
  <c r="W197" i="1" s="1"/>
  <c r="V205" i="1"/>
  <c r="W205" i="1" s="1"/>
  <c r="V213" i="1"/>
  <c r="W213" i="1" s="1"/>
  <c r="V221" i="1"/>
  <c r="W221" i="1" s="1"/>
  <c r="V229" i="1"/>
  <c r="W229" i="1" s="1"/>
  <c r="V237" i="1"/>
  <c r="W237" i="1" s="1"/>
  <c r="V245" i="1"/>
  <c r="W245" i="1" s="1"/>
  <c r="V253" i="1"/>
  <c r="W253" i="1" s="1"/>
  <c r="V261" i="1"/>
  <c r="W261" i="1" s="1"/>
  <c r="V269" i="1"/>
  <c r="W269" i="1" s="1"/>
  <c r="V277" i="1"/>
  <c r="W277" i="1" s="1"/>
  <c r="V285" i="1"/>
  <c r="W285" i="1" s="1"/>
  <c r="V293" i="1"/>
  <c r="W293" i="1" s="1"/>
  <c r="C20" i="1"/>
  <c r="AL8" i="1" s="1"/>
  <c r="AM8" i="1" s="1"/>
  <c r="AQ8" i="1" s="1"/>
  <c r="AL17" i="1"/>
  <c r="AM17" i="1" s="1"/>
  <c r="AQ17" i="1" s="1"/>
  <c r="AO10" i="1"/>
  <c r="AO6" i="1"/>
  <c r="AO2" i="1"/>
  <c r="AL20" i="1"/>
  <c r="AM20" i="1" s="1"/>
  <c r="AQ20" i="1" s="1"/>
  <c r="AL19" i="1"/>
  <c r="AM19" i="1" s="1"/>
  <c r="AQ19" i="1" s="1"/>
  <c r="AO13" i="1"/>
  <c r="AO9" i="1"/>
  <c r="AO5" i="1"/>
  <c r="AO22" i="1"/>
  <c r="AO21" i="1"/>
  <c r="AO20" i="1"/>
  <c r="AO19" i="1"/>
  <c r="AO18" i="1"/>
  <c r="AO17" i="1"/>
  <c r="AL16" i="1"/>
  <c r="AM16" i="1" s="1"/>
  <c r="AQ16" i="1" s="1"/>
  <c r="AL15" i="1"/>
  <c r="AM15" i="1" s="1"/>
  <c r="AQ15" i="1" s="1"/>
  <c r="AL14" i="1"/>
  <c r="AM14" i="1" s="1"/>
  <c r="AQ14" i="1" s="1"/>
  <c r="AO11" i="1"/>
  <c r="AO7" i="1"/>
  <c r="AO3" i="1"/>
  <c r="AL21" i="1"/>
  <c r="AM21" i="1" s="1"/>
  <c r="AQ21" i="1" s="1"/>
  <c r="AL18" i="1"/>
  <c r="AM18" i="1" s="1"/>
  <c r="AQ18" i="1" s="1"/>
  <c r="AO15" i="1"/>
  <c r="AO16" i="1"/>
  <c r="AO12" i="1"/>
  <c r="AO8" i="1"/>
  <c r="AO4" i="1"/>
  <c r="AL22" i="1"/>
  <c r="AM22" i="1" s="1"/>
  <c r="AQ22" i="1" s="1"/>
  <c r="AO14" i="1"/>
  <c r="V4" i="1"/>
  <c r="W4" i="1" s="1"/>
  <c r="V6" i="1"/>
  <c r="W6" i="1" s="1"/>
  <c r="V5" i="1"/>
  <c r="W5" i="1" s="1"/>
  <c r="V7" i="1"/>
  <c r="W7" i="1" s="1"/>
  <c r="V3" i="1"/>
  <c r="W3" i="1" s="1"/>
  <c r="V2" i="1"/>
  <c r="W2" i="1" s="1"/>
  <c r="P5" i="1"/>
  <c r="P4" i="1"/>
  <c r="P7" i="1"/>
  <c r="P8" i="1"/>
  <c r="P9" i="1"/>
  <c r="P6" i="1"/>
  <c r="P3" i="1"/>
  <c r="P2" i="1"/>
  <c r="AL13" i="1" l="1"/>
  <c r="AM13" i="1" s="1"/>
  <c r="AQ13" i="1" s="1"/>
  <c r="AL3" i="1"/>
  <c r="AM3" i="1" s="1"/>
  <c r="AQ3" i="1" s="1"/>
  <c r="AL4" i="1"/>
  <c r="AM4" i="1" s="1"/>
  <c r="AQ4" i="1" s="1"/>
  <c r="C13" i="1"/>
  <c r="C14" i="1" s="1"/>
  <c r="AS2" i="1" s="1"/>
  <c r="AL12" i="1"/>
  <c r="AM12" i="1" s="1"/>
  <c r="AQ12" i="1" s="1"/>
  <c r="AL6" i="1"/>
  <c r="AM6" i="1" s="1"/>
  <c r="AQ6" i="1" s="1"/>
  <c r="AL11" i="1"/>
  <c r="AM11" i="1" s="1"/>
  <c r="AQ11" i="1" s="1"/>
  <c r="AL5" i="1"/>
  <c r="AM5" i="1" s="1"/>
  <c r="AQ5" i="1" s="1"/>
  <c r="AL7" i="1"/>
  <c r="AM7" i="1" s="1"/>
  <c r="AQ7" i="1" s="1"/>
  <c r="AL10" i="1"/>
  <c r="AM10" i="1" s="1"/>
  <c r="AQ10" i="1" s="1"/>
  <c r="AL9" i="1"/>
  <c r="AM9" i="1" s="1"/>
  <c r="AQ9" i="1" s="1"/>
  <c r="X13" i="1"/>
  <c r="Y12" i="1" s="1"/>
  <c r="X21" i="1"/>
  <c r="Y20" i="1" s="1"/>
  <c r="X29" i="1"/>
  <c r="Y28" i="1" s="1"/>
  <c r="X37" i="1"/>
  <c r="Y36" i="1" s="1"/>
  <c r="X45" i="1"/>
  <c r="Y44" i="1" s="1"/>
  <c r="X53" i="1"/>
  <c r="Y52" i="1" s="1"/>
  <c r="X61" i="1"/>
  <c r="Y60" i="1" s="1"/>
  <c r="X69" i="1"/>
  <c r="Y68" i="1" s="1"/>
  <c r="X77" i="1"/>
  <c r="Y76" i="1" s="1"/>
  <c r="X85" i="1"/>
  <c r="Y84" i="1" s="1"/>
  <c r="X93" i="1"/>
  <c r="Y92" i="1" s="1"/>
  <c r="X101" i="1"/>
  <c r="Y100" i="1" s="1"/>
  <c r="X109" i="1"/>
  <c r="Y108" i="1" s="1"/>
  <c r="X117" i="1"/>
  <c r="Y116" i="1" s="1"/>
  <c r="X125" i="1"/>
  <c r="Y124" i="1" s="1"/>
  <c r="X133" i="1"/>
  <c r="Y132" i="1" s="1"/>
  <c r="X141" i="1"/>
  <c r="Y140" i="1" s="1"/>
  <c r="X149" i="1"/>
  <c r="Y148" i="1" s="1"/>
  <c r="X157" i="1"/>
  <c r="Y156" i="1" s="1"/>
  <c r="X165" i="1"/>
  <c r="Y164" i="1" s="1"/>
  <c r="X173" i="1"/>
  <c r="Y172" i="1" s="1"/>
  <c r="X181" i="1"/>
  <c r="Y180" i="1" s="1"/>
  <c r="X189" i="1"/>
  <c r="Y188" i="1" s="1"/>
  <c r="X197" i="1"/>
  <c r="Y196" i="1" s="1"/>
  <c r="X205" i="1"/>
  <c r="Y204" i="1" s="1"/>
  <c r="X213" i="1"/>
  <c r="Y212" i="1" s="1"/>
  <c r="X221" i="1"/>
  <c r="Y220" i="1" s="1"/>
  <c r="X229" i="1"/>
  <c r="Y228" i="1" s="1"/>
  <c r="X237" i="1"/>
  <c r="Y236" i="1" s="1"/>
  <c r="X245" i="1"/>
  <c r="Y244" i="1" s="1"/>
  <c r="X253" i="1"/>
  <c r="Y252" i="1" s="1"/>
  <c r="X261" i="1"/>
  <c r="Y260" i="1" s="1"/>
  <c r="X269" i="1"/>
  <c r="Y268" i="1" s="1"/>
  <c r="X277" i="1"/>
  <c r="Y276" i="1" s="1"/>
  <c r="X285" i="1"/>
  <c r="Y284" i="1" s="1"/>
  <c r="X293" i="1"/>
  <c r="Y292" i="1" s="1"/>
  <c r="X16" i="1"/>
  <c r="Y15" i="1" s="1"/>
  <c r="X24" i="1"/>
  <c r="Y23" i="1" s="1"/>
  <c r="X32" i="1"/>
  <c r="Y31" i="1" s="1"/>
  <c r="X40" i="1"/>
  <c r="Y39" i="1" s="1"/>
  <c r="X48" i="1"/>
  <c r="Y47" i="1" s="1"/>
  <c r="X56" i="1"/>
  <c r="Y55" i="1" s="1"/>
  <c r="X64" i="1"/>
  <c r="Y63" i="1" s="1"/>
  <c r="X72" i="1"/>
  <c r="Y71" i="1" s="1"/>
  <c r="X80" i="1"/>
  <c r="Y79" i="1" s="1"/>
  <c r="X88" i="1"/>
  <c r="Y87" i="1" s="1"/>
  <c r="X96" i="1"/>
  <c r="Y95" i="1" s="1"/>
  <c r="X104" i="1"/>
  <c r="Y103" i="1" s="1"/>
  <c r="X112" i="1"/>
  <c r="Y111" i="1" s="1"/>
  <c r="X120" i="1"/>
  <c r="Y119" i="1" s="1"/>
  <c r="X128" i="1"/>
  <c r="Y127" i="1" s="1"/>
  <c r="X136" i="1"/>
  <c r="Y135" i="1" s="1"/>
  <c r="X144" i="1"/>
  <c r="Y143" i="1" s="1"/>
  <c r="X152" i="1"/>
  <c r="Y151" i="1" s="1"/>
  <c r="X160" i="1"/>
  <c r="Y159" i="1" s="1"/>
  <c r="X168" i="1"/>
  <c r="Y167" i="1" s="1"/>
  <c r="X176" i="1"/>
  <c r="Y175" i="1" s="1"/>
  <c r="X184" i="1"/>
  <c r="Y183" i="1" s="1"/>
  <c r="X192" i="1"/>
  <c r="Y191" i="1" s="1"/>
  <c r="X200" i="1"/>
  <c r="Y199" i="1" s="1"/>
  <c r="X208" i="1"/>
  <c r="Y207" i="1" s="1"/>
  <c r="X216" i="1"/>
  <c r="Y215" i="1" s="1"/>
  <c r="X224" i="1"/>
  <c r="Y223" i="1" s="1"/>
  <c r="X232" i="1"/>
  <c r="Y231" i="1" s="1"/>
  <c r="X240" i="1"/>
  <c r="Y239" i="1" s="1"/>
  <c r="X248" i="1"/>
  <c r="Y247" i="1" s="1"/>
  <c r="X256" i="1"/>
  <c r="Y255" i="1" s="1"/>
  <c r="X264" i="1"/>
  <c r="Y263" i="1" s="1"/>
  <c r="X272" i="1"/>
  <c r="Y271" i="1" s="1"/>
  <c r="X280" i="1"/>
  <c r="Y279" i="1" s="1"/>
  <c r="X288" i="1"/>
  <c r="Y287" i="1" s="1"/>
  <c r="X296" i="1"/>
  <c r="Y295" i="1" s="1"/>
  <c r="X11" i="1"/>
  <c r="Y10" i="1" s="1"/>
  <c r="X19" i="1"/>
  <c r="Y18" i="1" s="1"/>
  <c r="X27" i="1"/>
  <c r="Y26" i="1" s="1"/>
  <c r="X35" i="1"/>
  <c r="Y34" i="1" s="1"/>
  <c r="X43" i="1"/>
  <c r="Y42" i="1" s="1"/>
  <c r="X51" i="1"/>
  <c r="Y50" i="1" s="1"/>
  <c r="X59" i="1"/>
  <c r="Y58" i="1" s="1"/>
  <c r="X67" i="1"/>
  <c r="Y66" i="1" s="1"/>
  <c r="X75" i="1"/>
  <c r="Y74" i="1" s="1"/>
  <c r="X83" i="1"/>
  <c r="Y82" i="1" s="1"/>
  <c r="X91" i="1"/>
  <c r="Y90" i="1" s="1"/>
  <c r="X99" i="1"/>
  <c r="Y98" i="1" s="1"/>
  <c r="X107" i="1"/>
  <c r="Y106" i="1" s="1"/>
  <c r="X115" i="1"/>
  <c r="Y114" i="1" s="1"/>
  <c r="X123" i="1"/>
  <c r="Y122" i="1" s="1"/>
  <c r="X131" i="1"/>
  <c r="Y130" i="1" s="1"/>
  <c r="X139" i="1"/>
  <c r="Y138" i="1" s="1"/>
  <c r="X147" i="1"/>
  <c r="Y146" i="1" s="1"/>
  <c r="X155" i="1"/>
  <c r="Y154" i="1" s="1"/>
  <c r="X163" i="1"/>
  <c r="Y162" i="1" s="1"/>
  <c r="X171" i="1"/>
  <c r="Y170" i="1" s="1"/>
  <c r="X179" i="1"/>
  <c r="Y178" i="1" s="1"/>
  <c r="X187" i="1"/>
  <c r="Y186" i="1" s="1"/>
  <c r="X195" i="1"/>
  <c r="Y194" i="1" s="1"/>
  <c r="X203" i="1"/>
  <c r="Y202" i="1" s="1"/>
  <c r="X211" i="1"/>
  <c r="Y210" i="1" s="1"/>
  <c r="X219" i="1"/>
  <c r="Y218" i="1" s="1"/>
  <c r="X227" i="1"/>
  <c r="Y226" i="1" s="1"/>
  <c r="X235" i="1"/>
  <c r="Y234" i="1" s="1"/>
  <c r="X243" i="1"/>
  <c r="Y242" i="1" s="1"/>
  <c r="X251" i="1"/>
  <c r="Y250" i="1" s="1"/>
  <c r="X259" i="1"/>
  <c r="Y258" i="1" s="1"/>
  <c r="X267" i="1"/>
  <c r="Y266" i="1" s="1"/>
  <c r="X275" i="1"/>
  <c r="Y274" i="1" s="1"/>
  <c r="X283" i="1"/>
  <c r="Y282" i="1" s="1"/>
  <c r="X291" i="1"/>
  <c r="Y290" i="1" s="1"/>
  <c r="X299" i="1"/>
  <c r="Y298" i="1" s="1"/>
  <c r="X14" i="1"/>
  <c r="Y13" i="1" s="1"/>
  <c r="X22" i="1"/>
  <c r="Y21" i="1" s="1"/>
  <c r="X30" i="1"/>
  <c r="Y29" i="1" s="1"/>
  <c r="X38" i="1"/>
  <c r="Y37" i="1" s="1"/>
  <c r="X46" i="1"/>
  <c r="Y45" i="1" s="1"/>
  <c r="X54" i="1"/>
  <c r="Y53" i="1" s="1"/>
  <c r="X62" i="1"/>
  <c r="Y61" i="1" s="1"/>
  <c r="X70" i="1"/>
  <c r="Y69" i="1" s="1"/>
  <c r="X78" i="1"/>
  <c r="Y77" i="1" s="1"/>
  <c r="X86" i="1"/>
  <c r="Y85" i="1" s="1"/>
  <c r="X94" i="1"/>
  <c r="Y93" i="1" s="1"/>
  <c r="X102" i="1"/>
  <c r="Y101" i="1" s="1"/>
  <c r="X110" i="1"/>
  <c r="Y109" i="1" s="1"/>
  <c r="X118" i="1"/>
  <c r="Y117" i="1" s="1"/>
  <c r="X126" i="1"/>
  <c r="Y125" i="1" s="1"/>
  <c r="X134" i="1"/>
  <c r="Y133" i="1" s="1"/>
  <c r="X142" i="1"/>
  <c r="Y141" i="1" s="1"/>
  <c r="X150" i="1"/>
  <c r="Y149" i="1" s="1"/>
  <c r="X158" i="1"/>
  <c r="Y157" i="1" s="1"/>
  <c r="X166" i="1"/>
  <c r="Y165" i="1" s="1"/>
  <c r="X174" i="1"/>
  <c r="Y173" i="1" s="1"/>
  <c r="X182" i="1"/>
  <c r="Y181" i="1" s="1"/>
  <c r="X190" i="1"/>
  <c r="Y189" i="1" s="1"/>
  <c r="X198" i="1"/>
  <c r="Y197" i="1" s="1"/>
  <c r="X206" i="1"/>
  <c r="Y205" i="1" s="1"/>
  <c r="X214" i="1"/>
  <c r="Y213" i="1" s="1"/>
  <c r="X222" i="1"/>
  <c r="Y221" i="1" s="1"/>
  <c r="X230" i="1"/>
  <c r="Y229" i="1" s="1"/>
  <c r="X238" i="1"/>
  <c r="Y237" i="1" s="1"/>
  <c r="X246" i="1"/>
  <c r="Y245" i="1" s="1"/>
  <c r="X254" i="1"/>
  <c r="Y253" i="1" s="1"/>
  <c r="X262" i="1"/>
  <c r="Y261" i="1" s="1"/>
  <c r="X270" i="1"/>
  <c r="Y269" i="1" s="1"/>
  <c r="X278" i="1"/>
  <c r="Y277" i="1" s="1"/>
  <c r="X286" i="1"/>
  <c r="Y285" i="1" s="1"/>
  <c r="X294" i="1"/>
  <c r="Y293" i="1" s="1"/>
  <c r="X9" i="1"/>
  <c r="Y8" i="1" s="1"/>
  <c r="X17" i="1"/>
  <c r="Y16" i="1" s="1"/>
  <c r="X25" i="1"/>
  <c r="Y24" i="1" s="1"/>
  <c r="X33" i="1"/>
  <c r="Y32" i="1" s="1"/>
  <c r="X41" i="1"/>
  <c r="Y40" i="1" s="1"/>
  <c r="X49" i="1"/>
  <c r="Y48" i="1" s="1"/>
  <c r="X57" i="1"/>
  <c r="Y56" i="1" s="1"/>
  <c r="X65" i="1"/>
  <c r="Y64" i="1" s="1"/>
  <c r="X73" i="1"/>
  <c r="Y72" i="1" s="1"/>
  <c r="X81" i="1"/>
  <c r="Y80" i="1" s="1"/>
  <c r="X89" i="1"/>
  <c r="Y88" i="1" s="1"/>
  <c r="X97" i="1"/>
  <c r="Y96" i="1" s="1"/>
  <c r="X105" i="1"/>
  <c r="Y104" i="1" s="1"/>
  <c r="X113" i="1"/>
  <c r="Y112" i="1" s="1"/>
  <c r="X121" i="1"/>
  <c r="Y120" i="1" s="1"/>
  <c r="X129" i="1"/>
  <c r="Y128" i="1" s="1"/>
  <c r="X137" i="1"/>
  <c r="Y136" i="1" s="1"/>
  <c r="X145" i="1"/>
  <c r="Y144" i="1" s="1"/>
  <c r="X153" i="1"/>
  <c r="Y152" i="1" s="1"/>
  <c r="X161" i="1"/>
  <c r="Y160" i="1" s="1"/>
  <c r="X169" i="1"/>
  <c r="Y168" i="1" s="1"/>
  <c r="X177" i="1"/>
  <c r="Y176" i="1" s="1"/>
  <c r="X185" i="1"/>
  <c r="Y184" i="1" s="1"/>
  <c r="X193" i="1"/>
  <c r="Y192" i="1" s="1"/>
  <c r="X201" i="1"/>
  <c r="Y200" i="1" s="1"/>
  <c r="X209" i="1"/>
  <c r="Y208" i="1" s="1"/>
  <c r="X217" i="1"/>
  <c r="Y216" i="1" s="1"/>
  <c r="X225" i="1"/>
  <c r="Y224" i="1" s="1"/>
  <c r="X233" i="1"/>
  <c r="Y232" i="1" s="1"/>
  <c r="X241" i="1"/>
  <c r="Y240" i="1" s="1"/>
  <c r="X249" i="1"/>
  <c r="Y248" i="1" s="1"/>
  <c r="X257" i="1"/>
  <c r="Y256" i="1" s="1"/>
  <c r="X265" i="1"/>
  <c r="Y264" i="1" s="1"/>
  <c r="X273" i="1"/>
  <c r="Y272" i="1" s="1"/>
  <c r="X281" i="1"/>
  <c r="Y280" i="1" s="1"/>
  <c r="X289" i="1"/>
  <c r="Y288" i="1" s="1"/>
  <c r="X297" i="1"/>
  <c r="Y296" i="1" s="1"/>
  <c r="X12" i="1"/>
  <c r="Y11" i="1" s="1"/>
  <c r="X20" i="1"/>
  <c r="Y19" i="1" s="1"/>
  <c r="X28" i="1"/>
  <c r="Y27" i="1" s="1"/>
  <c r="X36" i="1"/>
  <c r="Y35" i="1" s="1"/>
  <c r="X44" i="1"/>
  <c r="Y43" i="1" s="1"/>
  <c r="X52" i="1"/>
  <c r="Y51" i="1" s="1"/>
  <c r="X60" i="1"/>
  <c r="Y59" i="1" s="1"/>
  <c r="X68" i="1"/>
  <c r="Y67" i="1" s="1"/>
  <c r="X76" i="1"/>
  <c r="Y75" i="1" s="1"/>
  <c r="X84" i="1"/>
  <c r="Y83" i="1" s="1"/>
  <c r="X92" i="1"/>
  <c r="Y91" i="1" s="1"/>
  <c r="X100" i="1"/>
  <c r="Y99" i="1" s="1"/>
  <c r="X108" i="1"/>
  <c r="Y107" i="1" s="1"/>
  <c r="X116" i="1"/>
  <c r="Y115" i="1" s="1"/>
  <c r="X124" i="1"/>
  <c r="Y123" i="1" s="1"/>
  <c r="X132" i="1"/>
  <c r="Y131" i="1" s="1"/>
  <c r="X140" i="1"/>
  <c r="Y139" i="1" s="1"/>
  <c r="X148" i="1"/>
  <c r="Y147" i="1" s="1"/>
  <c r="X156" i="1"/>
  <c r="Y155" i="1" s="1"/>
  <c r="X164" i="1"/>
  <c r="Y163" i="1" s="1"/>
  <c r="X172" i="1"/>
  <c r="Y171" i="1" s="1"/>
  <c r="X180" i="1"/>
  <c r="Y179" i="1" s="1"/>
  <c r="X188" i="1"/>
  <c r="Y187" i="1" s="1"/>
  <c r="X196" i="1"/>
  <c r="Y195" i="1" s="1"/>
  <c r="X204" i="1"/>
  <c r="Y203" i="1" s="1"/>
  <c r="X212" i="1"/>
  <c r="Y211" i="1" s="1"/>
  <c r="X220" i="1"/>
  <c r="Y219" i="1" s="1"/>
  <c r="X228" i="1"/>
  <c r="Y227" i="1" s="1"/>
  <c r="X236" i="1"/>
  <c r="Y235" i="1" s="1"/>
  <c r="X244" i="1"/>
  <c r="Y243" i="1" s="1"/>
  <c r="X252" i="1"/>
  <c r="Y251" i="1" s="1"/>
  <c r="X260" i="1"/>
  <c r="Y259" i="1" s="1"/>
  <c r="X268" i="1"/>
  <c r="Y267" i="1" s="1"/>
  <c r="X276" i="1"/>
  <c r="Y275" i="1" s="1"/>
  <c r="X284" i="1"/>
  <c r="Y283" i="1" s="1"/>
  <c r="X292" i="1"/>
  <c r="Y291" i="1" s="1"/>
  <c r="X8" i="1"/>
  <c r="Y7" i="1" s="1"/>
  <c r="X15" i="1"/>
  <c r="Y14" i="1" s="1"/>
  <c r="X23" i="1"/>
  <c r="Y22" i="1" s="1"/>
  <c r="X31" i="1"/>
  <c r="Y30" i="1" s="1"/>
  <c r="X39" i="1"/>
  <c r="Y38" i="1" s="1"/>
  <c r="X47" i="1"/>
  <c r="Y46" i="1" s="1"/>
  <c r="X55" i="1"/>
  <c r="Y54" i="1" s="1"/>
  <c r="X63" i="1"/>
  <c r="Y62" i="1" s="1"/>
  <c r="X71" i="1"/>
  <c r="Y70" i="1" s="1"/>
  <c r="X79" i="1"/>
  <c r="Y78" i="1" s="1"/>
  <c r="X87" i="1"/>
  <c r="Y86" i="1" s="1"/>
  <c r="X95" i="1"/>
  <c r="Y94" i="1" s="1"/>
  <c r="X103" i="1"/>
  <c r="Y102" i="1" s="1"/>
  <c r="X111" i="1"/>
  <c r="Y110" i="1" s="1"/>
  <c r="X119" i="1"/>
  <c r="Y118" i="1" s="1"/>
  <c r="X127" i="1"/>
  <c r="Y126" i="1" s="1"/>
  <c r="X135" i="1"/>
  <c r="Y134" i="1" s="1"/>
  <c r="X143" i="1"/>
  <c r="Y142" i="1" s="1"/>
  <c r="X151" i="1"/>
  <c r="Y150" i="1" s="1"/>
  <c r="X159" i="1"/>
  <c r="Y158" i="1" s="1"/>
  <c r="X167" i="1"/>
  <c r="Y166" i="1" s="1"/>
  <c r="X175" i="1"/>
  <c r="Y174" i="1" s="1"/>
  <c r="X183" i="1"/>
  <c r="Y182" i="1" s="1"/>
  <c r="X191" i="1"/>
  <c r="Y190" i="1" s="1"/>
  <c r="X199" i="1"/>
  <c r="Y198" i="1" s="1"/>
  <c r="X207" i="1"/>
  <c r="Y206" i="1" s="1"/>
  <c r="X215" i="1"/>
  <c r="Y214" i="1" s="1"/>
  <c r="X223" i="1"/>
  <c r="Y222" i="1" s="1"/>
  <c r="X231" i="1"/>
  <c r="Y230" i="1" s="1"/>
  <c r="X239" i="1"/>
  <c r="Y238" i="1" s="1"/>
  <c r="X247" i="1"/>
  <c r="Y246" i="1" s="1"/>
  <c r="X255" i="1"/>
  <c r="Y254" i="1" s="1"/>
  <c r="X263" i="1"/>
  <c r="Y262" i="1" s="1"/>
  <c r="X271" i="1"/>
  <c r="Y270" i="1" s="1"/>
  <c r="X279" i="1"/>
  <c r="Y278" i="1" s="1"/>
  <c r="X287" i="1"/>
  <c r="Y286" i="1" s="1"/>
  <c r="X295" i="1"/>
  <c r="Y294" i="1" s="1"/>
  <c r="X10" i="1"/>
  <c r="Y9" i="1" s="1"/>
  <c r="X18" i="1"/>
  <c r="Y17" i="1" s="1"/>
  <c r="X26" i="1"/>
  <c r="Y25" i="1" s="1"/>
  <c r="X34" i="1"/>
  <c r="Y33" i="1" s="1"/>
  <c r="X42" i="1"/>
  <c r="Y41" i="1" s="1"/>
  <c r="X50" i="1"/>
  <c r="Y49" i="1" s="1"/>
  <c r="X58" i="1"/>
  <c r="Y57" i="1" s="1"/>
  <c r="X66" i="1"/>
  <c r="Y65" i="1" s="1"/>
  <c r="X74" i="1"/>
  <c r="Y73" i="1" s="1"/>
  <c r="X82" i="1"/>
  <c r="Y81" i="1" s="1"/>
  <c r="X90" i="1"/>
  <c r="Y89" i="1" s="1"/>
  <c r="X98" i="1"/>
  <c r="Y97" i="1" s="1"/>
  <c r="X106" i="1"/>
  <c r="Y105" i="1" s="1"/>
  <c r="X114" i="1"/>
  <c r="Y113" i="1" s="1"/>
  <c r="X122" i="1"/>
  <c r="Y121" i="1" s="1"/>
  <c r="X130" i="1"/>
  <c r="Y129" i="1" s="1"/>
  <c r="X138" i="1"/>
  <c r="Y137" i="1" s="1"/>
  <c r="X146" i="1"/>
  <c r="Y145" i="1" s="1"/>
  <c r="X154" i="1"/>
  <c r="Y153" i="1" s="1"/>
  <c r="X162" i="1"/>
  <c r="Y161" i="1" s="1"/>
  <c r="X170" i="1"/>
  <c r="Y169" i="1" s="1"/>
  <c r="X178" i="1"/>
  <c r="Y177" i="1" s="1"/>
  <c r="X186" i="1"/>
  <c r="Y185" i="1" s="1"/>
  <c r="X194" i="1"/>
  <c r="Y193" i="1" s="1"/>
  <c r="X202" i="1"/>
  <c r="Y201" i="1" s="1"/>
  <c r="X210" i="1"/>
  <c r="Y209" i="1" s="1"/>
  <c r="X218" i="1"/>
  <c r="Y217" i="1" s="1"/>
  <c r="X226" i="1"/>
  <c r="Y225" i="1" s="1"/>
  <c r="X234" i="1"/>
  <c r="Y233" i="1" s="1"/>
  <c r="X242" i="1"/>
  <c r="Y241" i="1" s="1"/>
  <c r="X250" i="1"/>
  <c r="Y249" i="1" s="1"/>
  <c r="X258" i="1"/>
  <c r="Y257" i="1" s="1"/>
  <c r="X266" i="1"/>
  <c r="Y265" i="1" s="1"/>
  <c r="X274" i="1"/>
  <c r="Y273" i="1" s="1"/>
  <c r="X282" i="1"/>
  <c r="Y281" i="1" s="1"/>
  <c r="X290" i="1"/>
  <c r="Y289" i="1" s="1"/>
  <c r="X298" i="1"/>
  <c r="Y297" i="1" s="1"/>
  <c r="AP22" i="1"/>
  <c r="AP21" i="1"/>
  <c r="AP20" i="1"/>
  <c r="AP19" i="1"/>
  <c r="AP18" i="1"/>
  <c r="AP17" i="1"/>
  <c r="AP11" i="1"/>
  <c r="AP7" i="1"/>
  <c r="AP3" i="1"/>
  <c r="AP16" i="1"/>
  <c r="AP12" i="1"/>
  <c r="AP8" i="1"/>
  <c r="AP4" i="1"/>
  <c r="AP2" i="1"/>
  <c r="AP15" i="1"/>
  <c r="AP14" i="1"/>
  <c r="AP13" i="1"/>
  <c r="AP9" i="1"/>
  <c r="AP5" i="1"/>
  <c r="AP10" i="1"/>
  <c r="AP6" i="1"/>
  <c r="X5" i="1"/>
  <c r="Y4" i="1" s="1"/>
  <c r="X7" i="1"/>
  <c r="Y6" i="1" s="1"/>
  <c r="X4" i="1"/>
  <c r="Y3" i="1" s="1"/>
  <c r="X6" i="1"/>
  <c r="Y5" i="1" s="1"/>
  <c r="X2" i="1"/>
  <c r="X3" i="1"/>
  <c r="Y2" i="1" s="1"/>
  <c r="S9" i="1"/>
  <c r="S3" i="1"/>
  <c r="S4" i="1"/>
  <c r="S5" i="1"/>
  <c r="S6" i="1"/>
  <c r="S11" i="1"/>
  <c r="S10" i="1"/>
  <c r="S2" i="1"/>
  <c r="S7" i="1"/>
  <c r="S8" i="1"/>
  <c r="C5" i="1" l="1"/>
  <c r="H25" i="1" s="1"/>
  <c r="C6" i="1" l="1"/>
  <c r="I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F1" authorId="0" shapeId="0" xr:uid="{9680D1B7-D3D4-FE4E-B897-68DC064FE1D4}">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のデータが取得され始めた年から最近年までのデータを入力。</t>
        </r>
      </text>
    </comment>
    <comment ref="K1" authorId="0" shapeId="0" xr:uid="{00000000-0006-0000-0500-000001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）に資源量の情報が多く含まれていると考え、漁獲量からは過去</t>
        </r>
        <r>
          <rPr>
            <sz val="10"/>
            <color rgb="FF000000"/>
            <rFont val="Yu Gothic UI"/>
          </rPr>
          <t>5</t>
        </r>
        <r>
          <rPr>
            <sz val="10"/>
            <color rgb="FF000000"/>
            <rFont val="Yu Gothic UI"/>
          </rPr>
          <t>年分の情報のみ利用し、平均する。</t>
        </r>
        <r>
          <rPr>
            <sz val="10"/>
            <color rgb="FF000000"/>
            <rFont val="Yu Gothic UI"/>
          </rPr>
          <t xml:space="preserve">
</t>
        </r>
        <r>
          <rPr>
            <sz val="10"/>
            <color rgb="FF000000"/>
            <rFont val="Yu Gothic UI"/>
          </rPr>
          <t>ABC</t>
        </r>
        <r>
          <rPr>
            <sz val="10"/>
            <color rgb="FF000000"/>
            <rFont val="Yu Gothic UI"/>
          </rPr>
          <t>計算に利用するのは最終年から数えた移動平均の値のみ。</t>
        </r>
        <r>
          <rPr>
            <sz val="10"/>
            <color rgb="FF000000"/>
            <rFont val="Yu Gothic UI"/>
          </rPr>
          <t xml:space="preserve">
</t>
        </r>
        <r>
          <rPr>
            <sz val="10"/>
            <color rgb="FF000000"/>
            <rFont val="Yu Gothic UI"/>
          </rPr>
          <t>作図のため最終年の移動平均値が</t>
        </r>
        <r>
          <rPr>
            <sz val="10"/>
            <color rgb="FF000000"/>
            <rFont val="Yu Gothic UI"/>
          </rPr>
          <t>catch-hat_dummy</t>
        </r>
        <r>
          <rPr>
            <sz val="10"/>
            <color rgb="FF000000"/>
            <rFont val="Yu Gothic UI"/>
          </rPr>
          <t>にコピーされる。</t>
        </r>
      </text>
    </comment>
    <comment ref="C2" authorId="0" shapeId="0" xr:uid="{00000000-0006-0000-0500-000002000000}">
      <text>
        <r>
          <rPr>
            <b/>
            <sz val="10"/>
            <color rgb="FF000000"/>
            <rFont val="Yu Gothic UI"/>
          </rPr>
          <t>Microsoft Office User:</t>
        </r>
        <r>
          <rPr>
            <sz val="10"/>
            <color rgb="FF000000"/>
            <rFont val="Yu Gothic UI"/>
          </rPr>
          <t xml:space="preserve">
</t>
        </r>
        <r>
          <rPr>
            <sz val="10"/>
            <color rgb="FF000000"/>
            <rFont val="游ゴシック"/>
            <family val="3"/>
            <charset val="128"/>
          </rPr>
          <t>年</t>
        </r>
        <r>
          <rPr>
            <sz val="10"/>
            <color rgb="FF000000"/>
            <rFont val="游ゴシック"/>
            <family val="3"/>
            <charset val="128"/>
          </rPr>
          <t>(year)</t>
        </r>
        <r>
          <rPr>
            <sz val="10"/>
            <color rgb="FF000000"/>
            <rFont val="游ゴシック"/>
            <family val="3"/>
            <charset val="128"/>
          </rPr>
          <t>、漁獲量</t>
        </r>
        <r>
          <rPr>
            <sz val="10"/>
            <color rgb="FF000000"/>
            <rFont val="游ゴシック"/>
            <family val="3"/>
            <charset val="128"/>
          </rPr>
          <t>(catch)</t>
        </r>
        <r>
          <rPr>
            <sz val="10"/>
            <color rgb="FF000000"/>
            <rFont val="游ゴシック"/>
            <family val="3"/>
            <charset val="128"/>
          </rPr>
          <t>と</t>
        </r>
        <r>
          <rPr>
            <sz val="10"/>
            <color rgb="FF000000"/>
            <rFont val="Yu Gothic UI"/>
          </rPr>
          <t>資源量指標</t>
        </r>
        <r>
          <rPr>
            <sz val="10"/>
            <color rgb="FF000000"/>
            <rFont val="Yu Gothic UI"/>
          </rPr>
          <t>(CPUE)</t>
        </r>
        <r>
          <rPr>
            <sz val="10"/>
            <color rgb="FF000000"/>
            <rFont val="Yu Gothic UI"/>
          </rPr>
          <t>と時系列で入力。欠測データは</t>
        </r>
        <r>
          <rPr>
            <sz val="10"/>
            <color rgb="FF000000"/>
            <rFont val="Yu Gothic UI"/>
          </rPr>
          <t>#N/A</t>
        </r>
        <r>
          <rPr>
            <sz val="10"/>
            <color rgb="FF000000"/>
            <rFont val="Yu Gothic UI"/>
          </rPr>
          <t>を入力。年</t>
        </r>
        <r>
          <rPr>
            <sz val="10"/>
            <color rgb="FF000000"/>
            <rFont val="Yu Gothic UI"/>
          </rPr>
          <t>(year)</t>
        </r>
        <r>
          <rPr>
            <sz val="10"/>
            <color rgb="FF000000"/>
            <rFont val="Yu Gothic UI"/>
          </rPr>
          <t>は西暦でも和暦でも良いが、必ず欠測なく入力すること。作図のためにはデータ最終年の翌年まで入力し、同行の</t>
        </r>
        <r>
          <rPr>
            <sz val="10"/>
            <color rgb="FF000000"/>
            <rFont val="Yu Gothic UI"/>
          </rPr>
          <t>H</t>
        </r>
        <r>
          <rPr>
            <sz val="10"/>
            <color rgb="FF000000"/>
            <rFont val="Yu Gothic UI"/>
          </rPr>
          <t>列に</t>
        </r>
        <r>
          <rPr>
            <sz val="10"/>
            <color rgb="FF000000"/>
            <rFont val="Yu Gothic UI"/>
          </rPr>
          <t>ABC</t>
        </r>
        <r>
          <rPr>
            <sz val="10"/>
            <color rgb="FF000000"/>
            <rFont val="Yu Gothic UI"/>
          </rPr>
          <t>値をコピー。</t>
        </r>
      </text>
    </comment>
    <comment ref="B5" authorId="0" shapeId="0" xr:uid="{00000000-0006-0000-0500-000003000000}">
      <text>
        <r>
          <rPr>
            <b/>
            <sz val="10"/>
            <color rgb="FF000000"/>
            <rFont val="Yu Gothic UI"/>
          </rPr>
          <t>Microsoft Office User:</t>
        </r>
        <r>
          <rPr>
            <sz val="10"/>
            <color rgb="FF000000"/>
            <rFont val="Yu Gothic UI"/>
          </rPr>
          <t xml:space="preserve">
</t>
        </r>
        <r>
          <rPr>
            <sz val="10"/>
            <color rgb="FF000000"/>
            <rFont val="Yu Gothic UI"/>
          </rPr>
          <t>年、漁獲量、</t>
        </r>
        <r>
          <rPr>
            <sz val="10"/>
            <color rgb="FF000000"/>
            <rFont val="游ゴシック"/>
            <family val="3"/>
            <charset val="128"/>
          </rPr>
          <t>資源量指標の</t>
        </r>
        <r>
          <rPr>
            <sz val="10"/>
            <color rgb="FF000000"/>
            <rFont val="Yu Gothic UI"/>
          </rPr>
          <t>時系列データを入力すると、過去</t>
        </r>
        <r>
          <rPr>
            <sz val="10"/>
            <color rgb="FF000000"/>
            <rFont val="Yu Gothic UI"/>
          </rPr>
          <t>5</t>
        </r>
        <r>
          <rPr>
            <sz val="10"/>
            <color rgb="FF000000"/>
            <rFont val="Yu Gothic UI"/>
          </rPr>
          <t>年の平均漁獲量</t>
        </r>
        <r>
          <rPr>
            <sz val="10"/>
            <color rgb="FF000000"/>
            <rFont val="游ゴシック"/>
            <family val="3"/>
            <charset val="128"/>
          </rPr>
          <t>(B15</t>
        </r>
        <r>
          <rPr>
            <sz val="10"/>
            <color rgb="FF000000"/>
            <rFont val="游ゴシック"/>
            <family val="3"/>
            <charset val="128"/>
          </rPr>
          <t>セル</t>
        </r>
        <r>
          <rPr>
            <sz val="10"/>
            <color rgb="FF000000"/>
            <rFont val="游ゴシック"/>
            <family val="3"/>
            <charset val="128"/>
          </rPr>
          <t xml:space="preserve">) </t>
        </r>
        <r>
          <rPr>
            <sz val="10"/>
            <color rgb="FF000000"/>
            <rFont val="Yu Gothic UI"/>
          </rPr>
          <t>に</t>
        </r>
        <r>
          <rPr>
            <sz val="10"/>
            <color rgb="FF000000"/>
            <rFont val="Yu Gothic UI"/>
          </rPr>
          <t>α(B14</t>
        </r>
        <r>
          <rPr>
            <sz val="10"/>
            <color rgb="FF000000"/>
            <rFont val="Yu Gothic UI"/>
          </rPr>
          <t>セル</t>
        </r>
        <r>
          <rPr>
            <sz val="10"/>
            <color rgb="FF000000"/>
            <rFont val="Yu Gothic UI"/>
          </rPr>
          <t>)</t>
        </r>
        <r>
          <rPr>
            <sz val="10"/>
            <color rgb="FF000000"/>
            <rFont val="Yu Gothic UI"/>
          </rPr>
          <t>を乗じて</t>
        </r>
        <r>
          <rPr>
            <sz val="10"/>
            <color rgb="FF000000"/>
            <rFont val="Yu Gothic UI"/>
          </rPr>
          <t>ABC</t>
        </r>
        <r>
          <rPr>
            <sz val="10"/>
            <color rgb="FF000000"/>
            <rFont val="Yu Gothic UI"/>
          </rPr>
          <t>が求められる。</t>
        </r>
      </text>
    </comment>
    <comment ref="B6" authorId="0" shapeId="0" xr:uid="{15F3D93C-A59B-3746-9367-0C78716143E3}">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は</t>
        </r>
        <r>
          <rPr>
            <sz val="10"/>
            <color rgb="FF000000"/>
            <rFont val="Yu Gothic UI"/>
          </rPr>
          <t>ABC</t>
        </r>
        <r>
          <rPr>
            <sz val="10"/>
            <color rgb="FF000000"/>
            <rFont val="Yu Gothic UI"/>
          </rPr>
          <t>に</t>
        </r>
        <r>
          <rPr>
            <sz val="10"/>
            <color rgb="FF000000"/>
            <rFont val="Yu Gothic UI"/>
          </rPr>
          <t>β(B22</t>
        </r>
        <r>
          <rPr>
            <sz val="10"/>
            <color rgb="FF000000"/>
            <rFont val="Yu Gothic UI"/>
          </rPr>
          <t>セル</t>
        </r>
        <r>
          <rPr>
            <sz val="10"/>
            <color rgb="FF000000"/>
            <rFont val="Yu Gothic UI"/>
          </rPr>
          <t>)</t>
        </r>
        <r>
          <rPr>
            <sz val="10"/>
            <color rgb="FF000000"/>
            <rFont val="Yu Gothic UI"/>
          </rPr>
          <t>を乗じて求める。</t>
        </r>
      </text>
    </comment>
    <comment ref="B8" authorId="0" shapeId="0" xr:uid="{00000000-0006-0000-0500-000004000000}">
      <text>
        <r>
          <rPr>
            <b/>
            <sz val="10"/>
            <color rgb="FF000000"/>
            <rFont val="Yu Gothic UI"/>
          </rPr>
          <t>Microsoft Office User:</t>
        </r>
        <r>
          <rPr>
            <sz val="10"/>
            <color rgb="FF000000"/>
            <rFont val="Yu Gothic UI"/>
          </rPr>
          <t xml:space="preserve">
</t>
        </r>
        <r>
          <rPr>
            <sz val="10"/>
            <color rgb="FF000000"/>
            <rFont val="Yu Gothic UI"/>
          </rPr>
          <t>資源量指標（</t>
        </r>
        <r>
          <rPr>
            <sz val="10"/>
            <color rgb="FF000000"/>
            <rFont val="Yu Gothic UI"/>
          </rPr>
          <t>CPUE</t>
        </r>
        <r>
          <rPr>
            <sz val="10"/>
            <color rgb="FF000000"/>
            <rFont val="Yu Gothic UI"/>
          </rPr>
          <t>）に資源量の情報が多く含まれていると考える。利用可能なデータを使い、</t>
        </r>
        <r>
          <rPr>
            <sz val="10"/>
            <color rgb="FF000000"/>
            <rFont val="Yu Gothic UI"/>
          </rPr>
          <t>CPUE</t>
        </r>
        <r>
          <rPr>
            <sz val="10"/>
            <color rgb="FF000000"/>
            <rFont val="Yu Gothic UI"/>
          </rPr>
          <t>の平均と標準偏差を求める。</t>
        </r>
      </text>
    </comment>
    <comment ref="B10" authorId="0" shapeId="0" xr:uid="{00000000-0006-0000-0500-000005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は正規分布するものと仮定して、最近年の</t>
        </r>
        <r>
          <rPr>
            <sz val="10"/>
            <color rgb="FF000000"/>
            <rFont val="Yu Gothic UI"/>
          </rPr>
          <t>CPUE</t>
        </r>
        <r>
          <rPr>
            <sz val="10"/>
            <color rgb="FF000000"/>
            <rFont val="Yu Gothic UI"/>
          </rPr>
          <t>は分布の中でどこに位置するか</t>
        </r>
        <r>
          <rPr>
            <sz val="10"/>
            <color rgb="FF000000"/>
            <rFont val="Yu Gothic UI"/>
          </rPr>
          <t>(Dt)</t>
        </r>
        <r>
          <rPr>
            <sz val="10"/>
            <color rgb="FF000000"/>
            <rFont val="Yu Gothic UI"/>
          </rPr>
          <t>を計算する。これにより、最近年の資源量の状態の推定とする。</t>
        </r>
      </text>
    </comment>
    <comment ref="B12" authorId="0" shapeId="0" xr:uid="{00000000-0006-0000-0500-000006000000}">
      <text>
        <r>
          <rPr>
            <b/>
            <sz val="10"/>
            <color rgb="FF000000"/>
            <rFont val="Yu Gothic UI"/>
          </rPr>
          <t>Microsoft Office User:</t>
        </r>
        <r>
          <rPr>
            <sz val="10"/>
            <color rgb="FF000000"/>
            <rFont val="Yu Gothic UI"/>
          </rPr>
          <t xml:space="preserve">
</t>
        </r>
        <r>
          <rPr>
            <sz val="10"/>
            <color rgb="FF000000"/>
            <rFont val="Yu Gothic UI"/>
          </rPr>
          <t>過去の</t>
        </r>
        <r>
          <rPr>
            <sz val="10"/>
            <color rgb="FF000000"/>
            <rFont val="Yu Gothic UI"/>
          </rPr>
          <t>CPUE</t>
        </r>
        <r>
          <rPr>
            <sz val="10"/>
            <color rgb="FF000000"/>
            <rFont val="Yu Gothic UI"/>
          </rPr>
          <t>データから、それぞれ前年との差を取ることで資源量の状態の変化具合を調べる。</t>
        </r>
        <r>
          <rPr>
            <sz val="10"/>
            <color rgb="FF000000"/>
            <rFont val="Yu Gothic UI"/>
          </rPr>
          <t xml:space="preserve">
</t>
        </r>
        <r>
          <rPr>
            <sz val="10"/>
            <color rgb="FF000000"/>
            <rFont val="Yu Gothic UI"/>
          </rPr>
          <t>この前年変化分を長期平均することで資源量の変動性を推定する。</t>
        </r>
      </text>
    </comment>
    <comment ref="B13" authorId="0" shapeId="0" xr:uid="{00000000-0006-0000-0500-000007000000}">
      <text>
        <r>
          <rPr>
            <b/>
            <sz val="10"/>
            <color rgb="FF000000"/>
            <rFont val="Yu Gothic UI"/>
          </rPr>
          <t>Microsoft Office User:</t>
        </r>
        <r>
          <rPr>
            <sz val="10"/>
            <color rgb="FF000000"/>
            <rFont val="Yu Gothic UI"/>
          </rPr>
          <t xml:space="preserve">
</t>
        </r>
        <r>
          <rPr>
            <sz val="10"/>
            <color rgb="FF000000"/>
            <rFont val="Yu Gothic UI"/>
          </rPr>
          <t>CPUE</t>
        </r>
        <r>
          <rPr>
            <sz val="10"/>
            <color rgb="FF000000"/>
            <rFont val="Yu Gothic UI"/>
          </rPr>
          <t>から推定する資源量の状態</t>
        </r>
        <r>
          <rPr>
            <sz val="10"/>
            <color rgb="FF000000"/>
            <rFont val="Yu Gothic UI"/>
          </rPr>
          <t>(</t>
        </r>
        <r>
          <rPr>
            <sz val="10"/>
            <color rgb="FF000000"/>
            <rFont val="Yu Gothic UI"/>
          </rPr>
          <t>１以下の値</t>
        </r>
        <r>
          <rPr>
            <sz val="10"/>
            <color rgb="FF000000"/>
            <rFont val="Yu Gothic UI"/>
          </rPr>
          <t>)</t>
        </r>
        <r>
          <rPr>
            <sz val="10"/>
            <color rgb="FF000000"/>
            <rFont val="Yu Gothic UI"/>
          </rPr>
          <t>が</t>
        </r>
        <r>
          <rPr>
            <sz val="10"/>
            <color rgb="FF000000"/>
            <rFont val="Yu Gothic UI"/>
          </rPr>
          <t>BB(=BT*PB)</t>
        </r>
        <r>
          <rPr>
            <sz val="10"/>
            <color rgb="FF000000"/>
            <rFont val="Yu Gothic UI"/>
          </rPr>
          <t>を下回ると禁漁とする。</t>
        </r>
        <r>
          <rPr>
            <sz val="10"/>
            <color rgb="FF000000"/>
            <rFont val="Yu Gothic UI"/>
          </rPr>
          <t xml:space="preserve">
</t>
        </r>
        <r>
          <rPr>
            <sz val="10"/>
            <color rgb="FF000000"/>
            <rFont val="Yu Gothic UI"/>
          </rPr>
          <t>限界資源量水準</t>
        </r>
        <r>
          <rPr>
            <sz val="10"/>
            <color rgb="FF000000"/>
            <rFont val="Yu Gothic UI"/>
          </rPr>
          <t>(BL=BT*PL)</t>
        </r>
        <r>
          <rPr>
            <sz val="10"/>
            <color rgb="FF000000"/>
            <rFont val="Yu Gothic UI"/>
          </rPr>
          <t>を上回るとやや緩やかに資源量の状態が</t>
        </r>
        <r>
          <rPr>
            <sz val="10"/>
            <color rgb="FF000000"/>
            <rFont val="Yu Gothic UI"/>
          </rPr>
          <t>BT</t>
        </r>
        <r>
          <rPr>
            <sz val="10"/>
            <color rgb="FF000000"/>
            <rFont val="Yu Gothic UI"/>
          </rPr>
          <t>に近づくような漁獲とする。</t>
        </r>
        <r>
          <rPr>
            <sz val="10"/>
            <color rgb="FF000000"/>
            <rFont val="Yu Gothic UI"/>
          </rPr>
          <t xml:space="preserve">
</t>
        </r>
        <r>
          <rPr>
            <sz val="10"/>
            <color rgb="FF000000"/>
            <rFont val="Yu Gothic UI"/>
          </rPr>
          <t>この中間では資源の変動性を念頭にしたうえで資源量回復を目指す漁獲とする。</t>
        </r>
      </text>
    </comment>
    <comment ref="B14" authorId="0" shapeId="0" xr:uid="{00000000-0006-0000-0500-000008000000}">
      <text>
        <r>
          <rPr>
            <b/>
            <sz val="10"/>
            <color rgb="FF000000"/>
            <rFont val="Yu Gothic UI"/>
          </rPr>
          <t>Microsoft Office User:</t>
        </r>
        <r>
          <rPr>
            <sz val="10"/>
            <color rgb="FF000000"/>
            <rFont val="Yu Gothic UI"/>
          </rPr>
          <t xml:space="preserve">
</t>
        </r>
        <r>
          <rPr>
            <sz val="10"/>
            <color rgb="FF000000"/>
            <rFont val="Yu Gothic UI"/>
          </rPr>
          <t>最近年の資源量の状態</t>
        </r>
        <r>
          <rPr>
            <sz val="10"/>
            <color rgb="FF000000"/>
            <rFont val="Yu Gothic UI"/>
          </rPr>
          <t>(Dt)</t>
        </r>
        <r>
          <rPr>
            <sz val="10"/>
            <color rgb="FF000000"/>
            <rFont val="Yu Gothic UI"/>
          </rPr>
          <t>と目標資源量の状態</t>
        </r>
        <r>
          <rPr>
            <sz val="10"/>
            <color rgb="FF000000"/>
            <rFont val="Yu Gothic UI"/>
          </rPr>
          <t>(BT)</t>
        </r>
        <r>
          <rPr>
            <sz val="10"/>
            <color rgb="FF000000"/>
            <rFont val="Yu Gothic UI"/>
          </rPr>
          <t>の乖離をどれだけ早く解消するかという係数を算出。</t>
        </r>
        <r>
          <rPr>
            <sz val="10"/>
            <color rgb="FF000000"/>
            <rFont val="Yu Gothic UI"/>
          </rPr>
          <t>ABC</t>
        </r>
        <r>
          <rPr>
            <sz val="10"/>
            <color rgb="FF000000"/>
            <rFont val="Yu Gothic UI"/>
          </rPr>
          <t>はこれに漁獲を乗じて算出。</t>
        </r>
      </text>
    </comment>
    <comment ref="B17" authorId="0" shapeId="0" xr:uid="{00000000-0006-0000-0500-000009000000}">
      <text>
        <r>
          <rPr>
            <b/>
            <sz val="10"/>
            <color rgb="FF000000"/>
            <rFont val="Yu Gothic UI"/>
          </rPr>
          <t>Microsoft Office User:</t>
        </r>
        <r>
          <rPr>
            <sz val="10"/>
            <color rgb="FF000000"/>
            <rFont val="Yu Gothic UI"/>
          </rPr>
          <t xml:space="preserve">
</t>
        </r>
        <r>
          <rPr>
            <sz val="10"/>
            <color rgb="FF000000"/>
            <rFont val="Yu Gothic UI"/>
          </rPr>
          <t>チューニングパラメータはシミュレーションにより決定。詳しくは「新２系ルール」ドキュメントを参照。</t>
        </r>
      </text>
    </comment>
    <comment ref="C22" authorId="0" shapeId="0" xr:uid="{9256330A-AD5F-B14D-8E89-769BCEDB0441}">
      <text>
        <r>
          <rPr>
            <b/>
            <sz val="10"/>
            <color rgb="FF000000"/>
            <rFont val="Yu Gothic UI"/>
          </rPr>
          <t>Microsoft Office User:</t>
        </r>
        <r>
          <rPr>
            <sz val="10"/>
            <color rgb="FF000000"/>
            <rFont val="Yu Gothic UI"/>
          </rPr>
          <t xml:space="preserve">
</t>
        </r>
        <r>
          <rPr>
            <sz val="10"/>
            <color rgb="FF000000"/>
            <rFont val="Yu Gothic UI"/>
          </rPr>
          <t>漁獲管理規制の図で</t>
        </r>
        <r>
          <rPr>
            <sz val="10"/>
            <color rgb="FF000000"/>
            <rFont val="Yu Gothic UI"/>
          </rPr>
          <t>y</t>
        </r>
        <r>
          <rPr>
            <sz val="10"/>
            <color rgb="FF000000"/>
            <rFont val="Yu Gothic UI"/>
          </rPr>
          <t>軸の実線</t>
        </r>
        <r>
          <rPr>
            <sz val="10"/>
            <color rgb="FF000000"/>
            <rFont val="Yu Gothic UI"/>
          </rPr>
          <t>β =0.9</t>
        </r>
        <r>
          <rPr>
            <sz val="10"/>
            <color rgb="FF000000"/>
            <rFont val="Yu Gothic UI"/>
          </rPr>
          <t>の値はここを変更したら手動で書き換え</t>
        </r>
      </text>
    </comment>
    <comment ref="G24" authorId="0" shapeId="0" xr:uid="{6DD60A0A-3727-3F4B-BAD6-AD1ADBD13DE6}">
      <text>
        <r>
          <rPr>
            <b/>
            <sz val="10"/>
            <color rgb="FF000000"/>
            <rFont val="Yu Gothic UI"/>
          </rPr>
          <t xml:space="preserve">Microsoft Office User:
</t>
        </r>
        <r>
          <rPr>
            <sz val="10"/>
            <color rgb="FF000000"/>
            <rFont val="Yu Gothic UI"/>
          </rPr>
          <t>ABC</t>
        </r>
        <r>
          <rPr>
            <sz val="10"/>
            <color rgb="FF000000"/>
            <rFont val="Yu Gothic UI"/>
          </rPr>
          <t>計算のための過去</t>
        </r>
        <r>
          <rPr>
            <sz val="10"/>
            <color rgb="FF000000"/>
            <rFont val="Yu Gothic UI"/>
          </rPr>
          <t>5</t>
        </r>
        <r>
          <rPr>
            <sz val="10"/>
            <color rgb="FF000000"/>
            <rFont val="Yu Gothic UI"/>
          </rPr>
          <t>年分の漁獲量の平均を計算に用いるので、その</t>
        </r>
        <r>
          <rPr>
            <sz val="10"/>
            <color rgb="FF000000"/>
            <rFont val="Yu Gothic UI"/>
          </rPr>
          <t>5</t>
        </r>
        <r>
          <rPr>
            <sz val="10"/>
            <color rgb="FF000000"/>
            <rFont val="Yu Gothic UI"/>
          </rPr>
          <t>年を手動で指定する。具体的には</t>
        </r>
        <r>
          <rPr>
            <sz val="10"/>
            <color rgb="FF000000"/>
            <rFont val="Yu Gothic UI"/>
          </rPr>
          <t>G</t>
        </r>
        <r>
          <rPr>
            <sz val="10"/>
            <color rgb="FF000000"/>
            <rFont val="Yu Gothic UI"/>
          </rPr>
          <t>列で１を入力。計算に使用しない年は</t>
        </r>
        <r>
          <rPr>
            <sz val="10"/>
            <color rgb="FF000000"/>
            <rFont val="Yu Gothic UI"/>
          </rPr>
          <t>na</t>
        </r>
        <r>
          <rPr>
            <sz val="10"/>
            <color rgb="FF000000"/>
            <rFont val="Yu Gothic UI"/>
          </rPr>
          <t>とする。</t>
        </r>
      </text>
    </comment>
    <comment ref="H25" authorId="0" shapeId="0" xr:uid="{72DA04D1-FE87-2344-B647-706F1AA60716}">
      <text>
        <r>
          <rPr>
            <b/>
            <sz val="10"/>
            <color rgb="FF000000"/>
            <rFont val="Yu Gothic UI"/>
          </rPr>
          <t>Microsoft Office User:</t>
        </r>
        <r>
          <rPr>
            <sz val="10"/>
            <color rgb="FF000000"/>
            <rFont val="Yu Gothic UI"/>
          </rPr>
          <t xml:space="preserve">
</t>
        </r>
        <r>
          <rPr>
            <sz val="10"/>
            <color rgb="FF000000"/>
            <rFont val="Yu Gothic UI"/>
          </rPr>
          <t>ABC</t>
        </r>
        <r>
          <rPr>
            <sz val="10"/>
            <color rgb="FF000000"/>
            <rFont val="Yu Gothic UI"/>
          </rPr>
          <t>の値をデータ最終年の翌年と同行の</t>
        </r>
        <r>
          <rPr>
            <sz val="10"/>
            <color rgb="FF000000"/>
            <rFont val="Yu Gothic UI"/>
          </rPr>
          <t>ABC_dummy</t>
        </r>
        <r>
          <rPr>
            <sz val="10"/>
            <color rgb="FF000000"/>
            <rFont val="Yu Gothic UI"/>
          </rPr>
          <t>列にコピー。</t>
        </r>
      </text>
    </comment>
    <comment ref="I25" authorId="0" shapeId="0" xr:uid="{1458E701-F6E8-9E44-BDEE-60ED1807FD00}">
      <text>
        <r>
          <rPr>
            <b/>
            <sz val="10"/>
            <color rgb="FF000000"/>
            <rFont val="Yu Gothic UI"/>
          </rPr>
          <t>Microsoft Office User:</t>
        </r>
        <r>
          <rPr>
            <sz val="10"/>
            <color rgb="FF000000"/>
            <rFont val="Yu Gothic UI"/>
          </rPr>
          <t xml:space="preserve">
</t>
        </r>
        <r>
          <rPr>
            <sz val="10"/>
            <color rgb="FF000000"/>
            <rFont val="Yu Gothic UI"/>
          </rPr>
          <t>保守的</t>
        </r>
        <r>
          <rPr>
            <sz val="10"/>
            <color rgb="FF000000"/>
            <rFont val="Yu Gothic UI"/>
          </rPr>
          <t>ABC</t>
        </r>
        <r>
          <rPr>
            <sz val="10"/>
            <color rgb="FF000000"/>
            <rFont val="Yu Gothic UI"/>
          </rPr>
          <t>の値を最終年の翌年と同業の</t>
        </r>
        <r>
          <rPr>
            <sz val="10"/>
            <color rgb="FF000000"/>
            <rFont val="Yu Gothic UI"/>
          </rPr>
          <t>conservative_ABC_dummy</t>
        </r>
        <r>
          <rPr>
            <sz val="10"/>
            <color rgb="FF000000"/>
            <rFont val="Yu Gothic UI"/>
          </rPr>
          <t>列にコピー。</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951C956B-19A0-B94E-8D8C-410BBFA038D3}">
      <text>
        <r>
          <rPr>
            <b/>
            <sz val="10"/>
            <color rgb="FF000000"/>
            <rFont val="Yu Gothic UI"/>
          </rPr>
          <t>Microsoft Office User:</t>
        </r>
        <r>
          <rPr>
            <sz val="10"/>
            <color rgb="FF000000"/>
            <rFont val="Yu Gothic UI"/>
          </rPr>
          <t xml:space="preserve">
</t>
        </r>
        <r>
          <rPr>
            <sz val="10"/>
            <color rgb="FF000000"/>
            <rFont val="Yu Gothic UI"/>
          </rPr>
          <t>NA</t>
        </r>
        <r>
          <rPr>
            <sz val="10"/>
            <color rgb="FF000000"/>
            <rFont val="Yu Gothic UI"/>
          </rPr>
          <t>込みデータのテストなので、図が正しく表示されていませんが、気になさらず。</t>
        </r>
      </text>
    </comment>
  </commentList>
</comments>
</file>

<file path=xl/sharedStrings.xml><?xml version="1.0" encoding="utf-8"?>
<sst xmlns="http://schemas.openxmlformats.org/spreadsheetml/2006/main" count="1077" uniqueCount="68">
  <si>
    <t>Dt</t>
    <phoneticPr fontId="1"/>
  </si>
  <si>
    <t>AAVt</t>
    <phoneticPr fontId="1"/>
  </si>
  <si>
    <t>E(CPUE)</t>
    <phoneticPr fontId="1"/>
  </si>
  <si>
    <t>na</t>
    <phoneticPr fontId="1"/>
  </si>
  <si>
    <t>nCPUE</t>
    <phoneticPr fontId="1"/>
  </si>
  <si>
    <t>alpha</t>
    <phoneticPr fontId="1"/>
  </si>
  <si>
    <t>ABC</t>
    <phoneticPr fontId="1"/>
  </si>
  <si>
    <t>A=CPUEu+CPUEu-1</t>
    <phoneticPr fontId="1"/>
  </si>
  <si>
    <t>B=abs(CPUEu-CPUEu-1)</t>
    <phoneticPr fontId="1"/>
  </si>
  <si>
    <t>2B/A</t>
    <phoneticPr fontId="1"/>
  </si>
  <si>
    <t>BT(=0.8)</t>
    <phoneticPr fontId="1"/>
  </si>
  <si>
    <t>kt</t>
    <phoneticPr fontId="1"/>
  </si>
  <si>
    <t>SD(STDEV.S)(CPUE)</t>
    <phoneticPr fontId="1"/>
  </si>
  <si>
    <t>BL(BT*PL, PL=0.7)</t>
    <phoneticPr fontId="1"/>
  </si>
  <si>
    <t>BB(BT*PB, PB=0)</t>
    <phoneticPr fontId="1"/>
  </si>
  <si>
    <t>２系資源ABC計算</t>
    <rPh sb="7" eb="9">
      <t xml:space="preserve">ケイサンレイ </t>
    </rPh>
    <phoneticPr fontId="1"/>
  </si>
  <si>
    <t>年(year)</t>
    <rPh sb="0" eb="1">
      <t xml:space="preserve">ネン </t>
    </rPh>
    <phoneticPr fontId="1"/>
  </si>
  <si>
    <t>出力↓</t>
    <rPh sb="0" eb="2">
      <t xml:space="preserve">シュツリョク </t>
    </rPh>
    <phoneticPr fontId="1"/>
  </si>
  <si>
    <t>計算過程の変数↓</t>
    <rPh sb="0" eb="4">
      <t xml:space="preserve">ケイサンカテイ </t>
    </rPh>
    <rPh sb="5" eb="7">
      <t xml:space="preserve">ヘンスウ </t>
    </rPh>
    <phoneticPr fontId="1"/>
  </si>
  <si>
    <t>チューニングパラメータ(設定する数値)↓</t>
    <rPh sb="12" eb="14">
      <t xml:space="preserve">セッテイ </t>
    </rPh>
    <rPh sb="16" eb="18">
      <t xml:space="preserve">スウチ </t>
    </rPh>
    <phoneticPr fontId="1"/>
  </si>
  <si>
    <t>緑のセルに入力→</t>
    <rPh sb="0" eb="1">
      <t xml:space="preserve">ミドリノ </t>
    </rPh>
    <phoneticPr fontId="1"/>
  </si>
  <si>
    <t>緑のセルに入力→</t>
    <rPh sb="0" eb="1">
      <t xml:space="preserve">ミドリノセルニ </t>
    </rPh>
    <phoneticPr fontId="1"/>
  </si>
  <si>
    <t>！この例ではデータを貼り付け終わっているので背景が白になっています。</t>
    <rPh sb="22" eb="24">
      <t xml:space="preserve">ハイケイガシロニナッテイマス </t>
    </rPh>
    <phoneticPr fontId="1"/>
  </si>
  <si>
    <t>２系資源ABC計算実例</t>
    <rPh sb="7" eb="9">
      <t xml:space="preserve">ケイサンレイ </t>
    </rPh>
    <rPh sb="9" eb="11">
      <t xml:space="preserve">ジツレイ </t>
    </rPh>
    <phoneticPr fontId="1"/>
  </si>
  <si>
    <t>Akagarei-JS</t>
  </si>
  <si>
    <t>漁獲量(catch)</t>
    <rPh sb="0" eb="2">
      <t xml:space="preserve">ギョカク </t>
    </rPh>
    <rPh sb="2" eb="3">
      <t xml:space="preserve">リョウ </t>
    </rPh>
    <phoneticPr fontId="1"/>
  </si>
  <si>
    <t>D</t>
    <phoneticPr fontId="1"/>
  </si>
  <si>
    <t>ABC_dummy</t>
    <phoneticPr fontId="1"/>
  </si>
  <si>
    <t>Btarget_dummy</t>
    <phoneticPr fontId="1"/>
  </si>
  <si>
    <t>Blim_dummy</t>
    <phoneticPr fontId="1"/>
  </si>
  <si>
    <t>Bban_dummy</t>
    <phoneticPr fontId="1"/>
  </si>
  <si>
    <t>catch-hat_dummy</t>
    <phoneticPr fontId="1"/>
  </si>
  <si>
    <t>kt_dummy</t>
    <phoneticPr fontId="1"/>
  </si>
  <si>
    <t>alpha_dummy</t>
    <phoneticPr fontId="1"/>
  </si>
  <si>
    <t>Dt_dummy</t>
    <phoneticPr fontId="1"/>
  </si>
  <si>
    <t>Btarget_dumy2</t>
    <phoneticPr fontId="1"/>
  </si>
  <si>
    <t>Blim_dumy2</t>
    <phoneticPr fontId="1"/>
  </si>
  <si>
    <t>Bban_dumy2</t>
    <phoneticPr fontId="1"/>
  </si>
  <si>
    <t>資源量指標値(CPUE)</t>
    <rPh sb="0" eb="5">
      <t xml:space="preserve">シゲンリョウシヒョウ </t>
    </rPh>
    <rPh sb="5" eb="6">
      <t xml:space="preserve">チ </t>
    </rPh>
    <phoneticPr fontId="1"/>
  </si>
  <si>
    <t>Btarget_CPUE</t>
    <phoneticPr fontId="1"/>
  </si>
  <si>
    <t>Blim_CPUE</t>
    <phoneticPr fontId="1"/>
  </si>
  <si>
    <t>Bban_CPUE</t>
    <phoneticPr fontId="1"/>
  </si>
  <si>
    <t>year_dummy</t>
    <phoneticPr fontId="1"/>
  </si>
  <si>
    <t>D_dummy</t>
    <phoneticPr fontId="1"/>
  </si>
  <si>
    <t>D20_CPUE</t>
    <phoneticPr fontId="1"/>
  </si>
  <si>
    <t>D40_CPUE</t>
    <phoneticPr fontId="1"/>
  </si>
  <si>
    <t>D60_CPUE</t>
    <phoneticPr fontId="1"/>
  </si>
  <si>
    <t>D80_CPUE</t>
    <phoneticPr fontId="1"/>
  </si>
  <si>
    <t>CPUE_dummy</t>
    <phoneticPr fontId="1"/>
  </si>
  <si>
    <t>D10_CPUE</t>
    <phoneticPr fontId="1"/>
  </si>
  <si>
    <t>D30_CPUE</t>
  </si>
  <si>
    <t>D50_CPUE</t>
  </si>
  <si>
    <t>D70_CPUE</t>
  </si>
  <si>
    <t>D90_CPUE</t>
  </si>
  <si>
    <t>D95_CPUE</t>
    <phoneticPr fontId="1"/>
  </si>
  <si>
    <t>D05_CPUE</t>
    <phoneticPr fontId="1"/>
  </si>
  <si>
    <t>delta1</t>
    <phoneticPr fontId="1"/>
  </si>
  <si>
    <t>delta2</t>
    <phoneticPr fontId="1"/>
  </si>
  <si>
    <t>delta3</t>
    <phoneticPr fontId="1"/>
  </si>
  <si>
    <t>chach.hat(default year=5)</t>
    <phoneticPr fontId="1"/>
  </si>
  <si>
    <t>最近年の平均漁獲量</t>
    <rPh sb="0" eb="3">
      <t xml:space="preserve">サイキンネン </t>
    </rPh>
    <rPh sb="4" eb="8">
      <t xml:space="preserve">ヘイキンギョカクニツカウ </t>
    </rPh>
    <rPh sb="8" eb="9">
      <t xml:space="preserve">リョウ </t>
    </rPh>
    <phoneticPr fontId="1"/>
  </si>
  <si>
    <t>Catch for [catch.hat]</t>
    <phoneticPr fontId="1"/>
  </si>
  <si>
    <t>beta</t>
    <phoneticPr fontId="1"/>
  </si>
  <si>
    <t>alpha2_dummy</t>
    <phoneticPr fontId="1"/>
  </si>
  <si>
    <t>保守的ABC</t>
    <rPh sb="0" eb="3">
      <t xml:space="preserve">ホシュテキ </t>
    </rPh>
    <phoneticPr fontId="1"/>
  </si>
  <si>
    <t>conservative_ABC_dummy</t>
    <phoneticPr fontId="1"/>
  </si>
  <si>
    <t>alpha3_dummy</t>
    <phoneticPr fontId="1"/>
  </si>
  <si>
    <t>Dt2_dummy</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</si>
</sst>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游ゴシック"/>
      <family val="2"/>
      <charset val="128"/>
      <scheme val="minor"/>
    </font>
    <font>
      <sz val="6"/>
      <name val="游ゴシック"/>
      <family val="2"/>
      <charset val="128"/>
      <scheme val="minor"/>
    </font>
    <font>
      <sz val="10"/>
      <color rgb="FF000000"/>
      <name val="Yu Gothic UI"/>
    </font>
    <font>
      <b/>
      <sz val="10"/>
      <color rgb="FF000000"/>
      <name val="Yu Gothic UI"/>
    </font>
    <font>
      <b/>
      <sz val="12"/>
      <color theme="1"/>
      <name val="游ゴシック"/>
      <family val="3"/>
      <charset val="128"/>
      <scheme val="minor"/>
    </font>
    <font>
      <sz val="12"/>
      <name val="游ゴシック"/>
      <family val="2"/>
      <charset val="128"/>
      <scheme val="minor"/>
    </font>
    <font>
      <sz val="16"/>
      <color rgb="FF000000"/>
      <name val="Helvetica Neue"/>
      <family val="2"/>
    </font>
    <font>
      <sz val="10"/>
      <color rgb="FF000000"/>
      <name val="游ゴシック"/>
      <family val="3"/>
      <charset val="128"/>
    </font>
    <font>
      <sz val="12"/>
      <color rgb="FF000000"/>
      <name val="游ゴシック"/>
      <family val="3"/>
      <charset val="128"/>
      <scheme val="minor"/>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rgb="FFF8CBAD"/>
        <bgColor rgb="FF000000"/>
      </patternFill>
    </fill>
  </fills>
  <borders count="13">
    <border>
      <left/>
      <right/>
      <top/>
      <bottom/>
      <diagonal/>
    </border>
    <border>
      <left style="dotted">
        <color auto="1"/>
      </left>
      <right/>
      <top style="dotted">
        <color auto="1"/>
      </top>
      <bottom/>
      <diagonal/>
    </border>
    <border>
      <left style="dotted">
        <color auto="1"/>
      </left>
      <right/>
      <top/>
      <bottom/>
      <diagonal/>
    </border>
    <border>
      <left/>
      <right/>
      <top style="dotted">
        <color auto="1"/>
      </top>
      <bottom/>
      <diagonal/>
    </border>
    <border>
      <left/>
      <right/>
      <top/>
      <bottom style="dotted">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auto="1"/>
      </bottom>
      <diagonal/>
    </border>
    <border>
      <left/>
      <right/>
      <top style="medium">
        <color indexed="64"/>
      </top>
      <bottom/>
      <diagonal/>
    </border>
  </borders>
  <cellStyleXfs count="1">
    <xf numFmtId="0" fontId="0" fillId="0" borderId="0">
      <alignment vertical="center"/>
    </xf>
  </cellStyleXfs>
  <cellXfs count="36">
    <xf numFmtId="0" fontId="0" fillId="0" borderId="0" xfId="0">
      <alignment vertical="center"/>
    </xf>
    <xf numFmtId="0" fontId="0" fillId="0" borderId="0" xfId="0" applyBorder="1">
      <alignment vertical="center"/>
    </xf>
    <xf numFmtId="0" fontId="0" fillId="2" borderId="1" xfId="0" applyFill="1" applyBorder="1">
      <alignment vertical="center"/>
    </xf>
    <xf numFmtId="0" fontId="0" fillId="2" borderId="3" xfId="0" applyFill="1" applyBorder="1">
      <alignment vertical="center"/>
    </xf>
    <xf numFmtId="0" fontId="0" fillId="2" borderId="2" xfId="0" applyFill="1" applyBorder="1">
      <alignment vertical="center"/>
    </xf>
    <xf numFmtId="0" fontId="0" fillId="2" borderId="0" xfId="0" applyFill="1" applyBorder="1">
      <alignment vertical="center"/>
    </xf>
    <xf numFmtId="0" fontId="0" fillId="2" borderId="4" xfId="0" applyFill="1" applyBorder="1">
      <alignment vertical="center"/>
    </xf>
    <xf numFmtId="0" fontId="0" fillId="4" borderId="0" xfId="0" applyFill="1" applyBorder="1" applyAlignment="1"/>
    <xf numFmtId="0" fontId="0" fillId="4" borderId="0" xfId="0" applyFill="1" applyBorder="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4" fillId="3" borderId="0" xfId="0" applyFont="1" applyFill="1">
      <alignment vertical="center"/>
    </xf>
    <xf numFmtId="0" fontId="4" fillId="4" borderId="0" xfId="0" applyFont="1" applyFill="1" applyAlignment="1">
      <alignment horizontal="right" vertical="center"/>
    </xf>
    <xf numFmtId="0" fontId="6" fillId="0" borderId="0" xfId="0" applyFont="1">
      <alignment vertical="center"/>
    </xf>
    <xf numFmtId="0" fontId="0" fillId="7" borderId="0" xfId="0" applyFill="1">
      <alignment vertical="center"/>
    </xf>
    <xf numFmtId="0" fontId="0" fillId="0" borderId="0" xfId="0" applyFill="1">
      <alignment vertical="center"/>
    </xf>
    <xf numFmtId="0" fontId="5" fillId="5" borderId="0" xfId="0" applyFont="1" applyFill="1">
      <alignment vertical="center"/>
    </xf>
    <xf numFmtId="0" fontId="0" fillId="5" borderId="0" xfId="0" applyFill="1" applyBorder="1">
      <alignment vertical="center"/>
    </xf>
    <xf numFmtId="0" fontId="5" fillId="5" borderId="0" xfId="0" applyFont="1" applyFill="1" applyBorder="1">
      <alignment vertical="center"/>
    </xf>
    <xf numFmtId="0" fontId="8" fillId="8" borderId="0" xfId="0" applyFont="1" applyFill="1">
      <alignment vertical="center"/>
    </xf>
    <xf numFmtId="0" fontId="0" fillId="4" borderId="0" xfId="0" applyFill="1" applyAlignment="1"/>
    <xf numFmtId="0" fontId="0" fillId="6" borderId="0" xfId="0" applyFill="1" applyAlignment="1"/>
    <xf numFmtId="0" fontId="0" fillId="6" borderId="0" xfId="0" applyFill="1" applyBorder="1">
      <alignment vertical="center"/>
    </xf>
    <xf numFmtId="0" fontId="4" fillId="4" borderId="0" xfId="0" applyFont="1" applyFill="1" applyBorder="1">
      <alignment vertical="center"/>
    </xf>
    <xf numFmtId="0" fontId="0" fillId="0" borderId="0" xfId="0" applyFill="1" applyBorder="1" applyAlignment="1">
      <alignment vertical="center"/>
    </xf>
    <xf numFmtId="0" fontId="0" fillId="0" borderId="0" xfId="0" applyFill="1" applyAlignment="1"/>
    <xf numFmtId="0" fontId="0" fillId="2" borderId="0" xfId="0" applyFill="1">
      <alignment vertical="center"/>
    </xf>
    <xf numFmtId="0" fontId="0" fillId="3" borderId="5" xfId="0" applyFill="1" applyBorder="1">
      <alignment vertical="center"/>
    </xf>
    <xf numFmtId="0" fontId="0" fillId="3" borderId="6" xfId="0" applyFill="1" applyBorder="1">
      <alignment vertical="center"/>
    </xf>
    <xf numFmtId="0" fontId="0" fillId="3" borderId="7" xfId="0" applyFill="1" applyBorder="1">
      <alignment vertical="center"/>
    </xf>
    <xf numFmtId="0" fontId="0" fillId="3" borderId="8" xfId="0" applyFill="1" applyBorder="1">
      <alignment vertical="center"/>
    </xf>
    <xf numFmtId="0" fontId="0" fillId="3" borderId="9" xfId="0" applyFill="1" applyBorder="1">
      <alignment vertical="center"/>
    </xf>
    <xf numFmtId="0" fontId="0" fillId="3" borderId="10" xfId="0" applyFill="1" applyBorder="1">
      <alignment vertical="center"/>
    </xf>
    <xf numFmtId="0" fontId="0" fillId="3" borderId="12" xfId="0" applyFill="1" applyBorder="1">
      <alignment vertical="center"/>
    </xf>
    <xf numFmtId="0" fontId="0" fillId="3" borderId="1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計算シート!$E$1</c:f>
              <c:strCache>
                <c:ptCount val="1"/>
                <c:pt idx="0">
                  <c:v>漁獲量(catch)</c:v>
                </c:pt>
              </c:strCache>
            </c:strRef>
          </c:tx>
          <c:spPr>
            <a:ln w="38100" cap="rnd">
              <a:solidFill>
                <a:schemeClr val="tx1"/>
              </a:solidFill>
              <a:round/>
            </a:ln>
            <a:effectLst/>
          </c:spPr>
          <c:marker>
            <c:symbol val="none"/>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[0]!漁獲量</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4538-D04F-B331-607A0E746E9C}"/>
            </c:ext>
          </c:extLst>
        </c:ser>
        <c:ser>
          <c:idx val="1"/>
          <c:order val="1"/>
          <c:tx>
            <c:v>最近年5年平均漁獲量</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[0]!最近年5年平均漁獲量</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1-4538-D04F-B331-607A0E746E9C}"/>
            </c:ext>
          </c:extLst>
        </c:ser>
        <c:ser>
          <c:idx val="2"/>
          <c:order val="2"/>
          <c:tx>
            <c:v>ABC</c:v>
          </c:tx>
          <c:spPr>
            <a:ln w="19050" cap="rnd">
              <a:noFill/>
              <a:round/>
            </a:ln>
            <a:effectLst/>
          </c:spPr>
          <c:marker>
            <c:symbol val="none"/>
          </c:marker>
          <c:dPt>
            <c:idx val="23"/>
            <c:marker>
              <c:symbol val="circle"/>
              <c:size val="12"/>
              <c:spPr>
                <a:solidFill>
                  <a:srgbClr val="FF0000"/>
                </a:solidFill>
                <a:ln w="9525">
                  <a:noFill/>
                </a:ln>
                <a:effectLst/>
              </c:spPr>
            </c:marker>
            <c:bubble3D val="0"/>
            <c:extLst>
              <c:ext xmlns:c16="http://schemas.microsoft.com/office/drawing/2014/chart" uri="{C3380CC4-5D6E-409C-BE32-E72D297353CC}">
                <c16:uniqueId val="{00000001-AEAC-B844-90F7-CBD03B1F45CD}"/>
              </c:ext>
            </c:extLst>
          </c:dPt>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[0]!ダミーABC</c:f>
              <c:numCache>
                <c:formatCode>General</c:formatCode>
                <c:ptCount val="24"/>
                <c:pt idx="23">
                  <c:v>5257.4963787293955</c:v>
                </c:pt>
              </c:numCache>
            </c:numRef>
          </c:yVal>
          <c:smooth val="0"/>
          <c:extLst>
            <c:ext xmlns:c16="http://schemas.microsoft.com/office/drawing/2014/chart" uri="{C3380CC4-5D6E-409C-BE32-E72D297353CC}">
              <c16:uniqueId val="{00000002-4538-D04F-B331-607A0E746E9C}"/>
            </c:ext>
          </c:extLst>
        </c:ser>
        <c:ser>
          <c:idx val="3"/>
          <c:order val="3"/>
          <c:tx>
            <c:v>保守的ABC</c:v>
          </c:tx>
          <c:spPr>
            <a:ln w="19050" cap="rnd">
              <a:solidFill>
                <a:schemeClr val="accent4"/>
              </a:solidFill>
              <a:round/>
            </a:ln>
            <a:effectLst/>
          </c:spPr>
          <c:marker>
            <c:symbol val="diamond"/>
            <c:size val="10"/>
            <c:spPr>
              <a:solidFill>
                <a:srgbClr val="FFC000"/>
              </a:solidFill>
              <a:ln w="9525">
                <a:solidFill>
                  <a:schemeClr val="accent4"/>
                </a:solidFill>
              </a:ln>
              <a:effectLst/>
            </c:spPr>
          </c:marker>
          <c:xVal>
            <c:numRef>
              <c:f>[0]!年</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[0]!保守的ABCダミー</c:f>
              <c:numCache>
                <c:formatCode>General</c:formatCode>
                <c:ptCount val="24"/>
                <c:pt idx="23">
                  <c:v>4731.7467408564562</c:v>
                </c:pt>
              </c:numCache>
            </c:numRef>
          </c:yVal>
          <c:smooth val="0"/>
          <c:extLst>
            <c:ext xmlns:c16="http://schemas.microsoft.com/office/drawing/2014/chart" uri="{C3380CC4-5D6E-409C-BE32-E72D297353CC}">
              <c16:uniqueId val="{00000001-E6EB-0844-BAA3-22F010032E4D}"/>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計算シート!$F$1</c:f>
              <c:strCache>
                <c:ptCount val="1"/>
                <c:pt idx="0">
                  <c:v>資源量指標値(CPUE)</c:v>
                </c:pt>
              </c:strCache>
            </c:strRef>
          </c:tx>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16-F0D8-C941-8B86-DD276F41DC02}"/>
            </c:ext>
          </c:extLst>
        </c:ser>
        <c:ser>
          <c:idx val="8"/>
          <c:order val="1"/>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17-F0D8-C941-8B86-DD276F41DC02}"/>
            </c:ext>
          </c:extLst>
        </c:ser>
        <c:ser>
          <c:idx val="9"/>
          <c:order val="2"/>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18-F0D8-C941-8B86-DD276F41DC02}"/>
            </c:ext>
          </c:extLst>
        </c:ser>
        <c:ser>
          <c:idx val="0"/>
          <c:order val="3"/>
          <c:tx>
            <c:strRef>
              <c:f>計算シート!$F$1</c:f>
              <c:strCache>
                <c:ptCount val="1"/>
                <c:pt idx="0">
                  <c:v>資源量指標値(CPUE)</c:v>
                </c:pt>
              </c:strCache>
            </c:strRef>
          </c:tx>
          <c:spPr>
            <a:ln w="38100">
              <a:solidFill>
                <a:schemeClr val="tx1"/>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c:f>
              <c:numCache>
                <c:formatCode>General</c:formatCode>
                <c:ptCount val="24"/>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5-F0D8-C941-8B86-DD276F41DC02}"/>
            </c:ext>
          </c:extLst>
        </c:ser>
        <c:ser>
          <c:idx val="1"/>
          <c:order val="4"/>
          <c:tx>
            <c:v>Btarget-CPUE</c:v>
          </c:tx>
          <c:spPr>
            <a:ln w="25400">
              <a:solidFill>
                <a:schemeClr val="accent6">
                  <a:lumMod val="75000"/>
                </a:schemeClr>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[0]!資源指標値ベースBtarget</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7-F0D8-C941-8B86-DD276F41DC02}"/>
            </c:ext>
          </c:extLst>
        </c:ser>
        <c:ser>
          <c:idx val="2"/>
          <c:order val="5"/>
          <c:tx>
            <c:v>Blim-CPUE</c:v>
          </c:tx>
          <c:spPr>
            <a:ln w="25400">
              <a:solidFill>
                <a:schemeClr val="accent4"/>
              </a:solidFill>
            </a:ln>
          </c:spPr>
          <c:marker>
            <c:symbol val="none"/>
          </c:marker>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[0]!資源指標値ベースBlim</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9-F0D8-C941-8B86-DD276F41DC02}"/>
            </c:ext>
          </c:extLst>
        </c:ser>
        <c:ser>
          <c:idx val="14"/>
          <c:order val="6"/>
          <c:tx>
            <c:v>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E-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[0]!資源量指標D05</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1D-F0D8-C941-8B86-DD276F41DC02}"/>
            </c:ext>
          </c:extLst>
        </c:ser>
        <c:ser>
          <c:idx val="15"/>
          <c:order val="7"/>
          <c:tx>
            <c:v>10%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[0]!資源量指標D10</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28-F0D8-C941-8B86-DD276F41DC02}"/>
            </c:ext>
          </c:extLst>
        </c:ser>
        <c:ser>
          <c:idx val="10"/>
          <c:order val="8"/>
          <c:tx>
            <c:v>20%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3-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[0]!資源量指標D20</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19-F0D8-C941-8B86-DD276F41DC02}"/>
            </c:ext>
          </c:extLst>
        </c:ser>
        <c:ser>
          <c:idx val="3"/>
          <c:order val="9"/>
          <c:tx>
            <c:v>30%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B-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[0]!資源量指標D30</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C-F0D8-C941-8B86-DD276F41DC02}"/>
            </c:ext>
          </c:extLst>
        </c:ser>
        <c:ser>
          <c:idx val="11"/>
          <c:order val="10"/>
          <c:tx>
            <c:v>40%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4-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[0]!資源量指標D40</c:f>
              <c:numCache>
                <c:formatCode>General</c:formatCode>
                <c:ptCount val="23"/>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numCache>
            </c:numRef>
          </c:yVal>
          <c:smooth val="0"/>
          <c:extLst>
            <c:ext xmlns:c16="http://schemas.microsoft.com/office/drawing/2014/chart" uri="{C3380CC4-5D6E-409C-BE32-E72D297353CC}">
              <c16:uniqueId val="{0000001A-F0D8-C941-8B86-DD276F41DC02}"/>
            </c:ext>
          </c:extLst>
        </c:ser>
        <c:ser>
          <c:idx val="4"/>
          <c:order val="11"/>
          <c:tx>
            <c:v>50%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[0]!資源量指標D50</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F-F0D8-C941-8B86-DD276F41DC02}"/>
            </c:ext>
          </c:extLst>
        </c:ser>
        <c:ser>
          <c:idx val="12"/>
          <c:order val="12"/>
          <c:tx>
            <c:v>60%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5-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[0]!資源量指標D60</c:f>
              <c:numCache>
                <c:formatCode>General</c:formatCode>
                <c:ptCount val="23"/>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numCache>
            </c:numRef>
          </c:yVal>
          <c:smooth val="0"/>
          <c:extLst>
            <c:ext xmlns:c16="http://schemas.microsoft.com/office/drawing/2014/chart" uri="{C3380CC4-5D6E-409C-BE32-E72D297353CC}">
              <c16:uniqueId val="{0000001B-F0D8-C941-8B86-DD276F41DC02}"/>
            </c:ext>
          </c:extLst>
        </c:ser>
        <c:ser>
          <c:idx val="5"/>
          <c:order val="13"/>
          <c:tx>
            <c:v>70%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[0]!資源量指標D70</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12-F0D8-C941-8B86-DD276F41DC02}"/>
            </c:ext>
          </c:extLst>
        </c:ser>
        <c:ser>
          <c:idx val="6"/>
          <c:order val="14"/>
          <c:tx>
            <c:v>90%</c:v>
          </c:tx>
          <c:spPr>
            <a:ln w="12700" cap="rnd">
              <a:solidFill>
                <a:schemeClr val="tx1">
                  <a:lumMod val="50000"/>
                  <a:lumOff val="50000"/>
                </a:schemeClr>
              </a:solidFill>
              <a:prstDash val="dash"/>
              <a:round/>
            </a:ln>
            <a:effectLst/>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4-F0D8-C941-8B86-DD276F41DC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[0]!資源量指標D90</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15-F0D8-C941-8B86-DD276F41DC02}"/>
            </c:ext>
          </c:extLst>
        </c:ser>
        <c:ser>
          <c:idx val="17"/>
          <c:order val="15"/>
          <c:tx>
            <c:v>95%</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22-F0D8-C941-8B86-DD276F41DC02}"/>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[0]!資源量指標D95</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21-F0D8-C941-8B86-DD276F41DC02}"/>
            </c:ext>
          </c:extLst>
        </c:ser>
        <c:ser>
          <c:idx val="13"/>
          <c:order val="16"/>
          <c:tx>
            <c:v>80%</c:v>
          </c:tx>
          <c:spPr>
            <a:ln w="12700">
              <a:solidFill>
                <a:schemeClr val="tx1">
                  <a:lumMod val="50000"/>
                  <a:lumOff val="50000"/>
                </a:schemeClr>
              </a:solidFill>
              <a:prstDash val="dash"/>
            </a:ln>
          </c:spPr>
          <c:marker>
            <c:symbol val="none"/>
          </c:marker>
          <c:dLbls>
            <c:dLbl>
              <c:idx val="6"/>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2666-1D48-A4C9-F9D79C33845A}"/>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numRef>
              <c:f>[0]!年_トレンド</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[0]!資源量指標D80</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2A-F0D8-C941-8B86-DD276F41DC02}"/>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2E52-5742-A13F-DA2E09734DEA}"/>
            </c:ext>
          </c:extLst>
        </c:ser>
        <c:ser>
          <c:idx val="1"/>
          <c:order val="1"/>
          <c:tx>
            <c:v>α2</c:v>
          </c:tx>
          <c:spPr>
            <a:ln w="38100" cap="rnd">
              <a:solidFill>
                <a:schemeClr val="tx1"/>
              </a:solidFill>
              <a:prstDash val="dash"/>
              <a:round/>
            </a:ln>
            <a:effectLst/>
          </c:spPr>
          <c:marker>
            <c:symbol val="none"/>
          </c:marker>
          <c:xVal>
            <c:numRef>
              <c:f>計算シート!$AK$2:$AK$22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計算シート!$AQ$2:$AQ$22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2E52-5742-A13F-DA2E09734DEA}"/>
            </c:ext>
          </c:extLst>
        </c:ser>
        <c:ser>
          <c:idx val="2"/>
          <c:order val="2"/>
          <c:tx>
            <c:v>Btarget</c:v>
          </c:tx>
          <c:spPr>
            <a:ln w="25400" cap="rnd">
              <a:solidFill>
                <a:schemeClr val="accent6">
                  <a:lumMod val="75000"/>
                </a:schemeClr>
              </a:solidFill>
              <a:round/>
            </a:ln>
            <a:effectLst/>
          </c:spPr>
          <c:marker>
            <c:symbol val="none"/>
          </c:marker>
          <c:xVal>
            <c:numRef>
              <c:f>計算シート!$AN$2:$AN$22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2E52-5742-A13F-DA2E09734DEA}"/>
            </c:ext>
          </c:extLst>
        </c:ser>
        <c:ser>
          <c:idx val="3"/>
          <c:order val="3"/>
          <c:tx>
            <c:v>Blim</c:v>
          </c:tx>
          <c:spPr>
            <a:ln w="25400" cap="rnd">
              <a:solidFill>
                <a:schemeClr val="accent4"/>
              </a:solidFill>
              <a:round/>
            </a:ln>
            <a:effectLst/>
          </c:spPr>
          <c:marker>
            <c:symbol val="none"/>
          </c:marker>
          <c:xVal>
            <c:numRef>
              <c:f>計算シート!$AO$2:$AO$22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2E52-5742-A13F-DA2E09734DEA}"/>
            </c:ext>
          </c:extLst>
        </c:ser>
        <c:ser>
          <c:idx val="4"/>
          <c:order val="4"/>
          <c:tx>
            <c:v>Bban</c:v>
          </c:tx>
          <c:spPr>
            <a:ln w="31750" cap="rnd">
              <a:solidFill>
                <a:srgbClr val="C00000"/>
              </a:solidFill>
              <a:round/>
            </a:ln>
            <a:effectLst/>
          </c:spPr>
          <c:marker>
            <c:symbol val="none"/>
          </c:marker>
          <c:xVal>
            <c:numRef>
              <c:f>計算シート!$AP$2:$AP$22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計算シート!$AM$2:$AM$22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2E52-5742-A13F-DA2E09734DEA}"/>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F4ED-AE43-9117-6E4E480023E5}"/>
              </c:ext>
            </c:extLst>
          </c:dPt>
          <c:xVal>
            <c:numRef>
              <c:f>計算シート!$AR$2</c:f>
              <c:numCache>
                <c:formatCode>General</c:formatCode>
                <c:ptCount val="1"/>
                <c:pt idx="0">
                  <c:v>0.89407757667032062</c:v>
                </c:pt>
              </c:numCache>
            </c:numRef>
          </c:xVal>
          <c:yVal>
            <c:numRef>
              <c:f>計算シート!$AS$2</c:f>
              <c:numCache>
                <c:formatCode>General</c:formatCode>
                <c:ptCount val="1"/>
                <c:pt idx="0">
                  <c:v>1.048162664775911</c:v>
                </c:pt>
              </c:numCache>
            </c:numRef>
          </c:yVal>
          <c:smooth val="1"/>
          <c:extLst>
            <c:ext xmlns:c16="http://schemas.microsoft.com/office/drawing/2014/chart" uri="{C3380CC4-5D6E-409C-BE32-E72D297353CC}">
              <c16:uniqueId val="{00000000-F4ED-AE43-9117-6E4E480023E5}"/>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400"/>
              <a:t>資源量指標値のトレンド</a:t>
            </a:r>
            <a:endParaRPr lang="en-US" altLang="ja-JP" sz="14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'Akagarei-JS'!$E$1</c:f>
              <c:strCache>
                <c:ptCount val="1"/>
                <c:pt idx="0">
                  <c:v>資源量指標値(CPUE)</c:v>
                </c:pt>
              </c:strCache>
            </c:strRef>
          </c:tx>
          <c:spPr>
            <a:ln w="38100" cap="rnd">
              <a:solidFill>
                <a:schemeClr val="tx1"/>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[0]!CPUE</c:f>
              <c:numCache>
                <c:formatCode>General</c:formatCode>
                <c:ptCount val="23"/>
                <c:pt idx="0">
                  <c:v>9.2791878170000004</c:v>
                </c:pt>
                <c:pt idx="1">
                  <c:v>7.6619127520000001</c:v>
                </c:pt>
                <c:pt idx="2">
                  <c:v>8.0644628100000002</c:v>
                </c:pt>
                <c:pt idx="3">
                  <c:v>6.868488471</c:v>
                </c:pt>
                <c:pt idx="4">
                  <c:v>6.556006494</c:v>
                </c:pt>
                <c:pt idx="5">
                  <c:v>8.5731807030000002</c:v>
                </c:pt>
                <c:pt idx="6">
                  <c:v>8.3607382549999993</c:v>
                </c:pt>
                <c:pt idx="7">
                  <c:v>8.1069887830000003</c:v>
                </c:pt>
                <c:pt idx="8">
                  <c:v>7.9087591240000004</c:v>
                </c:pt>
                <c:pt idx="9">
                  <c:v>11.27959927</c:v>
                </c:pt>
                <c:pt idx="10">
                  <c:v>11.72983114</c:v>
                </c:pt>
                <c:pt idx="11">
                  <c:v>12.094911939999999</c:v>
                </c:pt>
                <c:pt idx="12">
                  <c:v>16.233497539999998</c:v>
                </c:pt>
                <c:pt idx="13">
                  <c:v>16.25389105</c:v>
                </c:pt>
                <c:pt idx="14">
                  <c:v>17.294401539999999</c:v>
                </c:pt>
                <c:pt idx="15">
                  <c:v>17.427299699999999</c:v>
                </c:pt>
                <c:pt idx="16">
                  <c:v>18.738955820000001</c:v>
                </c:pt>
                <c:pt idx="17">
                  <c:v>17.485714290000001</c:v>
                </c:pt>
                <c:pt idx="18">
                  <c:v>18.421215239999999</c:v>
                </c:pt>
                <c:pt idx="19">
                  <c:v>20.807142859999999</c:v>
                </c:pt>
                <c:pt idx="20">
                  <c:v>19.271912350000001</c:v>
                </c:pt>
                <c:pt idx="21">
                  <c:v>18.851626020000001</c:v>
                </c:pt>
                <c:pt idx="22">
                  <c:v>19.640943190000002</c:v>
                </c:pt>
              </c:numCache>
            </c:numRef>
          </c:yVal>
          <c:smooth val="0"/>
          <c:extLst>
            <c:ext xmlns:c16="http://schemas.microsoft.com/office/drawing/2014/chart" uri="{C3380CC4-5D6E-409C-BE32-E72D297353CC}">
              <c16:uniqueId val="{00000000-CB94-4741-9838-DB8E05A6B53D}"/>
            </c:ext>
          </c:extLst>
        </c:ser>
        <c:ser>
          <c:idx val="1"/>
          <c:order val="1"/>
          <c:tx>
            <c:v>Btarget-CPUE</c:v>
          </c:tx>
          <c:spPr>
            <a:ln w="25400" cap="rnd">
              <a:solidFill>
                <a:schemeClr val="accent6">
                  <a:lumMod val="75000"/>
                </a:schemeClr>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[0]!Btarget_CPUE</c:f>
              <c:numCache>
                <c:formatCode>General</c:formatCode>
                <c:ptCount val="23"/>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numCache>
            </c:numRef>
          </c:yVal>
          <c:smooth val="0"/>
          <c:extLst>
            <c:ext xmlns:c16="http://schemas.microsoft.com/office/drawing/2014/chart" uri="{C3380CC4-5D6E-409C-BE32-E72D297353CC}">
              <c16:uniqueId val="{00000003-10BC-AD41-9B18-352ABFBBA24B}"/>
            </c:ext>
          </c:extLst>
        </c:ser>
        <c:ser>
          <c:idx val="2"/>
          <c:order val="2"/>
          <c:tx>
            <c:v>Blim-CPUE</c:v>
          </c:tx>
          <c:spPr>
            <a:ln w="25400" cap="rnd">
              <a:solidFill>
                <a:schemeClr val="accent4"/>
              </a:solidFill>
              <a:round/>
            </a:ln>
            <a:effectLst/>
          </c:spPr>
          <c:marker>
            <c:symbol val="none"/>
          </c:marker>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[0]!Blim_CPUE</c:f>
              <c:numCache>
                <c:formatCode>General</c:formatCode>
                <c:ptCount val="23"/>
                <c:pt idx="0">
                  <c:v>14.105373162891022</c:v>
                </c:pt>
                <c:pt idx="1">
                  <c:v>14.105373162891022</c:v>
                </c:pt>
                <c:pt idx="2">
                  <c:v>14.105373162891022</c:v>
                </c:pt>
                <c:pt idx="3">
                  <c:v>14.105373162891022</c:v>
                </c:pt>
                <c:pt idx="4">
                  <c:v>14.105373162891022</c:v>
                </c:pt>
                <c:pt idx="5">
                  <c:v>14.105373162891022</c:v>
                </c:pt>
                <c:pt idx="6">
                  <c:v>14.105373162891022</c:v>
                </c:pt>
                <c:pt idx="7">
                  <c:v>14.105373162891022</c:v>
                </c:pt>
                <c:pt idx="8">
                  <c:v>14.105373162891022</c:v>
                </c:pt>
                <c:pt idx="9">
                  <c:v>14.105373162891022</c:v>
                </c:pt>
                <c:pt idx="10">
                  <c:v>14.105373162891022</c:v>
                </c:pt>
                <c:pt idx="11">
                  <c:v>14.105373162891022</c:v>
                </c:pt>
                <c:pt idx="12">
                  <c:v>14.105373162891022</c:v>
                </c:pt>
                <c:pt idx="13">
                  <c:v>14.105373162891022</c:v>
                </c:pt>
                <c:pt idx="14">
                  <c:v>14.105373162891022</c:v>
                </c:pt>
                <c:pt idx="15">
                  <c:v>14.105373162891022</c:v>
                </c:pt>
                <c:pt idx="16">
                  <c:v>14.105373162891022</c:v>
                </c:pt>
                <c:pt idx="17">
                  <c:v>14.105373162891022</c:v>
                </c:pt>
                <c:pt idx="18">
                  <c:v>14.105373162891022</c:v>
                </c:pt>
                <c:pt idx="19">
                  <c:v>14.105373162891022</c:v>
                </c:pt>
                <c:pt idx="20">
                  <c:v>14.105373162891022</c:v>
                </c:pt>
                <c:pt idx="21">
                  <c:v>14.105373162891022</c:v>
                </c:pt>
                <c:pt idx="22">
                  <c:v>14.105373162891022</c:v>
                </c:pt>
              </c:numCache>
            </c:numRef>
          </c:yVal>
          <c:smooth val="0"/>
          <c:extLst>
            <c:ext xmlns:c16="http://schemas.microsoft.com/office/drawing/2014/chart" uri="{C3380CC4-5D6E-409C-BE32-E72D297353CC}">
              <c16:uniqueId val="{00000004-10BC-AD41-9B18-352ABFBBA24B}"/>
            </c:ext>
          </c:extLst>
        </c:ser>
        <c:ser>
          <c:idx val="8"/>
          <c:order val="3"/>
          <c:tx>
            <c:v>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[0]!D05_CPUE</c:f>
              <c:numCache>
                <c:formatCode>General</c:formatCode>
                <c:ptCount val="23"/>
                <c:pt idx="0">
                  <c:v>5.0479280388752308</c:v>
                </c:pt>
                <c:pt idx="1">
                  <c:v>5.0479280388752308</c:v>
                </c:pt>
                <c:pt idx="2">
                  <c:v>5.0479280388752308</c:v>
                </c:pt>
                <c:pt idx="3">
                  <c:v>5.0479280388752308</c:v>
                </c:pt>
                <c:pt idx="4">
                  <c:v>5.0479280388752308</c:v>
                </c:pt>
                <c:pt idx="5">
                  <c:v>5.0479280388752308</c:v>
                </c:pt>
                <c:pt idx="6">
                  <c:v>5.0479280388752308</c:v>
                </c:pt>
                <c:pt idx="7">
                  <c:v>5.0479280388752308</c:v>
                </c:pt>
                <c:pt idx="8">
                  <c:v>5.0479280388752308</c:v>
                </c:pt>
                <c:pt idx="9">
                  <c:v>5.0479280388752308</c:v>
                </c:pt>
                <c:pt idx="10">
                  <c:v>5.0479280388752308</c:v>
                </c:pt>
                <c:pt idx="11">
                  <c:v>5.0479280388752308</c:v>
                </c:pt>
                <c:pt idx="12">
                  <c:v>5.0479280388752308</c:v>
                </c:pt>
                <c:pt idx="13">
                  <c:v>5.0479280388752308</c:v>
                </c:pt>
                <c:pt idx="14">
                  <c:v>5.0479280388752308</c:v>
                </c:pt>
                <c:pt idx="15">
                  <c:v>5.0479280388752308</c:v>
                </c:pt>
                <c:pt idx="16">
                  <c:v>5.0479280388752308</c:v>
                </c:pt>
                <c:pt idx="17">
                  <c:v>5.0479280388752308</c:v>
                </c:pt>
                <c:pt idx="18">
                  <c:v>5.0479280388752308</c:v>
                </c:pt>
                <c:pt idx="19">
                  <c:v>5.0479280388752308</c:v>
                </c:pt>
                <c:pt idx="20">
                  <c:v>5.0479280388752308</c:v>
                </c:pt>
                <c:pt idx="21">
                  <c:v>5.0479280388752308</c:v>
                </c:pt>
                <c:pt idx="22">
                  <c:v>5.0479280388752308</c:v>
                </c:pt>
              </c:numCache>
            </c:numRef>
          </c:yVal>
          <c:smooth val="0"/>
          <c:extLst>
            <c:ext xmlns:c16="http://schemas.microsoft.com/office/drawing/2014/chart" uri="{C3380CC4-5D6E-409C-BE32-E72D297353CC}">
              <c16:uniqueId val="{00000006-819B-2744-9462-C5E2E8DBCF76}"/>
            </c:ext>
          </c:extLst>
        </c:ser>
        <c:ser>
          <c:idx val="6"/>
          <c:order val="4"/>
          <c:tx>
            <c:v>10%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[0]!D10_CPUE</c:f>
              <c:numCache>
                <c:formatCode>General</c:formatCode>
                <c:ptCount val="23"/>
                <c:pt idx="0">
                  <c:v>6.8802849990687491</c:v>
                </c:pt>
                <c:pt idx="1">
                  <c:v>6.8802849990687491</c:v>
                </c:pt>
                <c:pt idx="2">
                  <c:v>6.8802849990687491</c:v>
                </c:pt>
                <c:pt idx="3">
                  <c:v>6.8802849990687491</c:v>
                </c:pt>
                <c:pt idx="4">
                  <c:v>6.8802849990687491</c:v>
                </c:pt>
                <c:pt idx="5">
                  <c:v>6.8802849990687491</c:v>
                </c:pt>
                <c:pt idx="6">
                  <c:v>6.8802849990687491</c:v>
                </c:pt>
                <c:pt idx="7">
                  <c:v>6.8802849990687491</c:v>
                </c:pt>
                <c:pt idx="8">
                  <c:v>6.8802849990687491</c:v>
                </c:pt>
                <c:pt idx="9">
                  <c:v>6.8802849990687491</c:v>
                </c:pt>
                <c:pt idx="10">
                  <c:v>6.8802849990687491</c:v>
                </c:pt>
                <c:pt idx="11">
                  <c:v>6.8802849990687491</c:v>
                </c:pt>
                <c:pt idx="12">
                  <c:v>6.8802849990687491</c:v>
                </c:pt>
                <c:pt idx="13">
                  <c:v>6.8802849990687491</c:v>
                </c:pt>
                <c:pt idx="14">
                  <c:v>6.8802849990687491</c:v>
                </c:pt>
                <c:pt idx="15">
                  <c:v>6.8802849990687491</c:v>
                </c:pt>
                <c:pt idx="16">
                  <c:v>6.8802849990687491</c:v>
                </c:pt>
                <c:pt idx="17">
                  <c:v>6.8802849990687491</c:v>
                </c:pt>
                <c:pt idx="18">
                  <c:v>6.8802849990687491</c:v>
                </c:pt>
                <c:pt idx="19">
                  <c:v>6.8802849990687491</c:v>
                </c:pt>
                <c:pt idx="20">
                  <c:v>6.8802849990687491</c:v>
                </c:pt>
                <c:pt idx="21">
                  <c:v>6.8802849990687491</c:v>
                </c:pt>
                <c:pt idx="22">
                  <c:v>6.8802849990687491</c:v>
                </c:pt>
              </c:numCache>
            </c:numRef>
          </c:yVal>
          <c:smooth val="0"/>
          <c:extLst>
            <c:ext xmlns:c16="http://schemas.microsoft.com/office/drawing/2014/chart" uri="{C3380CC4-5D6E-409C-BE32-E72D297353CC}">
              <c16:uniqueId val="{00000005-819B-2744-9462-C5E2E8DBCF76}"/>
            </c:ext>
          </c:extLst>
        </c:ser>
        <c:ser>
          <c:idx val="3"/>
          <c:order val="5"/>
          <c:tx>
            <c:v>20%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[0]!D20_CPUE</c:f>
              <c:numCache>
                <c:formatCode>General</c:formatCode>
                <c:ptCount val="23"/>
                <c:pt idx="0">
                  <c:v>9.0991257143317981</c:v>
                </c:pt>
                <c:pt idx="1">
                  <c:v>9.0991257143317981</c:v>
                </c:pt>
                <c:pt idx="2">
                  <c:v>9.0991257143317981</c:v>
                </c:pt>
                <c:pt idx="3">
                  <c:v>9.0991257143317981</c:v>
                </c:pt>
                <c:pt idx="4">
                  <c:v>9.0991257143317981</c:v>
                </c:pt>
                <c:pt idx="5">
                  <c:v>9.0991257143317981</c:v>
                </c:pt>
                <c:pt idx="6">
                  <c:v>9.0991257143317981</c:v>
                </c:pt>
                <c:pt idx="7">
                  <c:v>9.0991257143317981</c:v>
                </c:pt>
                <c:pt idx="8">
                  <c:v>9.0991257143317981</c:v>
                </c:pt>
                <c:pt idx="9">
                  <c:v>9.0991257143317981</c:v>
                </c:pt>
                <c:pt idx="10">
                  <c:v>9.0991257143317981</c:v>
                </c:pt>
                <c:pt idx="11">
                  <c:v>9.0991257143317981</c:v>
                </c:pt>
                <c:pt idx="12">
                  <c:v>9.0991257143317981</c:v>
                </c:pt>
                <c:pt idx="13">
                  <c:v>9.0991257143317981</c:v>
                </c:pt>
                <c:pt idx="14">
                  <c:v>9.0991257143317981</c:v>
                </c:pt>
                <c:pt idx="15">
                  <c:v>9.0991257143317981</c:v>
                </c:pt>
                <c:pt idx="16">
                  <c:v>9.0991257143317981</c:v>
                </c:pt>
                <c:pt idx="17">
                  <c:v>9.0991257143317981</c:v>
                </c:pt>
                <c:pt idx="18">
                  <c:v>9.0991257143317981</c:v>
                </c:pt>
                <c:pt idx="19">
                  <c:v>9.0991257143317981</c:v>
                </c:pt>
                <c:pt idx="20">
                  <c:v>9.0991257143317981</c:v>
                </c:pt>
                <c:pt idx="21">
                  <c:v>9.0991257143317981</c:v>
                </c:pt>
                <c:pt idx="22">
                  <c:v>9.0991257143317981</c:v>
                </c:pt>
              </c:numCache>
            </c:numRef>
          </c:yVal>
          <c:smooth val="0"/>
          <c:extLst>
            <c:ext xmlns:c16="http://schemas.microsoft.com/office/drawing/2014/chart" uri="{C3380CC4-5D6E-409C-BE32-E72D297353CC}">
              <c16:uniqueId val="{00000000-D730-3548-AA70-7406DA57EF56}"/>
            </c:ext>
          </c:extLst>
        </c:ser>
        <c:ser>
          <c:idx val="4"/>
          <c:order val="6"/>
          <c:tx>
            <c:v>40%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[0]!D40_CPUE</c:f>
              <c:numCache>
                <c:formatCode>General</c:formatCode>
                <c:ptCount val="24"/>
                <c:pt idx="0">
                  <c:v>12.066155940458248</c:v>
                </c:pt>
                <c:pt idx="1">
                  <c:v>12.066155940458248</c:v>
                </c:pt>
                <c:pt idx="2">
                  <c:v>12.066155940458248</c:v>
                </c:pt>
                <c:pt idx="3">
                  <c:v>12.066155940458248</c:v>
                </c:pt>
                <c:pt idx="4">
                  <c:v>12.066155940458248</c:v>
                </c:pt>
                <c:pt idx="5">
                  <c:v>12.066155940458248</c:v>
                </c:pt>
                <c:pt idx="6">
                  <c:v>12.066155940458248</c:v>
                </c:pt>
                <c:pt idx="7">
                  <c:v>12.066155940458248</c:v>
                </c:pt>
                <c:pt idx="8">
                  <c:v>12.066155940458248</c:v>
                </c:pt>
                <c:pt idx="9">
                  <c:v>12.066155940458248</c:v>
                </c:pt>
                <c:pt idx="10">
                  <c:v>12.066155940458248</c:v>
                </c:pt>
                <c:pt idx="11">
                  <c:v>12.066155940458248</c:v>
                </c:pt>
                <c:pt idx="12">
                  <c:v>12.066155940458248</c:v>
                </c:pt>
                <c:pt idx="13">
                  <c:v>12.066155940458248</c:v>
                </c:pt>
                <c:pt idx="14">
                  <c:v>12.066155940458248</c:v>
                </c:pt>
                <c:pt idx="15">
                  <c:v>12.066155940458248</c:v>
                </c:pt>
                <c:pt idx="16">
                  <c:v>12.066155940458248</c:v>
                </c:pt>
                <c:pt idx="17">
                  <c:v>12.066155940458248</c:v>
                </c:pt>
                <c:pt idx="18">
                  <c:v>12.066155940458248</c:v>
                </c:pt>
                <c:pt idx="19">
                  <c:v>12.066155940458248</c:v>
                </c:pt>
                <c:pt idx="20">
                  <c:v>12.066155940458248</c:v>
                </c:pt>
                <c:pt idx="21">
                  <c:v>12.066155940458248</c:v>
                </c:pt>
                <c:pt idx="22">
                  <c:v>12.066155940458248</c:v>
                </c:pt>
                <c:pt idx="23">
                  <c:v>12.066155940458248</c:v>
                </c:pt>
              </c:numCache>
            </c:numRef>
          </c:yVal>
          <c:smooth val="0"/>
          <c:extLst>
            <c:ext xmlns:c16="http://schemas.microsoft.com/office/drawing/2014/chart" uri="{C3380CC4-5D6E-409C-BE32-E72D297353CC}">
              <c16:uniqueId val="{00000001-D730-3548-AA70-7406DA57EF56}"/>
            </c:ext>
          </c:extLst>
        </c:ser>
        <c:ser>
          <c:idx val="5"/>
          <c:order val="7"/>
          <c:tx>
            <c:v>60%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[0]!D60_CPUE</c:f>
              <c:numCache>
                <c:formatCode>General</c:formatCode>
                <c:ptCount val="24"/>
                <c:pt idx="0">
                  <c:v>14.621728160324363</c:v>
                </c:pt>
                <c:pt idx="1">
                  <c:v>14.621728160324363</c:v>
                </c:pt>
                <c:pt idx="2">
                  <c:v>14.621728160324363</c:v>
                </c:pt>
                <c:pt idx="3">
                  <c:v>14.621728160324363</c:v>
                </c:pt>
                <c:pt idx="4">
                  <c:v>14.621728160324363</c:v>
                </c:pt>
                <c:pt idx="5">
                  <c:v>14.621728160324363</c:v>
                </c:pt>
                <c:pt idx="6">
                  <c:v>14.621728160324363</c:v>
                </c:pt>
                <c:pt idx="7">
                  <c:v>14.621728160324363</c:v>
                </c:pt>
                <c:pt idx="8">
                  <c:v>14.621728160324363</c:v>
                </c:pt>
                <c:pt idx="9">
                  <c:v>14.621728160324363</c:v>
                </c:pt>
                <c:pt idx="10">
                  <c:v>14.621728160324363</c:v>
                </c:pt>
                <c:pt idx="11">
                  <c:v>14.621728160324363</c:v>
                </c:pt>
                <c:pt idx="12">
                  <c:v>14.621728160324363</c:v>
                </c:pt>
                <c:pt idx="13">
                  <c:v>14.621728160324363</c:v>
                </c:pt>
                <c:pt idx="14">
                  <c:v>14.621728160324363</c:v>
                </c:pt>
                <c:pt idx="15">
                  <c:v>14.621728160324363</c:v>
                </c:pt>
                <c:pt idx="16">
                  <c:v>14.621728160324363</c:v>
                </c:pt>
                <c:pt idx="17">
                  <c:v>14.621728160324363</c:v>
                </c:pt>
                <c:pt idx="18">
                  <c:v>14.621728160324363</c:v>
                </c:pt>
                <c:pt idx="19">
                  <c:v>14.621728160324363</c:v>
                </c:pt>
                <c:pt idx="20">
                  <c:v>14.621728160324363</c:v>
                </c:pt>
                <c:pt idx="21">
                  <c:v>14.621728160324363</c:v>
                </c:pt>
                <c:pt idx="22">
                  <c:v>14.621728160324363</c:v>
                </c:pt>
                <c:pt idx="23">
                  <c:v>14.621728160324363</c:v>
                </c:pt>
              </c:numCache>
            </c:numRef>
          </c:yVal>
          <c:smooth val="0"/>
          <c:extLst>
            <c:ext xmlns:c16="http://schemas.microsoft.com/office/drawing/2014/chart" uri="{C3380CC4-5D6E-409C-BE32-E72D297353CC}">
              <c16:uniqueId val="{00000002-D730-3548-AA70-7406DA57EF56}"/>
            </c:ext>
          </c:extLst>
        </c:ser>
        <c:ser>
          <c:idx val="7"/>
          <c:order val="8"/>
          <c:tx>
            <c:v>80%</c:v>
          </c:tx>
          <c:spPr>
            <a:ln w="12700" cap="rnd">
              <a:solidFill>
                <a:schemeClr val="tx1">
                  <a:lumMod val="50000"/>
                  <a:lumOff val="50000"/>
                </a:schemeClr>
              </a:solidFill>
              <a:prstDash val="dashDot"/>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[0]!D80_CPUE</c:f>
              <c:numCache>
                <c:formatCode>General</c:formatCode>
                <c:ptCount val="24"/>
                <c:pt idx="0">
                  <c:v>17.588758386450813</c:v>
                </c:pt>
                <c:pt idx="1">
                  <c:v>17.588758386450813</c:v>
                </c:pt>
                <c:pt idx="2">
                  <c:v>17.588758386450813</c:v>
                </c:pt>
                <c:pt idx="3">
                  <c:v>17.588758386450813</c:v>
                </c:pt>
                <c:pt idx="4">
                  <c:v>17.588758386450813</c:v>
                </c:pt>
                <c:pt idx="5">
                  <c:v>17.588758386450813</c:v>
                </c:pt>
                <c:pt idx="6">
                  <c:v>17.588758386450813</c:v>
                </c:pt>
                <c:pt idx="7">
                  <c:v>17.588758386450813</c:v>
                </c:pt>
                <c:pt idx="8">
                  <c:v>17.588758386450813</c:v>
                </c:pt>
                <c:pt idx="9">
                  <c:v>17.588758386450813</c:v>
                </c:pt>
                <c:pt idx="10">
                  <c:v>17.588758386450813</c:v>
                </c:pt>
                <c:pt idx="11">
                  <c:v>17.588758386450813</c:v>
                </c:pt>
                <c:pt idx="12">
                  <c:v>17.588758386450813</c:v>
                </c:pt>
                <c:pt idx="13">
                  <c:v>17.588758386450813</c:v>
                </c:pt>
                <c:pt idx="14">
                  <c:v>17.588758386450813</c:v>
                </c:pt>
                <c:pt idx="15">
                  <c:v>17.588758386450813</c:v>
                </c:pt>
                <c:pt idx="16">
                  <c:v>17.588758386450813</c:v>
                </c:pt>
                <c:pt idx="17">
                  <c:v>17.588758386450813</c:v>
                </c:pt>
                <c:pt idx="18">
                  <c:v>17.588758386450813</c:v>
                </c:pt>
                <c:pt idx="19">
                  <c:v>17.588758386450813</c:v>
                </c:pt>
                <c:pt idx="20">
                  <c:v>17.588758386450813</c:v>
                </c:pt>
                <c:pt idx="21">
                  <c:v>17.588758386450813</c:v>
                </c:pt>
                <c:pt idx="22">
                  <c:v>17.588758386450813</c:v>
                </c:pt>
                <c:pt idx="23">
                  <c:v>17.588758386450813</c:v>
                </c:pt>
              </c:numCache>
            </c:numRef>
          </c:yVal>
          <c:smooth val="0"/>
          <c:extLst>
            <c:ext xmlns:c16="http://schemas.microsoft.com/office/drawing/2014/chart" uri="{C3380CC4-5D6E-409C-BE32-E72D297353CC}">
              <c16:uniqueId val="{00000003-819B-2744-9462-C5E2E8DBCF76}"/>
            </c:ext>
          </c:extLst>
        </c:ser>
        <c:ser>
          <c:idx val="9"/>
          <c:order val="9"/>
          <c:tx>
            <c:v>30%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C-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[0]!D30_CPUE</c:f>
              <c:numCache>
                <c:formatCode>General</c:formatCode>
                <c:ptCount val="23"/>
                <c:pt idx="0">
                  <c:v>10.699065977658258</c:v>
                </c:pt>
                <c:pt idx="1">
                  <c:v>10.699065977658258</c:v>
                </c:pt>
                <c:pt idx="2">
                  <c:v>10.699065977658258</c:v>
                </c:pt>
                <c:pt idx="3">
                  <c:v>10.699065977658258</c:v>
                </c:pt>
                <c:pt idx="4">
                  <c:v>10.699065977658258</c:v>
                </c:pt>
                <c:pt idx="5">
                  <c:v>10.699065977658258</c:v>
                </c:pt>
                <c:pt idx="6">
                  <c:v>10.699065977658258</c:v>
                </c:pt>
                <c:pt idx="7">
                  <c:v>10.699065977658258</c:v>
                </c:pt>
                <c:pt idx="8">
                  <c:v>10.699065977658258</c:v>
                </c:pt>
                <c:pt idx="9">
                  <c:v>10.699065977658258</c:v>
                </c:pt>
                <c:pt idx="10">
                  <c:v>10.699065977658258</c:v>
                </c:pt>
                <c:pt idx="11">
                  <c:v>10.699065977658258</c:v>
                </c:pt>
                <c:pt idx="12">
                  <c:v>10.699065977658258</c:v>
                </c:pt>
                <c:pt idx="13">
                  <c:v>10.699065977658258</c:v>
                </c:pt>
                <c:pt idx="14">
                  <c:v>10.699065977658258</c:v>
                </c:pt>
                <c:pt idx="15">
                  <c:v>10.699065977658258</c:v>
                </c:pt>
                <c:pt idx="16">
                  <c:v>10.699065977658258</c:v>
                </c:pt>
                <c:pt idx="17">
                  <c:v>10.699065977658258</c:v>
                </c:pt>
                <c:pt idx="18">
                  <c:v>10.699065977658258</c:v>
                </c:pt>
                <c:pt idx="19">
                  <c:v>10.699065977658258</c:v>
                </c:pt>
                <c:pt idx="20">
                  <c:v>10.699065977658258</c:v>
                </c:pt>
                <c:pt idx="21">
                  <c:v>10.699065977658258</c:v>
                </c:pt>
                <c:pt idx="22">
                  <c:v>10.699065977658258</c:v>
                </c:pt>
              </c:numCache>
            </c:numRef>
          </c:yVal>
          <c:smooth val="0"/>
          <c:extLst>
            <c:ext xmlns:c16="http://schemas.microsoft.com/office/drawing/2014/chart" uri="{C3380CC4-5D6E-409C-BE32-E72D297353CC}">
              <c16:uniqueId val="{00000009-819B-2744-9462-C5E2E8DBCF76}"/>
            </c:ext>
          </c:extLst>
        </c:ser>
        <c:ser>
          <c:idx val="10"/>
          <c:order val="10"/>
          <c:tx>
            <c:v>50%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D-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[0]!D50_CPUE</c:f>
              <c:numCache>
                <c:formatCode>General</c:formatCode>
                <c:ptCount val="23"/>
                <c:pt idx="0">
                  <c:v>13.343942050391306</c:v>
                </c:pt>
                <c:pt idx="1">
                  <c:v>13.343942050391306</c:v>
                </c:pt>
                <c:pt idx="2">
                  <c:v>13.343942050391306</c:v>
                </c:pt>
                <c:pt idx="3">
                  <c:v>13.343942050391306</c:v>
                </c:pt>
                <c:pt idx="4">
                  <c:v>13.343942050391306</c:v>
                </c:pt>
                <c:pt idx="5">
                  <c:v>13.343942050391306</c:v>
                </c:pt>
                <c:pt idx="6">
                  <c:v>13.343942050391306</c:v>
                </c:pt>
                <c:pt idx="7">
                  <c:v>13.343942050391306</c:v>
                </c:pt>
                <c:pt idx="8">
                  <c:v>13.343942050391306</c:v>
                </c:pt>
                <c:pt idx="9">
                  <c:v>13.343942050391306</c:v>
                </c:pt>
                <c:pt idx="10">
                  <c:v>13.343942050391306</c:v>
                </c:pt>
                <c:pt idx="11">
                  <c:v>13.343942050391306</c:v>
                </c:pt>
                <c:pt idx="12">
                  <c:v>13.343942050391306</c:v>
                </c:pt>
                <c:pt idx="13">
                  <c:v>13.343942050391306</c:v>
                </c:pt>
                <c:pt idx="14">
                  <c:v>13.343942050391306</c:v>
                </c:pt>
                <c:pt idx="15">
                  <c:v>13.343942050391306</c:v>
                </c:pt>
                <c:pt idx="16">
                  <c:v>13.343942050391306</c:v>
                </c:pt>
                <c:pt idx="17">
                  <c:v>13.343942050391306</c:v>
                </c:pt>
                <c:pt idx="18">
                  <c:v>13.343942050391306</c:v>
                </c:pt>
                <c:pt idx="19">
                  <c:v>13.343942050391306</c:v>
                </c:pt>
                <c:pt idx="20">
                  <c:v>13.343942050391306</c:v>
                </c:pt>
                <c:pt idx="21">
                  <c:v>13.343942050391306</c:v>
                </c:pt>
                <c:pt idx="22">
                  <c:v>13.343942050391306</c:v>
                </c:pt>
              </c:numCache>
            </c:numRef>
          </c:yVal>
          <c:smooth val="0"/>
          <c:extLst>
            <c:ext xmlns:c16="http://schemas.microsoft.com/office/drawing/2014/chart" uri="{C3380CC4-5D6E-409C-BE32-E72D297353CC}">
              <c16:uniqueId val="{0000000A-819B-2744-9462-C5E2E8DBCF76}"/>
            </c:ext>
          </c:extLst>
        </c:ser>
        <c:ser>
          <c:idx val="11"/>
          <c:order val="11"/>
          <c:tx>
            <c:v>70%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E-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[0]!D70_CPUE</c:f>
              <c:numCache>
                <c:formatCode>General</c:formatCode>
                <c:ptCount val="23"/>
                <c:pt idx="0">
                  <c:v>15.988818123124354</c:v>
                </c:pt>
                <c:pt idx="1">
                  <c:v>15.988818123124354</c:v>
                </c:pt>
                <c:pt idx="2">
                  <c:v>15.988818123124354</c:v>
                </c:pt>
                <c:pt idx="3">
                  <c:v>15.988818123124354</c:v>
                </c:pt>
                <c:pt idx="4">
                  <c:v>15.988818123124354</c:v>
                </c:pt>
                <c:pt idx="5">
                  <c:v>15.988818123124354</c:v>
                </c:pt>
                <c:pt idx="6">
                  <c:v>15.988818123124354</c:v>
                </c:pt>
                <c:pt idx="7">
                  <c:v>15.988818123124354</c:v>
                </c:pt>
                <c:pt idx="8">
                  <c:v>15.988818123124354</c:v>
                </c:pt>
                <c:pt idx="9">
                  <c:v>15.988818123124354</c:v>
                </c:pt>
                <c:pt idx="10">
                  <c:v>15.988818123124354</c:v>
                </c:pt>
                <c:pt idx="11">
                  <c:v>15.988818123124354</c:v>
                </c:pt>
                <c:pt idx="12">
                  <c:v>15.988818123124354</c:v>
                </c:pt>
                <c:pt idx="13">
                  <c:v>15.988818123124354</c:v>
                </c:pt>
                <c:pt idx="14">
                  <c:v>15.988818123124354</c:v>
                </c:pt>
                <c:pt idx="15">
                  <c:v>15.988818123124354</c:v>
                </c:pt>
                <c:pt idx="16">
                  <c:v>15.988818123124354</c:v>
                </c:pt>
                <c:pt idx="17">
                  <c:v>15.988818123124354</c:v>
                </c:pt>
                <c:pt idx="18">
                  <c:v>15.988818123124354</c:v>
                </c:pt>
                <c:pt idx="19">
                  <c:v>15.988818123124354</c:v>
                </c:pt>
                <c:pt idx="20">
                  <c:v>15.988818123124354</c:v>
                </c:pt>
                <c:pt idx="21">
                  <c:v>15.988818123124354</c:v>
                </c:pt>
                <c:pt idx="22">
                  <c:v>15.988818123124354</c:v>
                </c:pt>
              </c:numCache>
            </c:numRef>
          </c:yVal>
          <c:smooth val="0"/>
          <c:extLst>
            <c:ext xmlns:c16="http://schemas.microsoft.com/office/drawing/2014/chart" uri="{C3380CC4-5D6E-409C-BE32-E72D297353CC}">
              <c16:uniqueId val="{0000000B-819B-2744-9462-C5E2E8DBCF76}"/>
            </c:ext>
          </c:extLst>
        </c:ser>
        <c:ser>
          <c:idx val="12"/>
          <c:order val="12"/>
          <c:tx>
            <c:v>90%</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2-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[0]!D90_CPUE</c:f>
              <c:numCache>
                <c:formatCode>General</c:formatCode>
                <c:ptCount val="23"/>
                <c:pt idx="0">
                  <c:v>19.807599101713862</c:v>
                </c:pt>
                <c:pt idx="1">
                  <c:v>19.807599101713862</c:v>
                </c:pt>
                <c:pt idx="2">
                  <c:v>19.807599101713862</c:v>
                </c:pt>
                <c:pt idx="3">
                  <c:v>19.807599101713862</c:v>
                </c:pt>
                <c:pt idx="4">
                  <c:v>19.807599101713862</c:v>
                </c:pt>
                <c:pt idx="5">
                  <c:v>19.807599101713862</c:v>
                </c:pt>
                <c:pt idx="6">
                  <c:v>19.807599101713862</c:v>
                </c:pt>
                <c:pt idx="7">
                  <c:v>19.807599101713862</c:v>
                </c:pt>
                <c:pt idx="8">
                  <c:v>19.807599101713862</c:v>
                </c:pt>
                <c:pt idx="9">
                  <c:v>19.807599101713862</c:v>
                </c:pt>
                <c:pt idx="10">
                  <c:v>19.807599101713862</c:v>
                </c:pt>
                <c:pt idx="11">
                  <c:v>19.807599101713862</c:v>
                </c:pt>
                <c:pt idx="12">
                  <c:v>19.807599101713862</c:v>
                </c:pt>
                <c:pt idx="13">
                  <c:v>19.807599101713862</c:v>
                </c:pt>
                <c:pt idx="14">
                  <c:v>19.807599101713862</c:v>
                </c:pt>
                <c:pt idx="15">
                  <c:v>19.807599101713862</c:v>
                </c:pt>
                <c:pt idx="16">
                  <c:v>19.807599101713862</c:v>
                </c:pt>
                <c:pt idx="17">
                  <c:v>19.807599101713862</c:v>
                </c:pt>
                <c:pt idx="18">
                  <c:v>19.807599101713862</c:v>
                </c:pt>
                <c:pt idx="19">
                  <c:v>19.807599101713862</c:v>
                </c:pt>
                <c:pt idx="20">
                  <c:v>19.807599101713862</c:v>
                </c:pt>
                <c:pt idx="21">
                  <c:v>19.807599101713862</c:v>
                </c:pt>
                <c:pt idx="22">
                  <c:v>19.807599101713862</c:v>
                </c:pt>
              </c:numCache>
            </c:numRef>
          </c:yVal>
          <c:smooth val="0"/>
          <c:extLst>
            <c:ext xmlns:c16="http://schemas.microsoft.com/office/drawing/2014/chart" uri="{C3380CC4-5D6E-409C-BE32-E72D297353CC}">
              <c16:uniqueId val="{0000000F-819B-2744-9462-C5E2E8DBCF76}"/>
            </c:ext>
          </c:extLst>
        </c:ser>
        <c:ser>
          <c:idx val="13"/>
          <c:order val="13"/>
          <c:tx>
            <c:v>95%</c:v>
          </c:tx>
          <c:spPr>
            <a:ln w="12700" cap="rnd">
              <a:solidFill>
                <a:schemeClr val="tx1">
                  <a:lumMod val="50000"/>
                  <a:lumOff val="50000"/>
                </a:schemeClr>
              </a:solidFill>
              <a:prstDash val="dash"/>
              <a:round/>
            </a:ln>
            <a:effectLst/>
          </c:spPr>
          <c:marker>
            <c:symbol val="none"/>
          </c:marker>
          <c:dLbls>
            <c:dLbl>
              <c:idx val="22"/>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11-819B-2744-9462-C5E2E8DBCF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[0]!year_trend</c:f>
              <c:numCache>
                <c:formatCode>General</c:formatCode>
                <c:ptCount val="23"/>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numCache>
            </c:numRef>
          </c:xVal>
          <c:yVal>
            <c:numRef>
              <c:f>[0]!D95_CPUE</c:f>
              <c:numCache>
                <c:formatCode>General</c:formatCode>
                <c:ptCount val="23"/>
                <c:pt idx="0">
                  <c:v>21.639956061907377</c:v>
                </c:pt>
                <c:pt idx="1">
                  <c:v>21.639956061907377</c:v>
                </c:pt>
                <c:pt idx="2">
                  <c:v>21.639956061907377</c:v>
                </c:pt>
                <c:pt idx="3">
                  <c:v>21.639956061907377</c:v>
                </c:pt>
                <c:pt idx="4">
                  <c:v>21.639956061907377</c:v>
                </c:pt>
                <c:pt idx="5">
                  <c:v>21.639956061907377</c:v>
                </c:pt>
                <c:pt idx="6">
                  <c:v>21.639956061907377</c:v>
                </c:pt>
                <c:pt idx="7">
                  <c:v>21.639956061907377</c:v>
                </c:pt>
                <c:pt idx="8">
                  <c:v>21.639956061907377</c:v>
                </c:pt>
                <c:pt idx="9">
                  <c:v>21.639956061907377</c:v>
                </c:pt>
                <c:pt idx="10">
                  <c:v>21.639956061907377</c:v>
                </c:pt>
                <c:pt idx="11">
                  <c:v>21.639956061907377</c:v>
                </c:pt>
                <c:pt idx="12">
                  <c:v>21.639956061907377</c:v>
                </c:pt>
                <c:pt idx="13">
                  <c:v>21.639956061907377</c:v>
                </c:pt>
                <c:pt idx="14">
                  <c:v>21.639956061907377</c:v>
                </c:pt>
                <c:pt idx="15">
                  <c:v>21.639956061907377</c:v>
                </c:pt>
                <c:pt idx="16">
                  <c:v>21.639956061907377</c:v>
                </c:pt>
                <c:pt idx="17">
                  <c:v>21.639956061907377</c:v>
                </c:pt>
                <c:pt idx="18">
                  <c:v>21.639956061907377</c:v>
                </c:pt>
                <c:pt idx="19">
                  <c:v>21.639956061907377</c:v>
                </c:pt>
                <c:pt idx="20">
                  <c:v>21.639956061907377</c:v>
                </c:pt>
                <c:pt idx="21">
                  <c:v>21.639956061907377</c:v>
                </c:pt>
                <c:pt idx="22">
                  <c:v>21.639956061907377</c:v>
                </c:pt>
              </c:numCache>
            </c:numRef>
          </c:yVal>
          <c:smooth val="0"/>
          <c:extLst>
            <c:ext xmlns:c16="http://schemas.microsoft.com/office/drawing/2014/chart" uri="{C3380CC4-5D6E-409C-BE32-E72D297353CC}">
              <c16:uniqueId val="{00000010-819B-2744-9462-C5E2E8DBCF76}"/>
            </c:ext>
          </c:extLst>
        </c:ser>
        <c:dLbls>
          <c:showLegendKey val="0"/>
          <c:showVal val="0"/>
          <c:showCatName val="0"/>
          <c:showSerName val="0"/>
          <c:showPercent val="0"/>
          <c:showBubbleSize val="0"/>
        </c:dLbls>
        <c:axId val="1475767295"/>
        <c:axId val="1475768975"/>
      </c:scatterChart>
      <c:valAx>
        <c:axId val="1475767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漁期年</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8975"/>
        <c:crosses val="autoZero"/>
        <c:crossBetween val="midCat"/>
      </c:valAx>
      <c:valAx>
        <c:axId val="1475768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7576729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a:t>
            </a:r>
            <a:r>
              <a:rPr lang="ja-JP" altLang="en-US" sz="1400" b="0" i="0" baseline="0">
                <a:effectLst/>
              </a:rPr>
              <a:t>トレンド</a:t>
            </a:r>
            <a:r>
              <a:rPr lang="ja-JP" altLang="ja-JP" sz="1400" b="0" i="0" baseline="0">
                <a:effectLst/>
              </a:rPr>
              <a:t>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'Akagarei-JS'!$D$1</c:f>
              <c:strCache>
                <c:ptCount val="1"/>
                <c:pt idx="0">
                  <c:v>漁獲量(catch)</c:v>
                </c:pt>
              </c:strCache>
            </c:strRef>
          </c:tx>
          <c:spPr>
            <a:ln w="38100" cap="rnd">
              <a:solidFill>
                <a:schemeClr val="tx1"/>
              </a:solidFill>
              <a:round/>
            </a:ln>
            <a:effectLst/>
          </c:spPr>
          <c:marker>
            <c:symbol val="none"/>
          </c:marker>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c:f>
              <c:numCache>
                <c:formatCode>General</c:formatCode>
                <c:ptCount val="24"/>
                <c:pt idx="0">
                  <c:v>3468</c:v>
                </c:pt>
                <c:pt idx="1">
                  <c:v>3421</c:v>
                </c:pt>
                <c:pt idx="2">
                  <c:v>3867</c:v>
                </c:pt>
                <c:pt idx="3">
                  <c:v>3540</c:v>
                </c:pt>
                <c:pt idx="4">
                  <c:v>3491</c:v>
                </c:pt>
                <c:pt idx="5">
                  <c:v>3778</c:v>
                </c:pt>
                <c:pt idx="6">
                  <c:v>3852</c:v>
                </c:pt>
                <c:pt idx="7">
                  <c:v>3445</c:v>
                </c:pt>
                <c:pt idx="8">
                  <c:v>3530</c:v>
                </c:pt>
                <c:pt idx="9">
                  <c:v>3838</c:v>
                </c:pt>
                <c:pt idx="10">
                  <c:v>3769</c:v>
                </c:pt>
                <c:pt idx="11">
                  <c:v>4246</c:v>
                </c:pt>
                <c:pt idx="12">
                  <c:v>5316</c:v>
                </c:pt>
                <c:pt idx="13">
                  <c:v>5551</c:v>
                </c:pt>
                <c:pt idx="14">
                  <c:v>5662</c:v>
                </c:pt>
                <c:pt idx="15">
                  <c:v>5555.2163200000005</c:v>
                </c:pt>
                <c:pt idx="16">
                  <c:v>6157.6027000000004</c:v>
                </c:pt>
                <c:pt idx="17">
                  <c:v>5799.682065</c:v>
                </c:pt>
                <c:pt idx="18">
                  <c:v>5454.0162170000003</c:v>
                </c:pt>
                <c:pt idx="19">
                  <c:v>5636.7088670000003</c:v>
                </c:pt>
                <c:pt idx="20">
                  <c:v>4978.5078620000004</c:v>
                </c:pt>
                <c:pt idx="21">
                  <c:v>4557.0373529999997</c:v>
                </c:pt>
                <c:pt idx="22">
                  <c:v>4453.3120760000002</c:v>
                </c:pt>
              </c:numCache>
            </c:numRef>
          </c:yVal>
          <c:smooth val="0"/>
          <c:extLst>
            <c:ext xmlns:c16="http://schemas.microsoft.com/office/drawing/2014/chart" uri="{C3380CC4-5D6E-409C-BE32-E72D297353CC}">
              <c16:uniqueId val="{00000000-A27C-594D-B916-4F1C7592F679}"/>
            </c:ext>
          </c:extLst>
        </c:ser>
        <c:ser>
          <c:idx val="1"/>
          <c:order val="1"/>
          <c:tx>
            <c:v>ABC</c:v>
          </c:tx>
          <c:spPr>
            <a:ln w="19050" cap="rnd">
              <a:solidFill>
                <a:schemeClr val="accent2"/>
              </a:solidFill>
              <a:round/>
            </a:ln>
            <a:effectLst/>
          </c:spPr>
          <c:marker>
            <c:symbol val="square"/>
            <c:size val="10"/>
            <c:spPr>
              <a:solidFill>
                <a:schemeClr val="accent6">
                  <a:lumMod val="50000"/>
                </a:schemeClr>
              </a:solidFill>
              <a:ln w="9525">
                <a:solidFill>
                  <a:schemeClr val="accent6">
                    <a:lumMod val="50000"/>
                  </a:schemeClr>
                </a:solidFill>
              </a:ln>
              <a:effectLst/>
            </c:spPr>
          </c:marker>
          <c:dPt>
            <c:idx val="23"/>
            <c:marker>
              <c:symbol val="circle"/>
              <c:size val="12"/>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4-A27C-594D-B916-4F1C7592F67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[0]!ABC_dummy</c:f>
              <c:numCache>
                <c:formatCode>General</c:formatCode>
                <c:ptCount val="24"/>
                <c:pt idx="23">
                  <c:v>5257.4963787293955</c:v>
                </c:pt>
              </c:numCache>
            </c:numRef>
          </c:yVal>
          <c:smooth val="0"/>
          <c:extLst>
            <c:ext xmlns:c16="http://schemas.microsoft.com/office/drawing/2014/chart" uri="{C3380CC4-5D6E-409C-BE32-E72D297353CC}">
              <c16:uniqueId val="{00000002-A27C-594D-B916-4F1C7592F679}"/>
            </c:ext>
          </c:extLst>
        </c:ser>
        <c:ser>
          <c:idx val="2"/>
          <c:order val="2"/>
          <c:tx>
            <c:v>catch-hat</c:v>
          </c:tx>
          <c:spPr>
            <a:ln w="38100" cap="rnd">
              <a:solidFill>
                <a:schemeClr val="tx1">
                  <a:lumMod val="65000"/>
                  <a:lumOff val="35000"/>
                </a:schemeClr>
              </a:solidFill>
              <a:round/>
            </a:ln>
            <a:effectLst/>
          </c:spPr>
          <c:marker>
            <c:symbol val="circle"/>
            <c:size val="12"/>
            <c:spPr>
              <a:solidFill>
                <a:schemeClr val="tx1">
                  <a:lumMod val="65000"/>
                  <a:lumOff val="35000"/>
                </a:schemeClr>
              </a:solidFill>
              <a:ln w="9525">
                <a:noFill/>
              </a:ln>
              <a:effectLst/>
            </c:spPr>
          </c:marker>
          <c:dPt>
            <c:idx val="19"/>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3-4B1B-274A-A0E7-9D55FBFFB411}"/>
              </c:ext>
            </c:extLst>
          </c:dPt>
          <c:dPt>
            <c:idx val="20"/>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5-4B1B-274A-A0E7-9D55FBFFB411}"/>
              </c:ext>
            </c:extLst>
          </c:dPt>
          <c:dPt>
            <c:idx val="21"/>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6-4B1B-274A-A0E7-9D55FBFFB411}"/>
              </c:ext>
            </c:extLst>
          </c:dPt>
          <c:dPt>
            <c:idx val="22"/>
            <c:marker>
              <c:symbol val="circle"/>
              <c:size val="12"/>
              <c:spPr>
                <a:solidFill>
                  <a:schemeClr val="tx1">
                    <a:lumMod val="65000"/>
                    <a:lumOff val="35000"/>
                  </a:schemeClr>
                </a:solidFill>
                <a:ln w="9525">
                  <a:noFill/>
                </a:ln>
                <a:effectLst/>
              </c:spPr>
            </c:marker>
            <c:bubble3D val="0"/>
            <c:spPr>
              <a:ln w="38100" cap="rnd">
                <a:solidFill>
                  <a:schemeClr val="tx1">
                    <a:lumMod val="65000"/>
                    <a:lumOff val="35000"/>
                  </a:schemeClr>
                </a:solidFill>
                <a:round/>
              </a:ln>
              <a:effectLst/>
            </c:spPr>
            <c:extLst>
              <c:ext xmlns:c16="http://schemas.microsoft.com/office/drawing/2014/chart" uri="{C3380CC4-5D6E-409C-BE32-E72D297353CC}">
                <c16:uniqueId val="{00000004-4B1B-274A-A0E7-9D55FBFFB411}"/>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[0]!catch_hat_dummy</c:f>
              <c:numCache>
                <c:formatCode>General</c:formatCode>
                <c:ptCount val="2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5015.9164750000009</c:v>
                </c:pt>
                <c:pt idx="19">
                  <c:v>5015.9164750000009</c:v>
                </c:pt>
                <c:pt idx="20">
                  <c:v>5015.9164750000009</c:v>
                </c:pt>
                <c:pt idx="21">
                  <c:v>5015.9164750000009</c:v>
                </c:pt>
                <c:pt idx="22">
                  <c:v>5015.9164750000009</c:v>
                </c:pt>
                <c:pt idx="23">
                  <c:v>#N/A</c:v>
                </c:pt>
              </c:numCache>
            </c:numRef>
          </c:yVal>
          <c:smooth val="0"/>
          <c:extLst>
            <c:ext xmlns:c16="http://schemas.microsoft.com/office/drawing/2014/chart" uri="{C3380CC4-5D6E-409C-BE32-E72D297353CC}">
              <c16:uniqueId val="{00000003-A27C-594D-B916-4F1C7592F679}"/>
            </c:ext>
          </c:extLst>
        </c:ser>
        <c:ser>
          <c:idx val="3"/>
          <c:order val="3"/>
          <c:tx>
            <c:v>保守的ABC</c:v>
          </c:tx>
          <c:spPr>
            <a:ln w="19050" cap="rnd">
              <a:solidFill>
                <a:schemeClr val="accent4"/>
              </a:solidFill>
              <a:round/>
            </a:ln>
            <a:effectLst/>
          </c:spPr>
          <c:marker>
            <c:symbol val="none"/>
          </c:marker>
          <c:dPt>
            <c:idx val="23"/>
            <c:marker>
              <c:symbol val="diamond"/>
              <c:size val="12"/>
              <c:spPr>
                <a:solidFill>
                  <a:srgbClr val="FFC000"/>
                </a:solidFill>
                <a:ln w="9525">
                  <a:noFill/>
                </a:ln>
                <a:effectLst/>
              </c:spPr>
            </c:marker>
            <c:bubble3D val="0"/>
            <c:extLst>
              <c:ext xmlns:c16="http://schemas.microsoft.com/office/drawing/2014/chart" uri="{C3380CC4-5D6E-409C-BE32-E72D297353CC}">
                <c16:uniqueId val="{0000000B-D5B8-EC45-BE68-9E17AC1DBC09}"/>
              </c:ext>
            </c:extLst>
          </c:dPt>
          <c:xVal>
            <c:numRef>
              <c:f>[0]!year</c:f>
              <c:numCache>
                <c:formatCode>General</c:formatCod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numCache>
            </c:numRef>
          </c:xVal>
          <c:yVal>
            <c:numRef>
              <c:f>[0]!conservative_ABC_dummy</c:f>
              <c:numCache>
                <c:formatCode>General</c:formatCode>
                <c:ptCount val="24"/>
                <c:pt idx="23">
                  <c:v>4731.7467408564562</c:v>
                </c:pt>
              </c:numCache>
            </c:numRef>
          </c:yVal>
          <c:smooth val="0"/>
          <c:extLst>
            <c:ext xmlns:c16="http://schemas.microsoft.com/office/drawing/2014/chart" uri="{C3380CC4-5D6E-409C-BE32-E72D297353CC}">
              <c16:uniqueId val="{0000000A-D5B8-EC45-BE68-9E17AC1DBC09}"/>
            </c:ext>
          </c:extLst>
        </c:ser>
        <c:dLbls>
          <c:showLegendKey val="0"/>
          <c:showVal val="0"/>
          <c:showCatName val="0"/>
          <c:showSerName val="0"/>
          <c:showPercent val="0"/>
          <c:showBubbleSize val="0"/>
        </c:dLbls>
        <c:axId val="1020053439"/>
        <c:axId val="1020083455"/>
      </c:scatterChart>
      <c:valAx>
        <c:axId val="10200534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漁期年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83455"/>
        <c:crosses val="autoZero"/>
        <c:crossBetween val="midCat"/>
      </c:valAx>
      <c:valAx>
        <c:axId val="1020083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020053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prstDash val="solid"/>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FF76-1642-95BF-28A6AD10410C}"/>
            </c:ext>
          </c:extLst>
        </c:ser>
        <c:ser>
          <c:idx val="1"/>
          <c:order val="1"/>
          <c:tx>
            <c:v>α２</c:v>
          </c:tx>
          <c:spPr>
            <a:ln w="38100" cap="rnd">
              <a:solidFill>
                <a:schemeClr val="tx1"/>
              </a:solidFill>
              <a:prstDash val="dash"/>
              <a:round/>
            </a:ln>
            <a:effectLst/>
          </c:spPr>
          <c:marker>
            <c:symbol val="none"/>
          </c:marker>
          <c:xVal>
            <c:numRef>
              <c:f>'Akagarei-JS'!$AJ$2:$AJ$22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'Akagarei-JS'!$AP$2:$AP$22</c:f>
              <c:numCache>
                <c:formatCode>General</c:formatCode>
                <c:ptCount val="21"/>
                <c:pt idx="0">
                  <c:v>0</c:v>
                </c:pt>
                <c:pt idx="1">
                  <c:v>2.8701309503644509E-2</c:v>
                </c:pt>
                <c:pt idx="2">
                  <c:v>0.17416364633195591</c:v>
                </c:pt>
                <c:pt idx="3">
                  <c:v>0.31871608122222322</c:v>
                </c:pt>
                <c:pt idx="4">
                  <c:v>0.43221328636190931</c:v>
                </c:pt>
                <c:pt idx="5">
                  <c:v>0.5199137658056654</c:v>
                </c:pt>
                <c:pt idx="6">
                  <c:v>0.58902544136902502</c:v>
                </c:pt>
                <c:pt idx="7">
                  <c:v>0.64485524722495446</c:v>
                </c:pt>
                <c:pt idx="8">
                  <c:v>0.69102510817339458</c:v>
                </c:pt>
                <c:pt idx="9">
                  <c:v>0.73000811357537765</c:v>
                </c:pt>
                <c:pt idx="10">
                  <c:v>0.76352477805072172</c:v>
                </c:pt>
                <c:pt idx="11">
                  <c:v>0.7927995149200584</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2-FF76-1642-95BF-28A6AD10410C}"/>
            </c:ext>
          </c:extLst>
        </c:ser>
        <c:ser>
          <c:idx val="2"/>
          <c:order val="2"/>
          <c:tx>
            <c:v>Btarget</c:v>
          </c:tx>
          <c:spPr>
            <a:ln w="25400" cap="rnd">
              <a:solidFill>
                <a:schemeClr val="accent6">
                  <a:lumMod val="75000"/>
                </a:schemeClr>
              </a:solidFill>
              <a:round/>
            </a:ln>
            <a:effectLst/>
          </c:spPr>
          <c:marker>
            <c:symbol val="none"/>
          </c:marker>
          <c:xVal>
            <c:numRef>
              <c:f>'Akagarei-JS'!$AM$2:$AM$22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FF76-1642-95BF-28A6AD10410C}"/>
            </c:ext>
          </c:extLst>
        </c:ser>
        <c:ser>
          <c:idx val="3"/>
          <c:order val="3"/>
          <c:tx>
            <c:v>Blim</c:v>
          </c:tx>
          <c:spPr>
            <a:ln w="25400" cap="rnd">
              <a:solidFill>
                <a:schemeClr val="accent4">
                  <a:alpha val="99000"/>
                </a:schemeClr>
              </a:solidFill>
              <a:round/>
            </a:ln>
            <a:effectLst/>
          </c:spPr>
          <c:marker>
            <c:symbol val="none"/>
          </c:marker>
          <c:xVal>
            <c:numRef>
              <c:f>'Akagarei-JS'!$AN$2:$AN$22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FF76-1642-95BF-28A6AD10410C}"/>
            </c:ext>
          </c:extLst>
        </c:ser>
        <c:ser>
          <c:idx val="4"/>
          <c:order val="4"/>
          <c:tx>
            <c:v>Bban</c:v>
          </c:tx>
          <c:spPr>
            <a:ln w="31750" cap="rnd">
              <a:solidFill>
                <a:srgbClr val="C00000"/>
              </a:solidFill>
              <a:round/>
            </a:ln>
            <a:effectLst/>
          </c:spPr>
          <c:marker>
            <c:symbol val="none"/>
          </c:marker>
          <c:xVal>
            <c:numRef>
              <c:f>'Akagarei-JS'!$AO$2:$AO$22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'Akagarei-JS'!$AL$2:$AL$22</c:f>
              <c:numCache>
                <c:formatCode>General</c:formatCode>
                <c:ptCount val="21"/>
                <c:pt idx="0">
                  <c:v>0</c:v>
                </c:pt>
                <c:pt idx="1">
                  <c:v>3.1890343892938343E-2</c:v>
                </c:pt>
                <c:pt idx="2">
                  <c:v>0.19351516259106211</c:v>
                </c:pt>
                <c:pt idx="3">
                  <c:v>0.35412897913580355</c:v>
                </c:pt>
                <c:pt idx="4">
                  <c:v>0.48023698484656591</c:v>
                </c:pt>
                <c:pt idx="5">
                  <c:v>0.57768196200629485</c:v>
                </c:pt>
                <c:pt idx="6">
                  <c:v>0.65447271263225004</c:v>
                </c:pt>
                <c:pt idx="7">
                  <c:v>0.7165058302499494</c:v>
                </c:pt>
                <c:pt idx="8">
                  <c:v>0.76780567574821612</c:v>
                </c:pt>
                <c:pt idx="9">
                  <c:v>0.81112012619486407</c:v>
                </c:pt>
                <c:pt idx="10">
                  <c:v>0.84836086450080184</c:v>
                </c:pt>
                <c:pt idx="11">
                  <c:v>0.88088834991117593</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6-FF76-1642-95BF-28A6AD10410C}"/>
            </c:ext>
          </c:extLst>
        </c:ser>
        <c:ser>
          <c:idx val="5"/>
          <c:order val="5"/>
          <c:tx>
            <c:v>Currentα</c:v>
          </c:tx>
          <c:spPr>
            <a:ln w="19050" cap="rnd">
              <a:noFill/>
              <a:round/>
            </a:ln>
            <a:effectLst/>
          </c:spPr>
          <c:marker>
            <c:symbol val="circle"/>
            <c:size val="10"/>
            <c:spPr>
              <a:solidFill>
                <a:srgbClr val="FF0000"/>
              </a:solidFill>
              <a:ln w="9525">
                <a:noFill/>
              </a:ln>
              <a:effectLst/>
            </c:spPr>
          </c:marker>
          <c:xVal>
            <c:numRef>
              <c:f>'Akagarei-JS'!$AQ$2</c:f>
              <c:numCache>
                <c:formatCode>General</c:formatCode>
                <c:ptCount val="1"/>
                <c:pt idx="0">
                  <c:v>0.89407757667032062</c:v>
                </c:pt>
              </c:numCache>
            </c:numRef>
          </c:xVal>
          <c:yVal>
            <c:numRef>
              <c:f>'Akagarei-JS'!$AR$2</c:f>
              <c:numCache>
                <c:formatCode>General</c:formatCode>
                <c:ptCount val="1"/>
                <c:pt idx="0">
                  <c:v>1.048162664775911</c:v>
                </c:pt>
              </c:numCache>
            </c:numRef>
          </c:yVal>
          <c:smooth val="1"/>
          <c:extLst>
            <c:ext xmlns:c16="http://schemas.microsoft.com/office/drawing/2014/chart" uri="{C3380CC4-5D6E-409C-BE32-E72D297353CC}">
              <c16:uniqueId val="{00000001-F832-184C-BDDD-FA1DDAA9D0C1}"/>
            </c:ext>
          </c:extLst>
        </c:ser>
        <c:dLbls>
          <c:showLegendKey val="0"/>
          <c:showVal val="0"/>
          <c:showCatName val="0"/>
          <c:showSerName val="0"/>
          <c:showPercent val="0"/>
          <c:showBubbleSize val="0"/>
        </c:dLbls>
        <c:axId val="1405393728"/>
        <c:axId val="1489889488"/>
      </c:scatterChart>
      <c:valAx>
        <c:axId val="1405393728"/>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89889488"/>
        <c:crosses val="autoZero"/>
        <c:crossBetween val="midCat"/>
      </c:valAx>
      <c:valAx>
        <c:axId val="148988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r>
                  <a:rPr lang="en-US" altLang="ja-JP" sz="1200"/>
                  <a:t>α</a:t>
                </a:r>
                <a:r>
                  <a:rPr lang="ja-JP" altLang="en-US" sz="1200"/>
                  <a:t> </a:t>
                </a:r>
                <a:r>
                  <a:rPr lang="en-US" altLang="ja-JP" sz="1200"/>
                  <a:t>(ABC</a:t>
                </a:r>
                <a:r>
                  <a:rPr lang="ja-JP" altLang="en-US" sz="1200"/>
                  <a:t>年の漁獲量の削減率</a:t>
                </a:r>
                <a:r>
                  <a:rPr lang="en-US" altLang="ja-JP" sz="1200"/>
                  <a:t>)</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lumMod val="65000"/>
                      <a:lumOff val="35000"/>
                    </a:sys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53937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漁獲量のトレンドと</a:t>
            </a:r>
            <a:r>
              <a:rPr lang="en-US" altLang="ja-JP" sz="1400" b="0" i="0" baseline="0">
                <a:effectLst/>
              </a:rPr>
              <a:t>ABC</a:t>
            </a:r>
            <a:endParaRPr lang="ja-JP" altLang="ja-JP"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tx>
            <c:strRef>
              <c:f>NAtest!$D$1</c:f>
              <c:strCache>
                <c:ptCount val="1"/>
                <c:pt idx="0">
                  <c:v>漁獲量(catch)</c:v>
                </c:pt>
              </c:strCache>
            </c:strRef>
          </c:tx>
          <c:spPr>
            <a:ln w="38100" cap="rnd">
              <a:solidFill>
                <a:schemeClr val="tx1">
                  <a:lumMod val="65000"/>
                  <a:lumOff val="35000"/>
                </a:schemeClr>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NAtest!$D:$D</c:f>
              <c:numCache>
                <c:formatCode>General</c:formatCode>
                <c:ptCount val="1048576"/>
                <c:pt idx="0">
                  <c:v>0</c:v>
                </c:pt>
                <c:pt idx="1">
                  <c:v>10</c:v>
                </c:pt>
                <c:pt idx="2">
                  <c:v>5</c:v>
                </c:pt>
                <c:pt idx="3">
                  <c:v>#N/A</c:v>
                </c:pt>
                <c:pt idx="4">
                  <c:v>3</c:v>
                </c:pt>
                <c:pt idx="5">
                  <c:v>2</c:v>
                </c:pt>
                <c:pt idx="6">
                  <c:v>1</c:v>
                </c:pt>
                <c:pt idx="7">
                  <c:v>3</c:v>
                </c:pt>
              </c:numCache>
            </c:numRef>
          </c:yVal>
          <c:smooth val="0"/>
          <c:extLst>
            <c:ext xmlns:c16="http://schemas.microsoft.com/office/drawing/2014/chart" uri="{C3380CC4-5D6E-409C-BE32-E72D297353CC}">
              <c16:uniqueId val="{00000000-DA83-F140-ADBE-EEEF40C3A179}"/>
            </c:ext>
          </c:extLst>
        </c:ser>
        <c:ser>
          <c:idx val="1"/>
          <c:order val="1"/>
          <c:tx>
            <c:v>最近年5年平均漁獲量</c:v>
          </c:tx>
          <c:spPr>
            <a:ln w="19050" cap="rnd">
              <a:solidFill>
                <a:schemeClr val="tx1">
                  <a:lumMod val="65000"/>
                  <a:lumOff val="35000"/>
                </a:schemeClr>
              </a:solidFill>
              <a:round/>
            </a:ln>
            <a:effectLst/>
          </c:spPr>
          <c:marker>
            <c:symbol val="circle"/>
            <c:size val="10"/>
            <c:spPr>
              <a:solidFill>
                <a:schemeClr val="tx1">
                  <a:lumMod val="65000"/>
                  <a:lumOff val="35000"/>
                </a:schemeClr>
              </a:solidFill>
              <a:ln w="19050">
                <a:noFill/>
              </a:ln>
              <a:effectLst/>
            </c:spPr>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NAtest!$I:$I</c:f>
              <c:numCache>
                <c:formatCode>General</c:formatCode>
                <c:ptCount val="1048576"/>
                <c:pt idx="0">
                  <c:v>0</c:v>
                </c:pt>
                <c:pt idx="1">
                  <c:v>#N/A</c:v>
                </c:pt>
                <c:pt idx="2">
                  <c:v>#N/A</c:v>
                </c:pt>
                <c:pt idx="3">
                  <c:v>#N/A</c:v>
                </c:pt>
                <c:pt idx="4">
                  <c:v>2.25</c:v>
                </c:pt>
                <c:pt idx="5">
                  <c:v>2.25</c:v>
                </c:pt>
                <c:pt idx="6">
                  <c:v>2.25</c:v>
                </c:pt>
                <c:pt idx="7">
                  <c:v>2.25</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pt idx="87">
                  <c:v>#N/A</c:v>
                </c:pt>
                <c:pt idx="88">
                  <c:v>#N/A</c:v>
                </c:pt>
                <c:pt idx="89">
                  <c:v>#N/A</c:v>
                </c:pt>
                <c:pt idx="90">
                  <c:v>#N/A</c:v>
                </c:pt>
                <c:pt idx="91">
                  <c:v>#N/A</c:v>
                </c:pt>
                <c:pt idx="92">
                  <c:v>#N/A</c:v>
                </c:pt>
                <c:pt idx="93">
                  <c:v>#N/A</c:v>
                </c:pt>
                <c:pt idx="94">
                  <c:v>#N/A</c:v>
                </c:pt>
                <c:pt idx="95">
                  <c:v>#N/A</c:v>
                </c:pt>
                <c:pt idx="96">
                  <c:v>#N/A</c:v>
                </c:pt>
                <c:pt idx="97">
                  <c:v>#N/A</c:v>
                </c:pt>
                <c:pt idx="98">
                  <c:v>#N/A</c:v>
                </c:pt>
                <c:pt idx="99">
                  <c:v>#N/A</c:v>
                </c:pt>
                <c:pt idx="100">
                  <c:v>#N/A</c:v>
                </c:pt>
                <c:pt idx="101">
                  <c:v>#N/A</c:v>
                </c:pt>
                <c:pt idx="102">
                  <c:v>#N/A</c:v>
                </c:pt>
                <c:pt idx="103">
                  <c:v>#N/A</c:v>
                </c:pt>
                <c:pt idx="104">
                  <c:v>#N/A</c:v>
                </c:pt>
                <c:pt idx="105">
                  <c:v>#N/A</c:v>
                </c:pt>
                <c:pt idx="106">
                  <c:v>#N/A</c:v>
                </c:pt>
                <c:pt idx="107">
                  <c:v>#N/A</c:v>
                </c:pt>
                <c:pt idx="108">
                  <c:v>#N/A</c:v>
                </c:pt>
                <c:pt idx="109">
                  <c:v>#N/A</c:v>
                </c:pt>
                <c:pt idx="110">
                  <c:v>#N/A</c:v>
                </c:pt>
                <c:pt idx="111">
                  <c:v>#N/A</c:v>
                </c:pt>
                <c:pt idx="112">
                  <c:v>#N/A</c:v>
                </c:pt>
                <c:pt idx="113">
                  <c:v>#N/A</c:v>
                </c:pt>
                <c:pt idx="114">
                  <c:v>#N/A</c:v>
                </c:pt>
                <c:pt idx="115">
                  <c:v>#N/A</c:v>
                </c:pt>
                <c:pt idx="116">
                  <c:v>#N/A</c:v>
                </c:pt>
                <c:pt idx="117">
                  <c:v>#N/A</c:v>
                </c:pt>
                <c:pt idx="118">
                  <c:v>#N/A</c:v>
                </c:pt>
                <c:pt idx="119">
                  <c:v>#N/A</c:v>
                </c:pt>
                <c:pt idx="120">
                  <c:v>#N/A</c:v>
                </c:pt>
                <c:pt idx="121">
                  <c:v>#N/A</c:v>
                </c:pt>
                <c:pt idx="122">
                  <c:v>#N/A</c:v>
                </c:pt>
                <c:pt idx="123">
                  <c:v>#N/A</c:v>
                </c:pt>
                <c:pt idx="124">
                  <c:v>#N/A</c:v>
                </c:pt>
                <c:pt idx="125">
                  <c:v>#N/A</c:v>
                </c:pt>
                <c:pt idx="126">
                  <c:v>#N/A</c:v>
                </c:pt>
                <c:pt idx="127">
                  <c:v>#N/A</c:v>
                </c:pt>
                <c:pt idx="128">
                  <c:v>#N/A</c:v>
                </c:pt>
                <c:pt idx="129">
                  <c:v>#N/A</c:v>
                </c:pt>
                <c:pt idx="130">
                  <c:v>#N/A</c:v>
                </c:pt>
                <c:pt idx="131">
                  <c:v>#N/A</c:v>
                </c:pt>
                <c:pt idx="132">
                  <c:v>#N/A</c:v>
                </c:pt>
                <c:pt idx="133">
                  <c:v>#N/A</c:v>
                </c:pt>
                <c:pt idx="134">
                  <c:v>#N/A</c:v>
                </c:pt>
                <c:pt idx="135">
                  <c:v>#N/A</c:v>
                </c:pt>
                <c:pt idx="136">
                  <c:v>#N/A</c:v>
                </c:pt>
                <c:pt idx="137">
                  <c:v>#N/A</c:v>
                </c:pt>
                <c:pt idx="138">
                  <c:v>#N/A</c:v>
                </c:pt>
                <c:pt idx="139">
                  <c:v>#N/A</c:v>
                </c:pt>
                <c:pt idx="140">
                  <c:v>#N/A</c:v>
                </c:pt>
                <c:pt idx="141">
                  <c:v>#N/A</c:v>
                </c:pt>
                <c:pt idx="142">
                  <c:v>#N/A</c:v>
                </c:pt>
                <c:pt idx="143">
                  <c:v>#N/A</c:v>
                </c:pt>
                <c:pt idx="144">
                  <c:v>#N/A</c:v>
                </c:pt>
                <c:pt idx="145">
                  <c:v>#N/A</c:v>
                </c:pt>
                <c:pt idx="146">
                  <c:v>#N/A</c:v>
                </c:pt>
                <c:pt idx="147">
                  <c:v>#N/A</c:v>
                </c:pt>
                <c:pt idx="148">
                  <c:v>#N/A</c:v>
                </c:pt>
                <c:pt idx="149">
                  <c:v>#N/A</c:v>
                </c:pt>
                <c:pt idx="150">
                  <c:v>#N/A</c:v>
                </c:pt>
                <c:pt idx="151">
                  <c:v>#N/A</c:v>
                </c:pt>
                <c:pt idx="152">
                  <c:v>#N/A</c:v>
                </c:pt>
                <c:pt idx="153">
                  <c:v>#N/A</c:v>
                </c:pt>
                <c:pt idx="154">
                  <c:v>#N/A</c:v>
                </c:pt>
                <c:pt idx="155">
                  <c:v>#N/A</c:v>
                </c:pt>
                <c:pt idx="156">
                  <c:v>#N/A</c:v>
                </c:pt>
                <c:pt idx="157">
                  <c:v>#N/A</c:v>
                </c:pt>
                <c:pt idx="158">
                  <c:v>#N/A</c:v>
                </c:pt>
                <c:pt idx="159">
                  <c:v>#N/A</c:v>
                </c:pt>
                <c:pt idx="160">
                  <c:v>#N/A</c:v>
                </c:pt>
                <c:pt idx="161">
                  <c:v>#N/A</c:v>
                </c:pt>
                <c:pt idx="162">
                  <c:v>#N/A</c:v>
                </c:pt>
                <c:pt idx="163">
                  <c:v>#N/A</c:v>
                </c:pt>
                <c:pt idx="164">
                  <c:v>#N/A</c:v>
                </c:pt>
                <c:pt idx="165">
                  <c:v>#N/A</c:v>
                </c:pt>
                <c:pt idx="166">
                  <c:v>#N/A</c:v>
                </c:pt>
                <c:pt idx="167">
                  <c:v>#N/A</c:v>
                </c:pt>
                <c:pt idx="168">
                  <c:v>#N/A</c:v>
                </c:pt>
                <c:pt idx="169">
                  <c:v>#N/A</c:v>
                </c:pt>
                <c:pt idx="170">
                  <c:v>#N/A</c:v>
                </c:pt>
                <c:pt idx="171">
                  <c:v>#N/A</c:v>
                </c:pt>
                <c:pt idx="172">
                  <c:v>#N/A</c:v>
                </c:pt>
                <c:pt idx="173">
                  <c:v>#N/A</c:v>
                </c:pt>
                <c:pt idx="174">
                  <c:v>#N/A</c:v>
                </c:pt>
                <c:pt idx="175">
                  <c:v>#N/A</c:v>
                </c:pt>
                <c:pt idx="176">
                  <c:v>#N/A</c:v>
                </c:pt>
                <c:pt idx="177">
                  <c:v>#N/A</c:v>
                </c:pt>
                <c:pt idx="178">
                  <c:v>#N/A</c:v>
                </c:pt>
                <c:pt idx="179">
                  <c:v>#N/A</c:v>
                </c:pt>
                <c:pt idx="180">
                  <c:v>#N/A</c:v>
                </c:pt>
                <c:pt idx="181">
                  <c:v>#N/A</c:v>
                </c:pt>
                <c:pt idx="182">
                  <c:v>#N/A</c:v>
                </c:pt>
                <c:pt idx="183">
                  <c:v>#N/A</c:v>
                </c:pt>
                <c:pt idx="184">
                  <c:v>#N/A</c:v>
                </c:pt>
                <c:pt idx="185">
                  <c:v>#N/A</c:v>
                </c:pt>
                <c:pt idx="186">
                  <c:v>#N/A</c:v>
                </c:pt>
                <c:pt idx="187">
                  <c:v>#N/A</c:v>
                </c:pt>
                <c:pt idx="188">
                  <c:v>#N/A</c:v>
                </c:pt>
                <c:pt idx="189">
                  <c:v>#N/A</c:v>
                </c:pt>
                <c:pt idx="190">
                  <c:v>#N/A</c:v>
                </c:pt>
                <c:pt idx="191">
                  <c:v>#N/A</c:v>
                </c:pt>
                <c:pt idx="192">
                  <c:v>#N/A</c:v>
                </c:pt>
                <c:pt idx="193">
                  <c:v>#N/A</c:v>
                </c:pt>
                <c:pt idx="194">
                  <c:v>#N/A</c:v>
                </c:pt>
                <c:pt idx="195">
                  <c:v>#N/A</c:v>
                </c:pt>
                <c:pt idx="196">
                  <c:v>#N/A</c:v>
                </c:pt>
                <c:pt idx="197">
                  <c:v>#N/A</c:v>
                </c:pt>
                <c:pt idx="198">
                  <c:v>#N/A</c:v>
                </c:pt>
                <c:pt idx="199">
                  <c:v>#N/A</c:v>
                </c:pt>
                <c:pt idx="200">
                  <c:v>#N/A</c:v>
                </c:pt>
                <c:pt idx="201">
                  <c:v>#N/A</c:v>
                </c:pt>
                <c:pt idx="202">
                  <c:v>#N/A</c:v>
                </c:pt>
                <c:pt idx="203">
                  <c:v>#N/A</c:v>
                </c:pt>
                <c:pt idx="204">
                  <c:v>#N/A</c:v>
                </c:pt>
                <c:pt idx="205">
                  <c:v>#N/A</c:v>
                </c:pt>
                <c:pt idx="206">
                  <c:v>#N/A</c:v>
                </c:pt>
                <c:pt idx="207">
                  <c:v>#N/A</c:v>
                </c:pt>
                <c:pt idx="208">
                  <c:v>#N/A</c:v>
                </c:pt>
                <c:pt idx="209">
                  <c:v>#N/A</c:v>
                </c:pt>
                <c:pt idx="210">
                  <c:v>#N/A</c:v>
                </c:pt>
                <c:pt idx="211">
                  <c:v>#N/A</c:v>
                </c:pt>
                <c:pt idx="212">
                  <c:v>#N/A</c:v>
                </c:pt>
                <c:pt idx="213">
                  <c:v>#N/A</c:v>
                </c:pt>
                <c:pt idx="214">
                  <c:v>#N/A</c:v>
                </c:pt>
                <c:pt idx="215">
                  <c:v>#N/A</c:v>
                </c:pt>
                <c:pt idx="216">
                  <c:v>#N/A</c:v>
                </c:pt>
                <c:pt idx="217">
                  <c:v>#N/A</c:v>
                </c:pt>
                <c:pt idx="218">
                  <c:v>#N/A</c:v>
                </c:pt>
                <c:pt idx="219">
                  <c:v>#N/A</c:v>
                </c:pt>
                <c:pt idx="220">
                  <c:v>#N/A</c:v>
                </c:pt>
                <c:pt idx="221">
                  <c:v>#N/A</c:v>
                </c:pt>
                <c:pt idx="222">
                  <c:v>#N/A</c:v>
                </c:pt>
                <c:pt idx="223">
                  <c:v>#N/A</c:v>
                </c:pt>
                <c:pt idx="224">
                  <c:v>#N/A</c:v>
                </c:pt>
                <c:pt idx="225">
                  <c:v>#N/A</c:v>
                </c:pt>
                <c:pt idx="226">
                  <c:v>#N/A</c:v>
                </c:pt>
                <c:pt idx="227">
                  <c:v>#N/A</c:v>
                </c:pt>
                <c:pt idx="228">
                  <c:v>#N/A</c:v>
                </c:pt>
                <c:pt idx="229">
                  <c:v>#N/A</c:v>
                </c:pt>
                <c:pt idx="230">
                  <c:v>#N/A</c:v>
                </c:pt>
                <c:pt idx="231">
                  <c:v>#N/A</c:v>
                </c:pt>
                <c:pt idx="232">
                  <c:v>#N/A</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numCache>
            </c:numRef>
          </c:yVal>
          <c:smooth val="0"/>
          <c:extLst>
            <c:ext xmlns:c16="http://schemas.microsoft.com/office/drawing/2014/chart" uri="{C3380CC4-5D6E-409C-BE32-E72D297353CC}">
              <c16:uniqueId val="{00000001-DA83-F140-ADBE-EEEF40C3A179}"/>
            </c:ext>
          </c:extLst>
        </c:ser>
        <c:ser>
          <c:idx val="2"/>
          <c:order val="2"/>
          <c:tx>
            <c:v>ABC</c:v>
          </c:tx>
          <c:spPr>
            <a:ln w="19050" cap="rnd">
              <a:solidFill>
                <a:schemeClr val="accent3"/>
              </a:solidFill>
              <a:round/>
            </a:ln>
            <a:effectLst/>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NAtest!$G:$G</c:f>
              <c:numCache>
                <c:formatCode>General</c:formatCode>
                <c:ptCount val="1048576"/>
                <c:pt idx="0">
                  <c:v>0</c:v>
                </c:pt>
                <c:pt idx="8">
                  <c:v>0.97200483860045528</c:v>
                </c:pt>
              </c:numCache>
            </c:numRef>
          </c:yVal>
          <c:smooth val="0"/>
          <c:extLst>
            <c:ext xmlns:c16="http://schemas.microsoft.com/office/drawing/2014/chart" uri="{C3380CC4-5D6E-409C-BE32-E72D297353CC}">
              <c16:uniqueId val="{00000003-DA83-F140-ADBE-EEEF40C3A179}"/>
            </c:ext>
          </c:extLst>
        </c:ser>
        <c:ser>
          <c:idx val="3"/>
          <c:order val="3"/>
          <c:tx>
            <c:v>保守的ABC</c:v>
          </c:tx>
          <c:spPr>
            <a:ln w="19050" cap="rnd">
              <a:solidFill>
                <a:schemeClr val="accent4"/>
              </a:solidFill>
              <a:round/>
            </a:ln>
            <a:effectLst/>
          </c:spPr>
          <c:marker>
            <c:symbol val="none"/>
          </c:marker>
          <c:dPt>
            <c:idx val="8"/>
            <c:marker>
              <c:symbol val="diamond"/>
              <c:size val="10"/>
              <c:spPr>
                <a:solidFill>
                  <a:srgbClr val="FFC000"/>
                </a:solidFill>
                <a:ln w="9525">
                  <a:noFill/>
                </a:ln>
                <a:effectLst/>
              </c:spPr>
            </c:marker>
            <c:bubble3D val="0"/>
            <c:extLst>
              <c:ext xmlns:c16="http://schemas.microsoft.com/office/drawing/2014/chart" uri="{C3380CC4-5D6E-409C-BE32-E72D297353CC}">
                <c16:uniqueId val="{00000001-3552-F045-9A4E-B99AA0CFD3CC}"/>
              </c:ext>
            </c:extLst>
          </c:dPt>
          <c:dPt>
            <c:idx val="24"/>
            <c:marker>
              <c:symbol val="circle"/>
              <c:size val="12"/>
              <c:spPr>
                <a:solidFill>
                  <a:srgbClr val="FF0000"/>
                </a:solidFill>
                <a:ln w="9525">
                  <a:noFill/>
                </a:ln>
                <a:effectLst/>
              </c:spPr>
            </c:marker>
            <c:bubble3D val="0"/>
            <c:extLst>
              <c:ext xmlns:c16="http://schemas.microsoft.com/office/drawing/2014/chart" uri="{C3380CC4-5D6E-409C-BE32-E72D297353CC}">
                <c16:uniqueId val="{00000001-90A5-0940-B47B-41FF74FC7E4C}"/>
              </c:ext>
            </c:extLst>
          </c:dPt>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NAtest!$H:$H</c:f>
              <c:numCache>
                <c:formatCode>General</c:formatCode>
                <c:ptCount val="1048576"/>
                <c:pt idx="0">
                  <c:v>0</c:v>
                </c:pt>
                <c:pt idx="8">
                  <c:v>0.87480435474040974</c:v>
                </c:pt>
              </c:numCache>
            </c:numRef>
          </c:yVal>
          <c:smooth val="0"/>
          <c:extLst>
            <c:ext xmlns:c16="http://schemas.microsoft.com/office/drawing/2014/chart" uri="{C3380CC4-5D6E-409C-BE32-E72D297353CC}">
              <c16:uniqueId val="{00000004-DA83-F140-ADBE-EEEF40C3A179}"/>
            </c:ext>
          </c:extLst>
        </c:ser>
        <c:dLbls>
          <c:showLegendKey val="0"/>
          <c:showVal val="0"/>
          <c:showCatName val="0"/>
          <c:showSerName val="0"/>
          <c:showPercent val="0"/>
          <c:showBubbleSize val="0"/>
        </c:dLbls>
        <c:axId val="1530566879"/>
        <c:axId val="1530778047"/>
      </c:scatterChart>
      <c:valAx>
        <c:axId val="15305668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778047"/>
        <c:crosses val="autoZero"/>
        <c:crossBetween val="midCat"/>
      </c:valAx>
      <c:valAx>
        <c:axId val="1530778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漁獲量</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0566879"/>
        <c:crosses val="autoZero"/>
        <c:crossBetween val="midCat"/>
      </c:valAx>
      <c:spPr>
        <a:noFill/>
        <a:ln w="9525">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ja-JP" sz="1400" b="0" i="0" baseline="0">
                <a:effectLst/>
              </a:rPr>
              <a:t>資源量指標値のトレンド</a:t>
            </a:r>
            <a:endParaRPr lang="ja-JP" altLang="ja-JP" sz="1400">
              <a:effectLst/>
            </a:endParaRPr>
          </a:p>
        </c:rich>
      </c:tx>
      <c:overlay val="0"/>
      <c:spPr>
        <a:noFill/>
        <a:ln>
          <a:noFill/>
        </a:ln>
        <a:effectLst/>
      </c:spPr>
    </c:title>
    <c:autoTitleDeleted val="0"/>
    <c:plotArea>
      <c:layout/>
      <c:scatterChart>
        <c:scatterStyle val="lineMarker"/>
        <c:varyColors val="0"/>
        <c:ser>
          <c:idx val="7"/>
          <c:order val="0"/>
          <c:tx>
            <c:strRef>
              <c:f>NAtest!$E$1</c:f>
              <c:strCache>
                <c:ptCount val="1"/>
                <c:pt idx="0">
                  <c:v>資源量指標値(CPUE)</c:v>
                </c:pt>
              </c:strCache>
            </c:strRef>
          </c:tx>
          <c:spPr>
            <a:ln w="38100">
              <a:solidFill>
                <a:schemeClr val="tx1"/>
              </a:solidFill>
            </a:ln>
          </c:spPr>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NAtest!$E:$E</c:f>
              <c:numCache>
                <c:formatCode>General</c:formatCode>
                <c:ptCount val="1048576"/>
                <c:pt idx="0">
                  <c:v>0</c:v>
                </c:pt>
                <c:pt idx="1">
                  <c:v>11</c:v>
                </c:pt>
                <c:pt idx="2">
                  <c:v>10</c:v>
                </c:pt>
                <c:pt idx="3">
                  <c:v>2</c:v>
                </c:pt>
                <c:pt idx="4">
                  <c:v>3</c:v>
                </c:pt>
                <c:pt idx="5">
                  <c:v>#N/A</c:v>
                </c:pt>
                <c:pt idx="6">
                  <c:v>5</c:v>
                </c:pt>
                <c:pt idx="7">
                  <c:v>2</c:v>
                </c:pt>
              </c:numCache>
            </c:numRef>
          </c:yVal>
          <c:smooth val="0"/>
          <c:extLst>
            <c:ext xmlns:c16="http://schemas.microsoft.com/office/drawing/2014/chart" uri="{C3380CC4-5D6E-409C-BE32-E72D297353CC}">
              <c16:uniqueId val="{00000000-75B5-CB4A-AB26-FDBC7745E900}"/>
            </c:ext>
          </c:extLst>
        </c:ser>
        <c:ser>
          <c:idx val="8"/>
          <c:order val="1"/>
          <c:tx>
            <c:v>Btarget-CPUE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NAtest!$T:$T</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01-75B5-CB4A-AB26-FDBC7745E900}"/>
            </c:ext>
          </c:extLst>
        </c:ser>
        <c:ser>
          <c:idx val="9"/>
          <c:order val="2"/>
          <c:tx>
            <c:v>Blim-CPUE</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NAtest!$V:$V</c:f>
              <c:numCache>
                <c:formatCode>General</c:formatCode>
                <c:ptCount val="1048576"/>
                <c:pt idx="0">
                  <c:v>0</c:v>
                </c:pt>
                <c:pt idx="1">
                  <c:v>6.109511915922659</c:v>
                </c:pt>
                <c:pt idx="2">
                  <c:v>6.109511915922659</c:v>
                </c:pt>
                <c:pt idx="3">
                  <c:v>6.109511915922659</c:v>
                </c:pt>
                <c:pt idx="4">
                  <c:v>6.109511915922659</c:v>
                </c:pt>
                <c:pt idx="5">
                  <c:v>6.109511915922659</c:v>
                </c:pt>
                <c:pt idx="6">
                  <c:v>6.109511915922659</c:v>
                </c:pt>
                <c:pt idx="7">
                  <c:v>6.109511915922659</c:v>
                </c:pt>
                <c:pt idx="8">
                  <c:v>6.109511915922659</c:v>
                </c:pt>
                <c:pt idx="9">
                  <c:v>6.109511915922659</c:v>
                </c:pt>
                <c:pt idx="10">
                  <c:v>6.109511915922659</c:v>
                </c:pt>
                <c:pt idx="11">
                  <c:v>6.109511915922659</c:v>
                </c:pt>
                <c:pt idx="12">
                  <c:v>6.109511915922659</c:v>
                </c:pt>
                <c:pt idx="13">
                  <c:v>6.109511915922659</c:v>
                </c:pt>
                <c:pt idx="14">
                  <c:v>6.109511915922659</c:v>
                </c:pt>
                <c:pt idx="15">
                  <c:v>6.109511915922659</c:v>
                </c:pt>
                <c:pt idx="16">
                  <c:v>6.109511915922659</c:v>
                </c:pt>
                <c:pt idx="17">
                  <c:v>6.109511915922659</c:v>
                </c:pt>
                <c:pt idx="18">
                  <c:v>6.109511915922659</c:v>
                </c:pt>
                <c:pt idx="19">
                  <c:v>6.109511915922659</c:v>
                </c:pt>
                <c:pt idx="20">
                  <c:v>6.109511915922659</c:v>
                </c:pt>
                <c:pt idx="21">
                  <c:v>6.109511915922659</c:v>
                </c:pt>
                <c:pt idx="22">
                  <c:v>6.109511915922659</c:v>
                </c:pt>
                <c:pt idx="23">
                  <c:v>6.109511915922659</c:v>
                </c:pt>
                <c:pt idx="24">
                  <c:v>6.109511915922659</c:v>
                </c:pt>
                <c:pt idx="25">
                  <c:v>6.109511915922659</c:v>
                </c:pt>
                <c:pt idx="26">
                  <c:v>6.109511915922659</c:v>
                </c:pt>
                <c:pt idx="27">
                  <c:v>6.109511915922659</c:v>
                </c:pt>
                <c:pt idx="28">
                  <c:v>6.109511915922659</c:v>
                </c:pt>
                <c:pt idx="29">
                  <c:v>6.109511915922659</c:v>
                </c:pt>
                <c:pt idx="30">
                  <c:v>6.109511915922659</c:v>
                </c:pt>
                <c:pt idx="31">
                  <c:v>6.109511915922659</c:v>
                </c:pt>
                <c:pt idx="32">
                  <c:v>6.109511915922659</c:v>
                </c:pt>
                <c:pt idx="33">
                  <c:v>6.109511915922659</c:v>
                </c:pt>
                <c:pt idx="34">
                  <c:v>6.109511915922659</c:v>
                </c:pt>
                <c:pt idx="35">
                  <c:v>6.109511915922659</c:v>
                </c:pt>
                <c:pt idx="36">
                  <c:v>6.109511915922659</c:v>
                </c:pt>
                <c:pt idx="37">
                  <c:v>6.109511915922659</c:v>
                </c:pt>
                <c:pt idx="38">
                  <c:v>6.109511915922659</c:v>
                </c:pt>
                <c:pt idx="39">
                  <c:v>6.109511915922659</c:v>
                </c:pt>
                <c:pt idx="40">
                  <c:v>6.109511915922659</c:v>
                </c:pt>
                <c:pt idx="41">
                  <c:v>6.109511915922659</c:v>
                </c:pt>
                <c:pt idx="42">
                  <c:v>6.109511915922659</c:v>
                </c:pt>
                <c:pt idx="43">
                  <c:v>6.109511915922659</c:v>
                </c:pt>
                <c:pt idx="44">
                  <c:v>6.109511915922659</c:v>
                </c:pt>
                <c:pt idx="45">
                  <c:v>6.109511915922659</c:v>
                </c:pt>
                <c:pt idx="46">
                  <c:v>6.109511915922659</c:v>
                </c:pt>
                <c:pt idx="47">
                  <c:v>6.109511915922659</c:v>
                </c:pt>
                <c:pt idx="48">
                  <c:v>6.109511915922659</c:v>
                </c:pt>
                <c:pt idx="49">
                  <c:v>6.109511915922659</c:v>
                </c:pt>
                <c:pt idx="50">
                  <c:v>6.109511915922659</c:v>
                </c:pt>
                <c:pt idx="51">
                  <c:v>6.109511915922659</c:v>
                </c:pt>
                <c:pt idx="52">
                  <c:v>6.109511915922659</c:v>
                </c:pt>
                <c:pt idx="53">
                  <c:v>6.109511915922659</c:v>
                </c:pt>
                <c:pt idx="54">
                  <c:v>6.109511915922659</c:v>
                </c:pt>
                <c:pt idx="55">
                  <c:v>6.109511915922659</c:v>
                </c:pt>
                <c:pt idx="56">
                  <c:v>6.109511915922659</c:v>
                </c:pt>
                <c:pt idx="57">
                  <c:v>6.109511915922659</c:v>
                </c:pt>
                <c:pt idx="58">
                  <c:v>6.109511915922659</c:v>
                </c:pt>
                <c:pt idx="59">
                  <c:v>6.109511915922659</c:v>
                </c:pt>
                <c:pt idx="60">
                  <c:v>6.109511915922659</c:v>
                </c:pt>
                <c:pt idx="61">
                  <c:v>6.109511915922659</c:v>
                </c:pt>
                <c:pt idx="62">
                  <c:v>6.109511915922659</c:v>
                </c:pt>
                <c:pt idx="63">
                  <c:v>6.109511915922659</c:v>
                </c:pt>
                <c:pt idx="64">
                  <c:v>6.109511915922659</c:v>
                </c:pt>
                <c:pt idx="65">
                  <c:v>6.109511915922659</c:v>
                </c:pt>
                <c:pt idx="66">
                  <c:v>6.109511915922659</c:v>
                </c:pt>
                <c:pt idx="67">
                  <c:v>6.109511915922659</c:v>
                </c:pt>
                <c:pt idx="68">
                  <c:v>6.109511915922659</c:v>
                </c:pt>
                <c:pt idx="69">
                  <c:v>6.109511915922659</c:v>
                </c:pt>
                <c:pt idx="70">
                  <c:v>6.109511915922659</c:v>
                </c:pt>
                <c:pt idx="71">
                  <c:v>6.109511915922659</c:v>
                </c:pt>
                <c:pt idx="72">
                  <c:v>6.109511915922659</c:v>
                </c:pt>
                <c:pt idx="73">
                  <c:v>6.109511915922659</c:v>
                </c:pt>
                <c:pt idx="74">
                  <c:v>6.109511915922659</c:v>
                </c:pt>
                <c:pt idx="75">
                  <c:v>6.109511915922659</c:v>
                </c:pt>
                <c:pt idx="76">
                  <c:v>6.109511915922659</c:v>
                </c:pt>
                <c:pt idx="77">
                  <c:v>6.109511915922659</c:v>
                </c:pt>
                <c:pt idx="78">
                  <c:v>6.109511915922659</c:v>
                </c:pt>
                <c:pt idx="79">
                  <c:v>6.109511915922659</c:v>
                </c:pt>
                <c:pt idx="80">
                  <c:v>6.109511915922659</c:v>
                </c:pt>
                <c:pt idx="81">
                  <c:v>6.109511915922659</c:v>
                </c:pt>
                <c:pt idx="82">
                  <c:v>6.109511915922659</c:v>
                </c:pt>
                <c:pt idx="83">
                  <c:v>6.109511915922659</c:v>
                </c:pt>
                <c:pt idx="84">
                  <c:v>6.109511915922659</c:v>
                </c:pt>
                <c:pt idx="85">
                  <c:v>6.109511915922659</c:v>
                </c:pt>
                <c:pt idx="86">
                  <c:v>6.109511915922659</c:v>
                </c:pt>
                <c:pt idx="87">
                  <c:v>6.109511915922659</c:v>
                </c:pt>
                <c:pt idx="88">
                  <c:v>6.109511915922659</c:v>
                </c:pt>
                <c:pt idx="89">
                  <c:v>6.109511915922659</c:v>
                </c:pt>
                <c:pt idx="90">
                  <c:v>6.109511915922659</c:v>
                </c:pt>
                <c:pt idx="91">
                  <c:v>6.109511915922659</c:v>
                </c:pt>
                <c:pt idx="92">
                  <c:v>6.109511915922659</c:v>
                </c:pt>
                <c:pt idx="93">
                  <c:v>6.109511915922659</c:v>
                </c:pt>
                <c:pt idx="94">
                  <c:v>6.109511915922659</c:v>
                </c:pt>
                <c:pt idx="95">
                  <c:v>6.109511915922659</c:v>
                </c:pt>
                <c:pt idx="96">
                  <c:v>6.109511915922659</c:v>
                </c:pt>
                <c:pt idx="97">
                  <c:v>6.109511915922659</c:v>
                </c:pt>
                <c:pt idx="98">
                  <c:v>6.109511915922659</c:v>
                </c:pt>
                <c:pt idx="99">
                  <c:v>6.109511915922659</c:v>
                </c:pt>
                <c:pt idx="100">
                  <c:v>6.109511915922659</c:v>
                </c:pt>
                <c:pt idx="101">
                  <c:v>6.109511915922659</c:v>
                </c:pt>
                <c:pt idx="102">
                  <c:v>6.109511915922659</c:v>
                </c:pt>
                <c:pt idx="103">
                  <c:v>6.109511915922659</c:v>
                </c:pt>
                <c:pt idx="104">
                  <c:v>6.109511915922659</c:v>
                </c:pt>
                <c:pt idx="105">
                  <c:v>6.109511915922659</c:v>
                </c:pt>
                <c:pt idx="106">
                  <c:v>6.109511915922659</c:v>
                </c:pt>
                <c:pt idx="107">
                  <c:v>6.109511915922659</c:v>
                </c:pt>
                <c:pt idx="108">
                  <c:v>6.109511915922659</c:v>
                </c:pt>
                <c:pt idx="109">
                  <c:v>6.109511915922659</c:v>
                </c:pt>
                <c:pt idx="110">
                  <c:v>6.109511915922659</c:v>
                </c:pt>
                <c:pt idx="111">
                  <c:v>6.109511915922659</c:v>
                </c:pt>
                <c:pt idx="112">
                  <c:v>6.109511915922659</c:v>
                </c:pt>
                <c:pt idx="113">
                  <c:v>6.109511915922659</c:v>
                </c:pt>
                <c:pt idx="114">
                  <c:v>6.109511915922659</c:v>
                </c:pt>
                <c:pt idx="115">
                  <c:v>6.109511915922659</c:v>
                </c:pt>
                <c:pt idx="116">
                  <c:v>6.109511915922659</c:v>
                </c:pt>
                <c:pt idx="117">
                  <c:v>6.109511915922659</c:v>
                </c:pt>
                <c:pt idx="118">
                  <c:v>6.109511915922659</c:v>
                </c:pt>
                <c:pt idx="119">
                  <c:v>6.109511915922659</c:v>
                </c:pt>
                <c:pt idx="120">
                  <c:v>6.109511915922659</c:v>
                </c:pt>
                <c:pt idx="121">
                  <c:v>6.109511915922659</c:v>
                </c:pt>
                <c:pt idx="122">
                  <c:v>6.109511915922659</c:v>
                </c:pt>
                <c:pt idx="123">
                  <c:v>6.109511915922659</c:v>
                </c:pt>
                <c:pt idx="124">
                  <c:v>6.109511915922659</c:v>
                </c:pt>
                <c:pt idx="125">
                  <c:v>6.109511915922659</c:v>
                </c:pt>
                <c:pt idx="126">
                  <c:v>6.109511915922659</c:v>
                </c:pt>
                <c:pt idx="127">
                  <c:v>6.109511915922659</c:v>
                </c:pt>
                <c:pt idx="128">
                  <c:v>6.109511915922659</c:v>
                </c:pt>
                <c:pt idx="129">
                  <c:v>6.109511915922659</c:v>
                </c:pt>
                <c:pt idx="130">
                  <c:v>6.109511915922659</c:v>
                </c:pt>
                <c:pt idx="131">
                  <c:v>6.109511915922659</c:v>
                </c:pt>
                <c:pt idx="132">
                  <c:v>6.109511915922659</c:v>
                </c:pt>
                <c:pt idx="133">
                  <c:v>6.109511915922659</c:v>
                </c:pt>
                <c:pt idx="134">
                  <c:v>6.109511915922659</c:v>
                </c:pt>
                <c:pt idx="135">
                  <c:v>6.109511915922659</c:v>
                </c:pt>
                <c:pt idx="136">
                  <c:v>6.109511915922659</c:v>
                </c:pt>
                <c:pt idx="137">
                  <c:v>6.109511915922659</c:v>
                </c:pt>
                <c:pt idx="138">
                  <c:v>6.109511915922659</c:v>
                </c:pt>
                <c:pt idx="139">
                  <c:v>6.109511915922659</c:v>
                </c:pt>
                <c:pt idx="140">
                  <c:v>6.109511915922659</c:v>
                </c:pt>
                <c:pt idx="141">
                  <c:v>6.109511915922659</c:v>
                </c:pt>
                <c:pt idx="142">
                  <c:v>6.109511915922659</c:v>
                </c:pt>
                <c:pt idx="143">
                  <c:v>6.109511915922659</c:v>
                </c:pt>
                <c:pt idx="144">
                  <c:v>6.109511915922659</c:v>
                </c:pt>
                <c:pt idx="145">
                  <c:v>6.109511915922659</c:v>
                </c:pt>
                <c:pt idx="146">
                  <c:v>6.109511915922659</c:v>
                </c:pt>
                <c:pt idx="147">
                  <c:v>6.109511915922659</c:v>
                </c:pt>
                <c:pt idx="148">
                  <c:v>6.109511915922659</c:v>
                </c:pt>
                <c:pt idx="149">
                  <c:v>6.109511915922659</c:v>
                </c:pt>
                <c:pt idx="150">
                  <c:v>6.109511915922659</c:v>
                </c:pt>
                <c:pt idx="151">
                  <c:v>6.109511915922659</c:v>
                </c:pt>
                <c:pt idx="152">
                  <c:v>6.109511915922659</c:v>
                </c:pt>
                <c:pt idx="153">
                  <c:v>6.109511915922659</c:v>
                </c:pt>
                <c:pt idx="154">
                  <c:v>6.109511915922659</c:v>
                </c:pt>
                <c:pt idx="155">
                  <c:v>6.109511915922659</c:v>
                </c:pt>
                <c:pt idx="156">
                  <c:v>6.109511915922659</c:v>
                </c:pt>
                <c:pt idx="157">
                  <c:v>6.109511915922659</c:v>
                </c:pt>
                <c:pt idx="158">
                  <c:v>6.109511915922659</c:v>
                </c:pt>
                <c:pt idx="159">
                  <c:v>6.109511915922659</c:v>
                </c:pt>
                <c:pt idx="160">
                  <c:v>6.109511915922659</c:v>
                </c:pt>
                <c:pt idx="161">
                  <c:v>6.109511915922659</c:v>
                </c:pt>
                <c:pt idx="162">
                  <c:v>6.109511915922659</c:v>
                </c:pt>
                <c:pt idx="163">
                  <c:v>6.109511915922659</c:v>
                </c:pt>
                <c:pt idx="164">
                  <c:v>6.109511915922659</c:v>
                </c:pt>
                <c:pt idx="165">
                  <c:v>6.109511915922659</c:v>
                </c:pt>
                <c:pt idx="166">
                  <c:v>6.109511915922659</c:v>
                </c:pt>
                <c:pt idx="167">
                  <c:v>6.109511915922659</c:v>
                </c:pt>
                <c:pt idx="168">
                  <c:v>6.109511915922659</c:v>
                </c:pt>
                <c:pt idx="169">
                  <c:v>6.109511915922659</c:v>
                </c:pt>
                <c:pt idx="170">
                  <c:v>6.109511915922659</c:v>
                </c:pt>
                <c:pt idx="171">
                  <c:v>6.109511915922659</c:v>
                </c:pt>
                <c:pt idx="172">
                  <c:v>6.109511915922659</c:v>
                </c:pt>
                <c:pt idx="173">
                  <c:v>6.109511915922659</c:v>
                </c:pt>
                <c:pt idx="174">
                  <c:v>6.109511915922659</c:v>
                </c:pt>
                <c:pt idx="175">
                  <c:v>6.109511915922659</c:v>
                </c:pt>
                <c:pt idx="176">
                  <c:v>6.109511915922659</c:v>
                </c:pt>
                <c:pt idx="177">
                  <c:v>6.109511915922659</c:v>
                </c:pt>
                <c:pt idx="178">
                  <c:v>6.109511915922659</c:v>
                </c:pt>
                <c:pt idx="179">
                  <c:v>6.109511915922659</c:v>
                </c:pt>
                <c:pt idx="180">
                  <c:v>6.109511915922659</c:v>
                </c:pt>
                <c:pt idx="181">
                  <c:v>6.109511915922659</c:v>
                </c:pt>
                <c:pt idx="182">
                  <c:v>6.109511915922659</c:v>
                </c:pt>
                <c:pt idx="183">
                  <c:v>6.109511915922659</c:v>
                </c:pt>
                <c:pt idx="184">
                  <c:v>6.109511915922659</c:v>
                </c:pt>
                <c:pt idx="185">
                  <c:v>6.109511915922659</c:v>
                </c:pt>
                <c:pt idx="186">
                  <c:v>6.109511915922659</c:v>
                </c:pt>
                <c:pt idx="187">
                  <c:v>6.109511915922659</c:v>
                </c:pt>
                <c:pt idx="188">
                  <c:v>6.109511915922659</c:v>
                </c:pt>
                <c:pt idx="189">
                  <c:v>6.109511915922659</c:v>
                </c:pt>
                <c:pt idx="190">
                  <c:v>6.109511915922659</c:v>
                </c:pt>
                <c:pt idx="191">
                  <c:v>6.109511915922659</c:v>
                </c:pt>
                <c:pt idx="192">
                  <c:v>6.109511915922659</c:v>
                </c:pt>
                <c:pt idx="193">
                  <c:v>6.109511915922659</c:v>
                </c:pt>
                <c:pt idx="194">
                  <c:v>6.109511915922659</c:v>
                </c:pt>
                <c:pt idx="195">
                  <c:v>6.109511915922659</c:v>
                </c:pt>
                <c:pt idx="196">
                  <c:v>6.109511915922659</c:v>
                </c:pt>
                <c:pt idx="197">
                  <c:v>6.109511915922659</c:v>
                </c:pt>
                <c:pt idx="198">
                  <c:v>6.109511915922659</c:v>
                </c:pt>
                <c:pt idx="199">
                  <c:v>6.109511915922659</c:v>
                </c:pt>
                <c:pt idx="200">
                  <c:v>6.109511915922659</c:v>
                </c:pt>
                <c:pt idx="201">
                  <c:v>6.109511915922659</c:v>
                </c:pt>
                <c:pt idx="202">
                  <c:v>6.109511915922659</c:v>
                </c:pt>
                <c:pt idx="203">
                  <c:v>6.109511915922659</c:v>
                </c:pt>
                <c:pt idx="204">
                  <c:v>6.109511915922659</c:v>
                </c:pt>
                <c:pt idx="205">
                  <c:v>6.109511915922659</c:v>
                </c:pt>
                <c:pt idx="206">
                  <c:v>6.109511915922659</c:v>
                </c:pt>
                <c:pt idx="207">
                  <c:v>6.109511915922659</c:v>
                </c:pt>
                <c:pt idx="208">
                  <c:v>6.109511915922659</c:v>
                </c:pt>
                <c:pt idx="209">
                  <c:v>6.109511915922659</c:v>
                </c:pt>
                <c:pt idx="210">
                  <c:v>6.109511915922659</c:v>
                </c:pt>
                <c:pt idx="211">
                  <c:v>6.109511915922659</c:v>
                </c:pt>
                <c:pt idx="212">
                  <c:v>6.109511915922659</c:v>
                </c:pt>
                <c:pt idx="213">
                  <c:v>6.109511915922659</c:v>
                </c:pt>
                <c:pt idx="214">
                  <c:v>6.109511915922659</c:v>
                </c:pt>
                <c:pt idx="215">
                  <c:v>6.109511915922659</c:v>
                </c:pt>
                <c:pt idx="216">
                  <c:v>6.109511915922659</c:v>
                </c:pt>
                <c:pt idx="217">
                  <c:v>6.109511915922659</c:v>
                </c:pt>
                <c:pt idx="218">
                  <c:v>6.109511915922659</c:v>
                </c:pt>
                <c:pt idx="219">
                  <c:v>6.109511915922659</c:v>
                </c:pt>
                <c:pt idx="220">
                  <c:v>6.109511915922659</c:v>
                </c:pt>
                <c:pt idx="221">
                  <c:v>6.109511915922659</c:v>
                </c:pt>
                <c:pt idx="222">
                  <c:v>6.109511915922659</c:v>
                </c:pt>
                <c:pt idx="223">
                  <c:v>6.109511915922659</c:v>
                </c:pt>
                <c:pt idx="224">
                  <c:v>6.109511915922659</c:v>
                </c:pt>
                <c:pt idx="225">
                  <c:v>6.109511915922659</c:v>
                </c:pt>
                <c:pt idx="226">
                  <c:v>6.109511915922659</c:v>
                </c:pt>
                <c:pt idx="227">
                  <c:v>6.109511915922659</c:v>
                </c:pt>
                <c:pt idx="228">
                  <c:v>6.109511915922659</c:v>
                </c:pt>
                <c:pt idx="229">
                  <c:v>6.109511915922659</c:v>
                </c:pt>
                <c:pt idx="230">
                  <c:v>6.109511915922659</c:v>
                </c:pt>
                <c:pt idx="231">
                  <c:v>6.109511915922659</c:v>
                </c:pt>
                <c:pt idx="232">
                  <c:v>6.109511915922659</c:v>
                </c:pt>
                <c:pt idx="233">
                  <c:v>6.109511915922659</c:v>
                </c:pt>
                <c:pt idx="234">
                  <c:v>6.109511915922659</c:v>
                </c:pt>
                <c:pt idx="235">
                  <c:v>6.109511915922659</c:v>
                </c:pt>
                <c:pt idx="236">
                  <c:v>6.109511915922659</c:v>
                </c:pt>
                <c:pt idx="237">
                  <c:v>6.109511915922659</c:v>
                </c:pt>
                <c:pt idx="238">
                  <c:v>6.109511915922659</c:v>
                </c:pt>
                <c:pt idx="239">
                  <c:v>6.109511915922659</c:v>
                </c:pt>
                <c:pt idx="240">
                  <c:v>6.109511915922659</c:v>
                </c:pt>
                <c:pt idx="241">
                  <c:v>6.109511915922659</c:v>
                </c:pt>
                <c:pt idx="242">
                  <c:v>6.109511915922659</c:v>
                </c:pt>
                <c:pt idx="243">
                  <c:v>6.109511915922659</c:v>
                </c:pt>
                <c:pt idx="244">
                  <c:v>6.109511915922659</c:v>
                </c:pt>
                <c:pt idx="245">
                  <c:v>6.109511915922659</c:v>
                </c:pt>
                <c:pt idx="246">
                  <c:v>6.109511915922659</c:v>
                </c:pt>
                <c:pt idx="247">
                  <c:v>6.109511915922659</c:v>
                </c:pt>
                <c:pt idx="248">
                  <c:v>6.109511915922659</c:v>
                </c:pt>
                <c:pt idx="249">
                  <c:v>6.109511915922659</c:v>
                </c:pt>
                <c:pt idx="250">
                  <c:v>6.109511915922659</c:v>
                </c:pt>
                <c:pt idx="251">
                  <c:v>6.109511915922659</c:v>
                </c:pt>
                <c:pt idx="252">
                  <c:v>6.109511915922659</c:v>
                </c:pt>
                <c:pt idx="253">
                  <c:v>6.109511915922659</c:v>
                </c:pt>
                <c:pt idx="254">
                  <c:v>6.109511915922659</c:v>
                </c:pt>
                <c:pt idx="255">
                  <c:v>6.109511915922659</c:v>
                </c:pt>
                <c:pt idx="256">
                  <c:v>6.109511915922659</c:v>
                </c:pt>
                <c:pt idx="257">
                  <c:v>6.109511915922659</c:v>
                </c:pt>
                <c:pt idx="258">
                  <c:v>6.109511915922659</c:v>
                </c:pt>
                <c:pt idx="259">
                  <c:v>6.109511915922659</c:v>
                </c:pt>
                <c:pt idx="260">
                  <c:v>6.109511915922659</c:v>
                </c:pt>
                <c:pt idx="261">
                  <c:v>6.109511915922659</c:v>
                </c:pt>
                <c:pt idx="262">
                  <c:v>6.109511915922659</c:v>
                </c:pt>
                <c:pt idx="263">
                  <c:v>6.109511915922659</c:v>
                </c:pt>
                <c:pt idx="264">
                  <c:v>6.109511915922659</c:v>
                </c:pt>
                <c:pt idx="265">
                  <c:v>6.109511915922659</c:v>
                </c:pt>
                <c:pt idx="266">
                  <c:v>6.109511915922659</c:v>
                </c:pt>
                <c:pt idx="267">
                  <c:v>6.109511915922659</c:v>
                </c:pt>
                <c:pt idx="268">
                  <c:v>6.109511915922659</c:v>
                </c:pt>
                <c:pt idx="269">
                  <c:v>6.109511915922659</c:v>
                </c:pt>
                <c:pt idx="270">
                  <c:v>6.109511915922659</c:v>
                </c:pt>
                <c:pt idx="271">
                  <c:v>6.109511915922659</c:v>
                </c:pt>
                <c:pt idx="272">
                  <c:v>6.109511915922659</c:v>
                </c:pt>
                <c:pt idx="273">
                  <c:v>6.109511915922659</c:v>
                </c:pt>
                <c:pt idx="274">
                  <c:v>6.109511915922659</c:v>
                </c:pt>
                <c:pt idx="275">
                  <c:v>6.109511915922659</c:v>
                </c:pt>
                <c:pt idx="276">
                  <c:v>6.109511915922659</c:v>
                </c:pt>
                <c:pt idx="277">
                  <c:v>6.109511915922659</c:v>
                </c:pt>
                <c:pt idx="278">
                  <c:v>6.109511915922659</c:v>
                </c:pt>
                <c:pt idx="279">
                  <c:v>6.109511915922659</c:v>
                </c:pt>
                <c:pt idx="280">
                  <c:v>6.109511915922659</c:v>
                </c:pt>
                <c:pt idx="281">
                  <c:v>6.109511915922659</c:v>
                </c:pt>
                <c:pt idx="282">
                  <c:v>6.109511915922659</c:v>
                </c:pt>
                <c:pt idx="283">
                  <c:v>6.109511915922659</c:v>
                </c:pt>
                <c:pt idx="284">
                  <c:v>6.109511915922659</c:v>
                </c:pt>
                <c:pt idx="285">
                  <c:v>6.109511915922659</c:v>
                </c:pt>
                <c:pt idx="286">
                  <c:v>6.109511915922659</c:v>
                </c:pt>
                <c:pt idx="287">
                  <c:v>6.109511915922659</c:v>
                </c:pt>
                <c:pt idx="288">
                  <c:v>6.109511915922659</c:v>
                </c:pt>
                <c:pt idx="289">
                  <c:v>6.109511915922659</c:v>
                </c:pt>
                <c:pt idx="290">
                  <c:v>6.109511915922659</c:v>
                </c:pt>
                <c:pt idx="291">
                  <c:v>6.109511915922659</c:v>
                </c:pt>
                <c:pt idx="292">
                  <c:v>6.109511915922659</c:v>
                </c:pt>
                <c:pt idx="293">
                  <c:v>6.109511915922659</c:v>
                </c:pt>
                <c:pt idx="294">
                  <c:v>6.109511915922659</c:v>
                </c:pt>
                <c:pt idx="295">
                  <c:v>6.109511915922659</c:v>
                </c:pt>
                <c:pt idx="296">
                  <c:v>6.109511915922659</c:v>
                </c:pt>
                <c:pt idx="297">
                  <c:v>6.109511915922659</c:v>
                </c:pt>
                <c:pt idx="298">
                  <c:v>6.109511915922659</c:v>
                </c:pt>
              </c:numCache>
            </c:numRef>
          </c:yVal>
          <c:smooth val="0"/>
          <c:extLst>
            <c:ext xmlns:c16="http://schemas.microsoft.com/office/drawing/2014/chart" uri="{C3380CC4-5D6E-409C-BE32-E72D297353CC}">
              <c16:uniqueId val="{00000002-75B5-CB4A-AB26-FDBC7745E900}"/>
            </c:ext>
          </c:extLst>
        </c:ser>
        <c:ser>
          <c:idx val="14"/>
          <c:order val="3"/>
          <c:tx>
            <c:v>5%</c:v>
          </c:tx>
          <c:marker>
            <c:symbol val="none"/>
          </c:marker>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NAtest!$Y:$Y</c:f>
              <c:numCache>
                <c:formatCode>General</c:formatCode>
                <c:ptCount val="1048576"/>
                <c:pt idx="0">
                  <c:v>0</c:v>
                </c:pt>
                <c:pt idx="1">
                  <c:v>-1.1408100636710916</c:v>
                </c:pt>
                <c:pt idx="2">
                  <c:v>-1.1408100636710916</c:v>
                </c:pt>
                <c:pt idx="3">
                  <c:v>-1.1408100636710916</c:v>
                </c:pt>
                <c:pt idx="4">
                  <c:v>-1.1408100636710916</c:v>
                </c:pt>
                <c:pt idx="5">
                  <c:v>-1.1408100636710916</c:v>
                </c:pt>
                <c:pt idx="6">
                  <c:v>-1.1408100636710916</c:v>
                </c:pt>
                <c:pt idx="7">
                  <c:v>-1.1408100636710916</c:v>
                </c:pt>
                <c:pt idx="8">
                  <c:v>-1.1408100636710916</c:v>
                </c:pt>
                <c:pt idx="9">
                  <c:v>-1.1408100636710916</c:v>
                </c:pt>
                <c:pt idx="10">
                  <c:v>-1.1408100636710916</c:v>
                </c:pt>
                <c:pt idx="11">
                  <c:v>-1.1408100636710916</c:v>
                </c:pt>
                <c:pt idx="12">
                  <c:v>-1.1408100636710916</c:v>
                </c:pt>
                <c:pt idx="13">
                  <c:v>-1.1408100636710916</c:v>
                </c:pt>
                <c:pt idx="14">
                  <c:v>-1.1408100636710916</c:v>
                </c:pt>
                <c:pt idx="15">
                  <c:v>-1.1408100636710916</c:v>
                </c:pt>
                <c:pt idx="16">
                  <c:v>-1.1408100636710916</c:v>
                </c:pt>
                <c:pt idx="17">
                  <c:v>-1.1408100636710916</c:v>
                </c:pt>
                <c:pt idx="18">
                  <c:v>-1.1408100636710916</c:v>
                </c:pt>
                <c:pt idx="19">
                  <c:v>-1.1408100636710916</c:v>
                </c:pt>
                <c:pt idx="20">
                  <c:v>-1.1408100636710916</c:v>
                </c:pt>
                <c:pt idx="21">
                  <c:v>-1.1408100636710916</c:v>
                </c:pt>
                <c:pt idx="22">
                  <c:v>-1.1408100636710916</c:v>
                </c:pt>
                <c:pt idx="23">
                  <c:v>-1.1408100636710916</c:v>
                </c:pt>
                <c:pt idx="24">
                  <c:v>-1.1408100636710916</c:v>
                </c:pt>
                <c:pt idx="25">
                  <c:v>-1.1408100636710916</c:v>
                </c:pt>
                <c:pt idx="26">
                  <c:v>-1.1408100636710916</c:v>
                </c:pt>
                <c:pt idx="27">
                  <c:v>-1.1408100636710916</c:v>
                </c:pt>
                <c:pt idx="28">
                  <c:v>-1.1408100636710916</c:v>
                </c:pt>
                <c:pt idx="29">
                  <c:v>-1.1408100636710916</c:v>
                </c:pt>
                <c:pt idx="30">
                  <c:v>-1.1408100636710916</c:v>
                </c:pt>
                <c:pt idx="31">
                  <c:v>-1.1408100636710916</c:v>
                </c:pt>
                <c:pt idx="32">
                  <c:v>-1.1408100636710916</c:v>
                </c:pt>
                <c:pt idx="33">
                  <c:v>-1.1408100636710916</c:v>
                </c:pt>
                <c:pt idx="34">
                  <c:v>-1.1408100636710916</c:v>
                </c:pt>
                <c:pt idx="35">
                  <c:v>-1.1408100636710916</c:v>
                </c:pt>
                <c:pt idx="36">
                  <c:v>-1.1408100636710916</c:v>
                </c:pt>
                <c:pt idx="37">
                  <c:v>-1.1408100636710916</c:v>
                </c:pt>
                <c:pt idx="38">
                  <c:v>-1.1408100636710916</c:v>
                </c:pt>
                <c:pt idx="39">
                  <c:v>-1.1408100636710916</c:v>
                </c:pt>
                <c:pt idx="40">
                  <c:v>-1.1408100636710916</c:v>
                </c:pt>
                <c:pt idx="41">
                  <c:v>-1.1408100636710916</c:v>
                </c:pt>
                <c:pt idx="42">
                  <c:v>-1.1408100636710916</c:v>
                </c:pt>
                <c:pt idx="43">
                  <c:v>-1.1408100636710916</c:v>
                </c:pt>
                <c:pt idx="44">
                  <c:v>-1.1408100636710916</c:v>
                </c:pt>
                <c:pt idx="45">
                  <c:v>-1.1408100636710916</c:v>
                </c:pt>
                <c:pt idx="46">
                  <c:v>-1.1408100636710916</c:v>
                </c:pt>
                <c:pt idx="47">
                  <c:v>-1.1408100636710916</c:v>
                </c:pt>
                <c:pt idx="48">
                  <c:v>-1.1408100636710916</c:v>
                </c:pt>
                <c:pt idx="49">
                  <c:v>-1.1408100636710916</c:v>
                </c:pt>
                <c:pt idx="50">
                  <c:v>-1.1408100636710916</c:v>
                </c:pt>
                <c:pt idx="51">
                  <c:v>-1.1408100636710916</c:v>
                </c:pt>
                <c:pt idx="52">
                  <c:v>-1.1408100636710916</c:v>
                </c:pt>
                <c:pt idx="53">
                  <c:v>-1.1408100636710916</c:v>
                </c:pt>
                <c:pt idx="54">
                  <c:v>-1.1408100636710916</c:v>
                </c:pt>
                <c:pt idx="55">
                  <c:v>-1.1408100636710916</c:v>
                </c:pt>
                <c:pt idx="56">
                  <c:v>-1.1408100636710916</c:v>
                </c:pt>
                <c:pt idx="57">
                  <c:v>-1.1408100636710916</c:v>
                </c:pt>
                <c:pt idx="58">
                  <c:v>-1.1408100636710916</c:v>
                </c:pt>
                <c:pt idx="59">
                  <c:v>-1.1408100636710916</c:v>
                </c:pt>
                <c:pt idx="60">
                  <c:v>-1.1408100636710916</c:v>
                </c:pt>
                <c:pt idx="61">
                  <c:v>-1.1408100636710916</c:v>
                </c:pt>
                <c:pt idx="62">
                  <c:v>-1.1408100636710916</c:v>
                </c:pt>
                <c:pt idx="63">
                  <c:v>-1.1408100636710916</c:v>
                </c:pt>
                <c:pt idx="64">
                  <c:v>-1.1408100636710916</c:v>
                </c:pt>
                <c:pt idx="65">
                  <c:v>-1.1408100636710916</c:v>
                </c:pt>
                <c:pt idx="66">
                  <c:v>-1.1408100636710916</c:v>
                </c:pt>
                <c:pt idx="67">
                  <c:v>-1.1408100636710916</c:v>
                </c:pt>
                <c:pt idx="68">
                  <c:v>-1.1408100636710916</c:v>
                </c:pt>
                <c:pt idx="69">
                  <c:v>-1.1408100636710916</c:v>
                </c:pt>
                <c:pt idx="70">
                  <c:v>-1.1408100636710916</c:v>
                </c:pt>
                <c:pt idx="71">
                  <c:v>-1.1408100636710916</c:v>
                </c:pt>
                <c:pt idx="72">
                  <c:v>-1.1408100636710916</c:v>
                </c:pt>
                <c:pt idx="73">
                  <c:v>-1.1408100636710916</c:v>
                </c:pt>
                <c:pt idx="74">
                  <c:v>-1.1408100636710916</c:v>
                </c:pt>
                <c:pt idx="75">
                  <c:v>-1.1408100636710916</c:v>
                </c:pt>
                <c:pt idx="76">
                  <c:v>-1.1408100636710916</c:v>
                </c:pt>
                <c:pt idx="77">
                  <c:v>-1.1408100636710916</c:v>
                </c:pt>
                <c:pt idx="78">
                  <c:v>-1.1408100636710916</c:v>
                </c:pt>
                <c:pt idx="79">
                  <c:v>-1.1408100636710916</c:v>
                </c:pt>
                <c:pt idx="80">
                  <c:v>-1.1408100636710916</c:v>
                </c:pt>
                <c:pt idx="81">
                  <c:v>-1.1408100636710916</c:v>
                </c:pt>
                <c:pt idx="82">
                  <c:v>-1.1408100636710916</c:v>
                </c:pt>
                <c:pt idx="83">
                  <c:v>-1.1408100636710916</c:v>
                </c:pt>
                <c:pt idx="84">
                  <c:v>-1.1408100636710916</c:v>
                </c:pt>
                <c:pt idx="85">
                  <c:v>-1.1408100636710916</c:v>
                </c:pt>
                <c:pt idx="86">
                  <c:v>-1.1408100636710916</c:v>
                </c:pt>
                <c:pt idx="87">
                  <c:v>-1.1408100636710916</c:v>
                </c:pt>
                <c:pt idx="88">
                  <c:v>-1.1408100636710916</c:v>
                </c:pt>
                <c:pt idx="89">
                  <c:v>-1.1408100636710916</c:v>
                </c:pt>
                <c:pt idx="90">
                  <c:v>-1.1408100636710916</c:v>
                </c:pt>
                <c:pt idx="91">
                  <c:v>-1.1408100636710916</c:v>
                </c:pt>
                <c:pt idx="92">
                  <c:v>-1.1408100636710916</c:v>
                </c:pt>
                <c:pt idx="93">
                  <c:v>-1.1408100636710916</c:v>
                </c:pt>
                <c:pt idx="94">
                  <c:v>-1.1408100636710916</c:v>
                </c:pt>
                <c:pt idx="95">
                  <c:v>-1.1408100636710916</c:v>
                </c:pt>
                <c:pt idx="96">
                  <c:v>-1.1408100636710916</c:v>
                </c:pt>
                <c:pt idx="97">
                  <c:v>-1.1408100636710916</c:v>
                </c:pt>
                <c:pt idx="98">
                  <c:v>-1.1408100636710916</c:v>
                </c:pt>
                <c:pt idx="99">
                  <c:v>-1.1408100636710916</c:v>
                </c:pt>
                <c:pt idx="100">
                  <c:v>-1.1408100636710916</c:v>
                </c:pt>
                <c:pt idx="101">
                  <c:v>-1.1408100636710916</c:v>
                </c:pt>
                <c:pt idx="102">
                  <c:v>-1.1408100636710916</c:v>
                </c:pt>
                <c:pt idx="103">
                  <c:v>-1.1408100636710916</c:v>
                </c:pt>
                <c:pt idx="104">
                  <c:v>-1.1408100636710916</c:v>
                </c:pt>
                <c:pt idx="105">
                  <c:v>-1.1408100636710916</c:v>
                </c:pt>
                <c:pt idx="106">
                  <c:v>-1.1408100636710916</c:v>
                </c:pt>
                <c:pt idx="107">
                  <c:v>-1.1408100636710916</c:v>
                </c:pt>
                <c:pt idx="108">
                  <c:v>-1.1408100636710916</c:v>
                </c:pt>
                <c:pt idx="109">
                  <c:v>-1.1408100636710916</c:v>
                </c:pt>
                <c:pt idx="110">
                  <c:v>-1.1408100636710916</c:v>
                </c:pt>
                <c:pt idx="111">
                  <c:v>-1.1408100636710916</c:v>
                </c:pt>
                <c:pt idx="112">
                  <c:v>-1.1408100636710916</c:v>
                </c:pt>
                <c:pt idx="113">
                  <c:v>-1.1408100636710916</c:v>
                </c:pt>
                <c:pt idx="114">
                  <c:v>-1.1408100636710916</c:v>
                </c:pt>
                <c:pt idx="115">
                  <c:v>-1.1408100636710916</c:v>
                </c:pt>
                <c:pt idx="116">
                  <c:v>-1.1408100636710916</c:v>
                </c:pt>
                <c:pt idx="117">
                  <c:v>-1.1408100636710916</c:v>
                </c:pt>
                <c:pt idx="118">
                  <c:v>-1.1408100636710916</c:v>
                </c:pt>
                <c:pt idx="119">
                  <c:v>-1.1408100636710916</c:v>
                </c:pt>
                <c:pt idx="120">
                  <c:v>-1.1408100636710916</c:v>
                </c:pt>
                <c:pt idx="121">
                  <c:v>-1.1408100636710916</c:v>
                </c:pt>
                <c:pt idx="122">
                  <c:v>-1.1408100636710916</c:v>
                </c:pt>
                <c:pt idx="123">
                  <c:v>-1.1408100636710916</c:v>
                </c:pt>
                <c:pt idx="124">
                  <c:v>-1.1408100636710916</c:v>
                </c:pt>
                <c:pt idx="125">
                  <c:v>-1.1408100636710916</c:v>
                </c:pt>
                <c:pt idx="126">
                  <c:v>-1.1408100636710916</c:v>
                </c:pt>
                <c:pt idx="127">
                  <c:v>-1.1408100636710916</c:v>
                </c:pt>
                <c:pt idx="128">
                  <c:v>-1.1408100636710916</c:v>
                </c:pt>
                <c:pt idx="129">
                  <c:v>-1.1408100636710916</c:v>
                </c:pt>
                <c:pt idx="130">
                  <c:v>-1.1408100636710916</c:v>
                </c:pt>
                <c:pt idx="131">
                  <c:v>-1.1408100636710916</c:v>
                </c:pt>
                <c:pt idx="132">
                  <c:v>-1.1408100636710916</c:v>
                </c:pt>
                <c:pt idx="133">
                  <c:v>-1.1408100636710916</c:v>
                </c:pt>
                <c:pt idx="134">
                  <c:v>-1.1408100636710916</c:v>
                </c:pt>
                <c:pt idx="135">
                  <c:v>-1.1408100636710916</c:v>
                </c:pt>
                <c:pt idx="136">
                  <c:v>-1.1408100636710916</c:v>
                </c:pt>
                <c:pt idx="137">
                  <c:v>-1.1408100636710916</c:v>
                </c:pt>
                <c:pt idx="138">
                  <c:v>-1.1408100636710916</c:v>
                </c:pt>
                <c:pt idx="139">
                  <c:v>-1.1408100636710916</c:v>
                </c:pt>
                <c:pt idx="140">
                  <c:v>-1.1408100636710916</c:v>
                </c:pt>
                <c:pt idx="141">
                  <c:v>-1.1408100636710916</c:v>
                </c:pt>
                <c:pt idx="142">
                  <c:v>-1.1408100636710916</c:v>
                </c:pt>
                <c:pt idx="143">
                  <c:v>-1.1408100636710916</c:v>
                </c:pt>
                <c:pt idx="144">
                  <c:v>-1.1408100636710916</c:v>
                </c:pt>
                <c:pt idx="145">
                  <c:v>-1.1408100636710916</c:v>
                </c:pt>
                <c:pt idx="146">
                  <c:v>-1.1408100636710916</c:v>
                </c:pt>
                <c:pt idx="147">
                  <c:v>-1.1408100636710916</c:v>
                </c:pt>
                <c:pt idx="148">
                  <c:v>-1.1408100636710916</c:v>
                </c:pt>
                <c:pt idx="149">
                  <c:v>-1.1408100636710916</c:v>
                </c:pt>
                <c:pt idx="150">
                  <c:v>-1.1408100636710916</c:v>
                </c:pt>
                <c:pt idx="151">
                  <c:v>-1.1408100636710916</c:v>
                </c:pt>
                <c:pt idx="152">
                  <c:v>-1.1408100636710916</c:v>
                </c:pt>
                <c:pt idx="153">
                  <c:v>-1.1408100636710916</c:v>
                </c:pt>
                <c:pt idx="154">
                  <c:v>-1.1408100636710916</c:v>
                </c:pt>
                <c:pt idx="155">
                  <c:v>-1.1408100636710916</c:v>
                </c:pt>
                <c:pt idx="156">
                  <c:v>-1.1408100636710916</c:v>
                </c:pt>
                <c:pt idx="157">
                  <c:v>-1.1408100636710916</c:v>
                </c:pt>
                <c:pt idx="158">
                  <c:v>-1.1408100636710916</c:v>
                </c:pt>
                <c:pt idx="159">
                  <c:v>-1.1408100636710916</c:v>
                </c:pt>
                <c:pt idx="160">
                  <c:v>-1.1408100636710916</c:v>
                </c:pt>
                <c:pt idx="161">
                  <c:v>-1.1408100636710916</c:v>
                </c:pt>
                <c:pt idx="162">
                  <c:v>-1.1408100636710916</c:v>
                </c:pt>
                <c:pt idx="163">
                  <c:v>-1.1408100636710916</c:v>
                </c:pt>
                <c:pt idx="164">
                  <c:v>-1.1408100636710916</c:v>
                </c:pt>
                <c:pt idx="165">
                  <c:v>-1.1408100636710916</c:v>
                </c:pt>
                <c:pt idx="166">
                  <c:v>-1.1408100636710916</c:v>
                </c:pt>
                <c:pt idx="167">
                  <c:v>-1.1408100636710916</c:v>
                </c:pt>
                <c:pt idx="168">
                  <c:v>-1.1408100636710916</c:v>
                </c:pt>
                <c:pt idx="169">
                  <c:v>-1.1408100636710916</c:v>
                </c:pt>
                <c:pt idx="170">
                  <c:v>-1.1408100636710916</c:v>
                </c:pt>
                <c:pt idx="171">
                  <c:v>-1.1408100636710916</c:v>
                </c:pt>
                <c:pt idx="172">
                  <c:v>-1.1408100636710916</c:v>
                </c:pt>
                <c:pt idx="173">
                  <c:v>-1.1408100636710916</c:v>
                </c:pt>
                <c:pt idx="174">
                  <c:v>-1.1408100636710916</c:v>
                </c:pt>
                <c:pt idx="175">
                  <c:v>-1.1408100636710916</c:v>
                </c:pt>
                <c:pt idx="176">
                  <c:v>-1.1408100636710916</c:v>
                </c:pt>
                <c:pt idx="177">
                  <c:v>-1.1408100636710916</c:v>
                </c:pt>
                <c:pt idx="178">
                  <c:v>-1.1408100636710916</c:v>
                </c:pt>
                <c:pt idx="179">
                  <c:v>-1.1408100636710916</c:v>
                </c:pt>
                <c:pt idx="180">
                  <c:v>-1.1408100636710916</c:v>
                </c:pt>
                <c:pt idx="181">
                  <c:v>-1.1408100636710916</c:v>
                </c:pt>
                <c:pt idx="182">
                  <c:v>-1.1408100636710916</c:v>
                </c:pt>
                <c:pt idx="183">
                  <c:v>-1.1408100636710916</c:v>
                </c:pt>
                <c:pt idx="184">
                  <c:v>-1.1408100636710916</c:v>
                </c:pt>
                <c:pt idx="185">
                  <c:v>-1.1408100636710916</c:v>
                </c:pt>
                <c:pt idx="186">
                  <c:v>-1.1408100636710916</c:v>
                </c:pt>
                <c:pt idx="187">
                  <c:v>-1.1408100636710916</c:v>
                </c:pt>
                <c:pt idx="188">
                  <c:v>-1.1408100636710916</c:v>
                </c:pt>
                <c:pt idx="189">
                  <c:v>-1.1408100636710916</c:v>
                </c:pt>
                <c:pt idx="190">
                  <c:v>-1.1408100636710916</c:v>
                </c:pt>
                <c:pt idx="191">
                  <c:v>-1.1408100636710916</c:v>
                </c:pt>
                <c:pt idx="192">
                  <c:v>-1.1408100636710916</c:v>
                </c:pt>
                <c:pt idx="193">
                  <c:v>-1.1408100636710916</c:v>
                </c:pt>
                <c:pt idx="194">
                  <c:v>-1.1408100636710916</c:v>
                </c:pt>
                <c:pt idx="195">
                  <c:v>-1.1408100636710916</c:v>
                </c:pt>
                <c:pt idx="196">
                  <c:v>-1.1408100636710916</c:v>
                </c:pt>
                <c:pt idx="197">
                  <c:v>-1.1408100636710916</c:v>
                </c:pt>
                <c:pt idx="198">
                  <c:v>-1.1408100636710916</c:v>
                </c:pt>
                <c:pt idx="199">
                  <c:v>-1.1408100636710916</c:v>
                </c:pt>
                <c:pt idx="200">
                  <c:v>-1.1408100636710916</c:v>
                </c:pt>
                <c:pt idx="201">
                  <c:v>-1.1408100636710916</c:v>
                </c:pt>
                <c:pt idx="202">
                  <c:v>-1.1408100636710916</c:v>
                </c:pt>
                <c:pt idx="203">
                  <c:v>-1.1408100636710916</c:v>
                </c:pt>
                <c:pt idx="204">
                  <c:v>-1.1408100636710916</c:v>
                </c:pt>
                <c:pt idx="205">
                  <c:v>-1.1408100636710916</c:v>
                </c:pt>
                <c:pt idx="206">
                  <c:v>-1.1408100636710916</c:v>
                </c:pt>
                <c:pt idx="207">
                  <c:v>-1.1408100636710916</c:v>
                </c:pt>
                <c:pt idx="208">
                  <c:v>-1.1408100636710916</c:v>
                </c:pt>
                <c:pt idx="209">
                  <c:v>-1.1408100636710916</c:v>
                </c:pt>
                <c:pt idx="210">
                  <c:v>-1.1408100636710916</c:v>
                </c:pt>
                <c:pt idx="211">
                  <c:v>-1.1408100636710916</c:v>
                </c:pt>
                <c:pt idx="212">
                  <c:v>-1.1408100636710916</c:v>
                </c:pt>
                <c:pt idx="213">
                  <c:v>-1.1408100636710916</c:v>
                </c:pt>
                <c:pt idx="214">
                  <c:v>-1.1408100636710916</c:v>
                </c:pt>
                <c:pt idx="215">
                  <c:v>-1.1408100636710916</c:v>
                </c:pt>
                <c:pt idx="216">
                  <c:v>-1.1408100636710916</c:v>
                </c:pt>
                <c:pt idx="217">
                  <c:v>-1.1408100636710916</c:v>
                </c:pt>
                <c:pt idx="218">
                  <c:v>-1.1408100636710916</c:v>
                </c:pt>
                <c:pt idx="219">
                  <c:v>-1.1408100636710916</c:v>
                </c:pt>
                <c:pt idx="220">
                  <c:v>-1.1408100636710916</c:v>
                </c:pt>
                <c:pt idx="221">
                  <c:v>-1.1408100636710916</c:v>
                </c:pt>
                <c:pt idx="222">
                  <c:v>-1.1408100636710916</c:v>
                </c:pt>
                <c:pt idx="223">
                  <c:v>-1.1408100636710916</c:v>
                </c:pt>
                <c:pt idx="224">
                  <c:v>-1.1408100636710916</c:v>
                </c:pt>
                <c:pt idx="225">
                  <c:v>-1.1408100636710916</c:v>
                </c:pt>
                <c:pt idx="226">
                  <c:v>-1.1408100636710916</c:v>
                </c:pt>
                <c:pt idx="227">
                  <c:v>-1.1408100636710916</c:v>
                </c:pt>
                <c:pt idx="228">
                  <c:v>-1.1408100636710916</c:v>
                </c:pt>
                <c:pt idx="229">
                  <c:v>-1.1408100636710916</c:v>
                </c:pt>
                <c:pt idx="230">
                  <c:v>-1.1408100636710916</c:v>
                </c:pt>
                <c:pt idx="231">
                  <c:v>-1.1408100636710916</c:v>
                </c:pt>
                <c:pt idx="232">
                  <c:v>-1.1408100636710916</c:v>
                </c:pt>
                <c:pt idx="233">
                  <c:v>-1.1408100636710916</c:v>
                </c:pt>
                <c:pt idx="234">
                  <c:v>-1.1408100636710916</c:v>
                </c:pt>
                <c:pt idx="235">
                  <c:v>-1.1408100636710916</c:v>
                </c:pt>
                <c:pt idx="236">
                  <c:v>-1.1408100636710916</c:v>
                </c:pt>
                <c:pt idx="237">
                  <c:v>-1.1408100636710916</c:v>
                </c:pt>
                <c:pt idx="238">
                  <c:v>-1.1408100636710916</c:v>
                </c:pt>
                <c:pt idx="239">
                  <c:v>-1.1408100636710916</c:v>
                </c:pt>
                <c:pt idx="240">
                  <c:v>-1.1408100636710916</c:v>
                </c:pt>
                <c:pt idx="241">
                  <c:v>-1.1408100636710916</c:v>
                </c:pt>
                <c:pt idx="242">
                  <c:v>-1.1408100636710916</c:v>
                </c:pt>
                <c:pt idx="243">
                  <c:v>-1.1408100636710916</c:v>
                </c:pt>
                <c:pt idx="244">
                  <c:v>-1.1408100636710916</c:v>
                </c:pt>
                <c:pt idx="245">
                  <c:v>-1.1408100636710916</c:v>
                </c:pt>
                <c:pt idx="246">
                  <c:v>-1.1408100636710916</c:v>
                </c:pt>
                <c:pt idx="247">
                  <c:v>-1.1408100636710916</c:v>
                </c:pt>
                <c:pt idx="248">
                  <c:v>-1.1408100636710916</c:v>
                </c:pt>
                <c:pt idx="249">
                  <c:v>-1.1408100636710916</c:v>
                </c:pt>
                <c:pt idx="250">
                  <c:v>-1.1408100636710916</c:v>
                </c:pt>
                <c:pt idx="251">
                  <c:v>-1.1408100636710916</c:v>
                </c:pt>
                <c:pt idx="252">
                  <c:v>-1.1408100636710916</c:v>
                </c:pt>
                <c:pt idx="253">
                  <c:v>-1.1408100636710916</c:v>
                </c:pt>
                <c:pt idx="254">
                  <c:v>-1.1408100636710916</c:v>
                </c:pt>
                <c:pt idx="255">
                  <c:v>-1.1408100636710916</c:v>
                </c:pt>
                <c:pt idx="256">
                  <c:v>-1.1408100636710916</c:v>
                </c:pt>
                <c:pt idx="257">
                  <c:v>-1.1408100636710916</c:v>
                </c:pt>
                <c:pt idx="258">
                  <c:v>-1.1408100636710916</c:v>
                </c:pt>
                <c:pt idx="259">
                  <c:v>-1.1408100636710916</c:v>
                </c:pt>
                <c:pt idx="260">
                  <c:v>-1.1408100636710916</c:v>
                </c:pt>
                <c:pt idx="261">
                  <c:v>-1.1408100636710916</c:v>
                </c:pt>
                <c:pt idx="262">
                  <c:v>-1.1408100636710916</c:v>
                </c:pt>
                <c:pt idx="263">
                  <c:v>-1.1408100636710916</c:v>
                </c:pt>
                <c:pt idx="264">
                  <c:v>-1.1408100636710916</c:v>
                </c:pt>
                <c:pt idx="265">
                  <c:v>-1.1408100636710916</c:v>
                </c:pt>
                <c:pt idx="266">
                  <c:v>-1.1408100636710916</c:v>
                </c:pt>
                <c:pt idx="267">
                  <c:v>-1.1408100636710916</c:v>
                </c:pt>
                <c:pt idx="268">
                  <c:v>-1.1408100636710916</c:v>
                </c:pt>
                <c:pt idx="269">
                  <c:v>-1.1408100636710916</c:v>
                </c:pt>
                <c:pt idx="270">
                  <c:v>-1.1408100636710916</c:v>
                </c:pt>
                <c:pt idx="271">
                  <c:v>-1.1408100636710916</c:v>
                </c:pt>
                <c:pt idx="272">
                  <c:v>-1.1408100636710916</c:v>
                </c:pt>
                <c:pt idx="273">
                  <c:v>-1.1408100636710916</c:v>
                </c:pt>
                <c:pt idx="274">
                  <c:v>-1.1408100636710916</c:v>
                </c:pt>
                <c:pt idx="275">
                  <c:v>-1.1408100636710916</c:v>
                </c:pt>
                <c:pt idx="276">
                  <c:v>-1.1408100636710916</c:v>
                </c:pt>
                <c:pt idx="277">
                  <c:v>-1.1408100636710916</c:v>
                </c:pt>
                <c:pt idx="278">
                  <c:v>-1.1408100636710916</c:v>
                </c:pt>
                <c:pt idx="279">
                  <c:v>-1.1408100636710916</c:v>
                </c:pt>
                <c:pt idx="280">
                  <c:v>-1.1408100636710916</c:v>
                </c:pt>
                <c:pt idx="281">
                  <c:v>-1.1408100636710916</c:v>
                </c:pt>
                <c:pt idx="282">
                  <c:v>-1.1408100636710916</c:v>
                </c:pt>
                <c:pt idx="283">
                  <c:v>-1.1408100636710916</c:v>
                </c:pt>
                <c:pt idx="284">
                  <c:v>-1.1408100636710916</c:v>
                </c:pt>
                <c:pt idx="285">
                  <c:v>-1.1408100636710916</c:v>
                </c:pt>
                <c:pt idx="286">
                  <c:v>-1.1408100636710916</c:v>
                </c:pt>
                <c:pt idx="287">
                  <c:v>-1.1408100636710916</c:v>
                </c:pt>
                <c:pt idx="288">
                  <c:v>-1.1408100636710916</c:v>
                </c:pt>
                <c:pt idx="289">
                  <c:v>-1.1408100636710916</c:v>
                </c:pt>
                <c:pt idx="290">
                  <c:v>-1.1408100636710916</c:v>
                </c:pt>
                <c:pt idx="291">
                  <c:v>-1.1408100636710916</c:v>
                </c:pt>
                <c:pt idx="292">
                  <c:v>-1.1408100636710916</c:v>
                </c:pt>
                <c:pt idx="293">
                  <c:v>-1.1408100636710916</c:v>
                </c:pt>
                <c:pt idx="294">
                  <c:v>-1.1408100636710916</c:v>
                </c:pt>
                <c:pt idx="295">
                  <c:v>-1.1408100636710916</c:v>
                </c:pt>
                <c:pt idx="296">
                  <c:v>-1.1408100636710916</c:v>
                </c:pt>
                <c:pt idx="297">
                  <c:v>-1.1408100636710916</c:v>
                </c:pt>
                <c:pt idx="298">
                  <c:v>-1.1408100636710916</c:v>
                </c:pt>
              </c:numCache>
            </c:numRef>
          </c:yVal>
          <c:smooth val="0"/>
          <c:extLst>
            <c:ext xmlns:c16="http://schemas.microsoft.com/office/drawing/2014/chart" uri="{C3380CC4-5D6E-409C-BE32-E72D297353CC}">
              <c16:uniqueId val="{00000007-75B5-CB4A-AB26-FDBC7745E900}"/>
            </c:ext>
          </c:extLst>
        </c:ser>
        <c:ser>
          <c:idx val="15"/>
          <c:order val="4"/>
          <c:tx>
            <c:v>10%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0-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NAtest!$Z:$Z</c:f>
              <c:numCache>
                <c:formatCode>General</c:formatCode>
                <c:ptCount val="1048576"/>
                <c:pt idx="0">
                  <c:v>0</c:v>
                </c:pt>
                <c:pt idx="1">
                  <c:v>0.32595873934677577</c:v>
                </c:pt>
                <c:pt idx="2">
                  <c:v>0.32595873934677577</c:v>
                </c:pt>
                <c:pt idx="3">
                  <c:v>0.32595873934677577</c:v>
                </c:pt>
                <c:pt idx="4">
                  <c:v>0.32595873934677577</c:v>
                </c:pt>
                <c:pt idx="5">
                  <c:v>0.32595873934677577</c:v>
                </c:pt>
                <c:pt idx="6">
                  <c:v>0.32595873934677577</c:v>
                </c:pt>
                <c:pt idx="7">
                  <c:v>0.32595873934677577</c:v>
                </c:pt>
                <c:pt idx="8">
                  <c:v>0.32595873934677577</c:v>
                </c:pt>
                <c:pt idx="9">
                  <c:v>0.32595873934677577</c:v>
                </c:pt>
                <c:pt idx="10">
                  <c:v>0.32595873934677577</c:v>
                </c:pt>
                <c:pt idx="11">
                  <c:v>0.32595873934677577</c:v>
                </c:pt>
                <c:pt idx="12">
                  <c:v>0.32595873934677577</c:v>
                </c:pt>
                <c:pt idx="13">
                  <c:v>0.32595873934677577</c:v>
                </c:pt>
                <c:pt idx="14">
                  <c:v>0.32595873934677577</c:v>
                </c:pt>
                <c:pt idx="15">
                  <c:v>0.32595873934677577</c:v>
                </c:pt>
                <c:pt idx="16">
                  <c:v>0.32595873934677577</c:v>
                </c:pt>
                <c:pt idx="17">
                  <c:v>0.32595873934677577</c:v>
                </c:pt>
                <c:pt idx="18">
                  <c:v>0.32595873934677577</c:v>
                </c:pt>
                <c:pt idx="19">
                  <c:v>0.32595873934677577</c:v>
                </c:pt>
                <c:pt idx="20">
                  <c:v>0.32595873934677577</c:v>
                </c:pt>
                <c:pt idx="21">
                  <c:v>0.32595873934677577</c:v>
                </c:pt>
                <c:pt idx="22">
                  <c:v>0.32595873934677577</c:v>
                </c:pt>
                <c:pt idx="23">
                  <c:v>0.32595873934677577</c:v>
                </c:pt>
                <c:pt idx="24">
                  <c:v>0.32595873934677577</c:v>
                </c:pt>
                <c:pt idx="25">
                  <c:v>0.32595873934677577</c:v>
                </c:pt>
                <c:pt idx="26">
                  <c:v>0.32595873934677577</c:v>
                </c:pt>
                <c:pt idx="27">
                  <c:v>0.32595873934677577</c:v>
                </c:pt>
                <c:pt idx="28">
                  <c:v>0.32595873934677577</c:v>
                </c:pt>
                <c:pt idx="29">
                  <c:v>0.32595873934677577</c:v>
                </c:pt>
                <c:pt idx="30">
                  <c:v>0.32595873934677577</c:v>
                </c:pt>
                <c:pt idx="31">
                  <c:v>0.32595873934677577</c:v>
                </c:pt>
                <c:pt idx="32">
                  <c:v>0.32595873934677577</c:v>
                </c:pt>
                <c:pt idx="33">
                  <c:v>0.32595873934677577</c:v>
                </c:pt>
                <c:pt idx="34">
                  <c:v>0.32595873934677577</c:v>
                </c:pt>
                <c:pt idx="35">
                  <c:v>0.32595873934677577</c:v>
                </c:pt>
                <c:pt idx="36">
                  <c:v>0.32595873934677577</c:v>
                </c:pt>
                <c:pt idx="37">
                  <c:v>0.32595873934677577</c:v>
                </c:pt>
                <c:pt idx="38">
                  <c:v>0.32595873934677577</c:v>
                </c:pt>
                <c:pt idx="39">
                  <c:v>0.32595873934677577</c:v>
                </c:pt>
                <c:pt idx="40">
                  <c:v>0.32595873934677577</c:v>
                </c:pt>
                <c:pt idx="41">
                  <c:v>0.32595873934677577</c:v>
                </c:pt>
                <c:pt idx="42">
                  <c:v>0.32595873934677577</c:v>
                </c:pt>
                <c:pt idx="43">
                  <c:v>0.32595873934677577</c:v>
                </c:pt>
                <c:pt idx="44">
                  <c:v>0.32595873934677577</c:v>
                </c:pt>
                <c:pt idx="45">
                  <c:v>0.32595873934677577</c:v>
                </c:pt>
                <c:pt idx="46">
                  <c:v>0.32595873934677577</c:v>
                </c:pt>
                <c:pt idx="47">
                  <c:v>0.32595873934677577</c:v>
                </c:pt>
                <c:pt idx="48">
                  <c:v>0.32595873934677577</c:v>
                </c:pt>
                <c:pt idx="49">
                  <c:v>0.32595873934677577</c:v>
                </c:pt>
                <c:pt idx="50">
                  <c:v>0.32595873934677577</c:v>
                </c:pt>
                <c:pt idx="51">
                  <c:v>0.32595873934677577</c:v>
                </c:pt>
                <c:pt idx="52">
                  <c:v>0.32595873934677577</c:v>
                </c:pt>
                <c:pt idx="53">
                  <c:v>0.32595873934677577</c:v>
                </c:pt>
                <c:pt idx="54">
                  <c:v>0.32595873934677577</c:v>
                </c:pt>
                <c:pt idx="55">
                  <c:v>0.32595873934677577</c:v>
                </c:pt>
                <c:pt idx="56">
                  <c:v>0.32595873934677577</c:v>
                </c:pt>
                <c:pt idx="57">
                  <c:v>0.32595873934677577</c:v>
                </c:pt>
                <c:pt idx="58">
                  <c:v>0.32595873934677577</c:v>
                </c:pt>
                <c:pt idx="59">
                  <c:v>0.32595873934677577</c:v>
                </c:pt>
                <c:pt idx="60">
                  <c:v>0.32595873934677577</c:v>
                </c:pt>
                <c:pt idx="61">
                  <c:v>0.32595873934677577</c:v>
                </c:pt>
                <c:pt idx="62">
                  <c:v>0.32595873934677577</c:v>
                </c:pt>
                <c:pt idx="63">
                  <c:v>0.32595873934677577</c:v>
                </c:pt>
                <c:pt idx="64">
                  <c:v>0.32595873934677577</c:v>
                </c:pt>
                <c:pt idx="65">
                  <c:v>0.32595873934677577</c:v>
                </c:pt>
                <c:pt idx="66">
                  <c:v>0.32595873934677577</c:v>
                </c:pt>
                <c:pt idx="67">
                  <c:v>0.32595873934677577</c:v>
                </c:pt>
                <c:pt idx="68">
                  <c:v>0.32595873934677577</c:v>
                </c:pt>
                <c:pt idx="69">
                  <c:v>0.32595873934677577</c:v>
                </c:pt>
                <c:pt idx="70">
                  <c:v>0.32595873934677577</c:v>
                </c:pt>
                <c:pt idx="71">
                  <c:v>0.32595873934677577</c:v>
                </c:pt>
                <c:pt idx="72">
                  <c:v>0.32595873934677577</c:v>
                </c:pt>
                <c:pt idx="73">
                  <c:v>0.32595873934677577</c:v>
                </c:pt>
                <c:pt idx="74">
                  <c:v>0.32595873934677577</c:v>
                </c:pt>
                <c:pt idx="75">
                  <c:v>0.32595873934677577</c:v>
                </c:pt>
                <c:pt idx="76">
                  <c:v>0.32595873934677577</c:v>
                </c:pt>
                <c:pt idx="77">
                  <c:v>0.32595873934677577</c:v>
                </c:pt>
                <c:pt idx="78">
                  <c:v>0.32595873934677577</c:v>
                </c:pt>
                <c:pt idx="79">
                  <c:v>0.32595873934677577</c:v>
                </c:pt>
                <c:pt idx="80">
                  <c:v>0.32595873934677577</c:v>
                </c:pt>
                <c:pt idx="81">
                  <c:v>0.32595873934677577</c:v>
                </c:pt>
                <c:pt idx="82">
                  <c:v>0.32595873934677577</c:v>
                </c:pt>
                <c:pt idx="83">
                  <c:v>0.32595873934677577</c:v>
                </c:pt>
                <c:pt idx="84">
                  <c:v>0.32595873934677577</c:v>
                </c:pt>
                <c:pt idx="85">
                  <c:v>0.32595873934677577</c:v>
                </c:pt>
                <c:pt idx="86">
                  <c:v>0.32595873934677577</c:v>
                </c:pt>
                <c:pt idx="87">
                  <c:v>0.32595873934677577</c:v>
                </c:pt>
                <c:pt idx="88">
                  <c:v>0.32595873934677577</c:v>
                </c:pt>
                <c:pt idx="89">
                  <c:v>0.32595873934677577</c:v>
                </c:pt>
                <c:pt idx="90">
                  <c:v>0.32595873934677577</c:v>
                </c:pt>
                <c:pt idx="91">
                  <c:v>0.32595873934677577</c:v>
                </c:pt>
                <c:pt idx="92">
                  <c:v>0.32595873934677577</c:v>
                </c:pt>
                <c:pt idx="93">
                  <c:v>0.32595873934677577</c:v>
                </c:pt>
                <c:pt idx="94">
                  <c:v>0.32595873934677577</c:v>
                </c:pt>
                <c:pt idx="95">
                  <c:v>0.32595873934677577</c:v>
                </c:pt>
                <c:pt idx="96">
                  <c:v>0.32595873934677577</c:v>
                </c:pt>
                <c:pt idx="97">
                  <c:v>0.32595873934677577</c:v>
                </c:pt>
                <c:pt idx="98">
                  <c:v>0.32595873934677577</c:v>
                </c:pt>
                <c:pt idx="99">
                  <c:v>0.32595873934677577</c:v>
                </c:pt>
                <c:pt idx="100">
                  <c:v>0.32595873934677577</c:v>
                </c:pt>
                <c:pt idx="101">
                  <c:v>0.32595873934677577</c:v>
                </c:pt>
                <c:pt idx="102">
                  <c:v>0.32595873934677577</c:v>
                </c:pt>
                <c:pt idx="103">
                  <c:v>0.32595873934677577</c:v>
                </c:pt>
                <c:pt idx="104">
                  <c:v>0.32595873934677577</c:v>
                </c:pt>
                <c:pt idx="105">
                  <c:v>0.32595873934677577</c:v>
                </c:pt>
                <c:pt idx="106">
                  <c:v>0.32595873934677577</c:v>
                </c:pt>
                <c:pt idx="107">
                  <c:v>0.32595873934677577</c:v>
                </c:pt>
                <c:pt idx="108">
                  <c:v>0.32595873934677577</c:v>
                </c:pt>
                <c:pt idx="109">
                  <c:v>0.32595873934677577</c:v>
                </c:pt>
                <c:pt idx="110">
                  <c:v>0.32595873934677577</c:v>
                </c:pt>
                <c:pt idx="111">
                  <c:v>0.32595873934677577</c:v>
                </c:pt>
                <c:pt idx="112">
                  <c:v>0.32595873934677577</c:v>
                </c:pt>
                <c:pt idx="113">
                  <c:v>0.32595873934677577</c:v>
                </c:pt>
                <c:pt idx="114">
                  <c:v>0.32595873934677577</c:v>
                </c:pt>
                <c:pt idx="115">
                  <c:v>0.32595873934677577</c:v>
                </c:pt>
                <c:pt idx="116">
                  <c:v>0.32595873934677577</c:v>
                </c:pt>
                <c:pt idx="117">
                  <c:v>0.32595873934677577</c:v>
                </c:pt>
                <c:pt idx="118">
                  <c:v>0.32595873934677577</c:v>
                </c:pt>
                <c:pt idx="119">
                  <c:v>0.32595873934677577</c:v>
                </c:pt>
                <c:pt idx="120">
                  <c:v>0.32595873934677577</c:v>
                </c:pt>
                <c:pt idx="121">
                  <c:v>0.32595873934677577</c:v>
                </c:pt>
                <c:pt idx="122">
                  <c:v>0.32595873934677577</c:v>
                </c:pt>
                <c:pt idx="123">
                  <c:v>0.32595873934677577</c:v>
                </c:pt>
                <c:pt idx="124">
                  <c:v>0.32595873934677577</c:v>
                </c:pt>
                <c:pt idx="125">
                  <c:v>0.32595873934677577</c:v>
                </c:pt>
                <c:pt idx="126">
                  <c:v>0.32595873934677577</c:v>
                </c:pt>
                <c:pt idx="127">
                  <c:v>0.32595873934677577</c:v>
                </c:pt>
                <c:pt idx="128">
                  <c:v>0.32595873934677577</c:v>
                </c:pt>
                <c:pt idx="129">
                  <c:v>0.32595873934677577</c:v>
                </c:pt>
                <c:pt idx="130">
                  <c:v>0.32595873934677577</c:v>
                </c:pt>
                <c:pt idx="131">
                  <c:v>0.32595873934677577</c:v>
                </c:pt>
                <c:pt idx="132">
                  <c:v>0.32595873934677577</c:v>
                </c:pt>
                <c:pt idx="133">
                  <c:v>0.32595873934677577</c:v>
                </c:pt>
                <c:pt idx="134">
                  <c:v>0.32595873934677577</c:v>
                </c:pt>
                <c:pt idx="135">
                  <c:v>0.32595873934677577</c:v>
                </c:pt>
                <c:pt idx="136">
                  <c:v>0.32595873934677577</c:v>
                </c:pt>
                <c:pt idx="137">
                  <c:v>0.32595873934677577</c:v>
                </c:pt>
                <c:pt idx="138">
                  <c:v>0.32595873934677577</c:v>
                </c:pt>
                <c:pt idx="139">
                  <c:v>0.32595873934677577</c:v>
                </c:pt>
                <c:pt idx="140">
                  <c:v>0.32595873934677577</c:v>
                </c:pt>
                <c:pt idx="141">
                  <c:v>0.32595873934677577</c:v>
                </c:pt>
                <c:pt idx="142">
                  <c:v>0.32595873934677577</c:v>
                </c:pt>
                <c:pt idx="143">
                  <c:v>0.32595873934677577</c:v>
                </c:pt>
                <c:pt idx="144">
                  <c:v>0.32595873934677577</c:v>
                </c:pt>
                <c:pt idx="145">
                  <c:v>0.32595873934677577</c:v>
                </c:pt>
                <c:pt idx="146">
                  <c:v>0.32595873934677577</c:v>
                </c:pt>
                <c:pt idx="147">
                  <c:v>0.32595873934677577</c:v>
                </c:pt>
                <c:pt idx="148">
                  <c:v>0.32595873934677577</c:v>
                </c:pt>
                <c:pt idx="149">
                  <c:v>0.32595873934677577</c:v>
                </c:pt>
                <c:pt idx="150">
                  <c:v>0.32595873934677577</c:v>
                </c:pt>
                <c:pt idx="151">
                  <c:v>0.32595873934677577</c:v>
                </c:pt>
                <c:pt idx="152">
                  <c:v>0.32595873934677577</c:v>
                </c:pt>
                <c:pt idx="153">
                  <c:v>0.32595873934677577</c:v>
                </c:pt>
                <c:pt idx="154">
                  <c:v>0.32595873934677577</c:v>
                </c:pt>
                <c:pt idx="155">
                  <c:v>0.32595873934677577</c:v>
                </c:pt>
                <c:pt idx="156">
                  <c:v>0.32595873934677577</c:v>
                </c:pt>
                <c:pt idx="157">
                  <c:v>0.32595873934677577</c:v>
                </c:pt>
                <c:pt idx="158">
                  <c:v>0.32595873934677577</c:v>
                </c:pt>
                <c:pt idx="159">
                  <c:v>0.32595873934677577</c:v>
                </c:pt>
                <c:pt idx="160">
                  <c:v>0.32595873934677577</c:v>
                </c:pt>
                <c:pt idx="161">
                  <c:v>0.32595873934677577</c:v>
                </c:pt>
                <c:pt idx="162">
                  <c:v>0.32595873934677577</c:v>
                </c:pt>
                <c:pt idx="163">
                  <c:v>0.32595873934677577</c:v>
                </c:pt>
                <c:pt idx="164">
                  <c:v>0.32595873934677577</c:v>
                </c:pt>
                <c:pt idx="165">
                  <c:v>0.32595873934677577</c:v>
                </c:pt>
                <c:pt idx="166">
                  <c:v>0.32595873934677577</c:v>
                </c:pt>
                <c:pt idx="167">
                  <c:v>0.32595873934677577</c:v>
                </c:pt>
                <c:pt idx="168">
                  <c:v>0.32595873934677577</c:v>
                </c:pt>
                <c:pt idx="169">
                  <c:v>0.32595873934677577</c:v>
                </c:pt>
                <c:pt idx="170">
                  <c:v>0.32595873934677577</c:v>
                </c:pt>
                <c:pt idx="171">
                  <c:v>0.32595873934677577</c:v>
                </c:pt>
                <c:pt idx="172">
                  <c:v>0.32595873934677577</c:v>
                </c:pt>
                <c:pt idx="173">
                  <c:v>0.32595873934677577</c:v>
                </c:pt>
                <c:pt idx="174">
                  <c:v>0.32595873934677577</c:v>
                </c:pt>
                <c:pt idx="175">
                  <c:v>0.32595873934677577</c:v>
                </c:pt>
                <c:pt idx="176">
                  <c:v>0.32595873934677577</c:v>
                </c:pt>
                <c:pt idx="177">
                  <c:v>0.32595873934677577</c:v>
                </c:pt>
                <c:pt idx="178">
                  <c:v>0.32595873934677577</c:v>
                </c:pt>
                <c:pt idx="179">
                  <c:v>0.32595873934677577</c:v>
                </c:pt>
                <c:pt idx="180">
                  <c:v>0.32595873934677577</c:v>
                </c:pt>
                <c:pt idx="181">
                  <c:v>0.32595873934677577</c:v>
                </c:pt>
                <c:pt idx="182">
                  <c:v>0.32595873934677577</c:v>
                </c:pt>
                <c:pt idx="183">
                  <c:v>0.32595873934677577</c:v>
                </c:pt>
                <c:pt idx="184">
                  <c:v>0.32595873934677577</c:v>
                </c:pt>
                <c:pt idx="185">
                  <c:v>0.32595873934677577</c:v>
                </c:pt>
                <c:pt idx="186">
                  <c:v>0.32595873934677577</c:v>
                </c:pt>
                <c:pt idx="187">
                  <c:v>0.32595873934677577</c:v>
                </c:pt>
                <c:pt idx="188">
                  <c:v>0.32595873934677577</c:v>
                </c:pt>
                <c:pt idx="189">
                  <c:v>0.32595873934677577</c:v>
                </c:pt>
                <c:pt idx="190">
                  <c:v>0.32595873934677577</c:v>
                </c:pt>
                <c:pt idx="191">
                  <c:v>0.32595873934677577</c:v>
                </c:pt>
                <c:pt idx="192">
                  <c:v>0.32595873934677577</c:v>
                </c:pt>
                <c:pt idx="193">
                  <c:v>0.32595873934677577</c:v>
                </c:pt>
                <c:pt idx="194">
                  <c:v>0.32595873934677577</c:v>
                </c:pt>
                <c:pt idx="195">
                  <c:v>0.32595873934677577</c:v>
                </c:pt>
                <c:pt idx="196">
                  <c:v>0.32595873934677577</c:v>
                </c:pt>
                <c:pt idx="197">
                  <c:v>0.32595873934677577</c:v>
                </c:pt>
                <c:pt idx="198">
                  <c:v>0.32595873934677577</c:v>
                </c:pt>
                <c:pt idx="199">
                  <c:v>0.32595873934677577</c:v>
                </c:pt>
                <c:pt idx="200">
                  <c:v>0.32595873934677577</c:v>
                </c:pt>
                <c:pt idx="201">
                  <c:v>0.32595873934677577</c:v>
                </c:pt>
                <c:pt idx="202">
                  <c:v>0.32595873934677577</c:v>
                </c:pt>
                <c:pt idx="203">
                  <c:v>0.32595873934677577</c:v>
                </c:pt>
                <c:pt idx="204">
                  <c:v>0.32595873934677577</c:v>
                </c:pt>
                <c:pt idx="205">
                  <c:v>0.32595873934677577</c:v>
                </c:pt>
                <c:pt idx="206">
                  <c:v>0.32595873934677577</c:v>
                </c:pt>
                <c:pt idx="207">
                  <c:v>0.32595873934677577</c:v>
                </c:pt>
                <c:pt idx="208">
                  <c:v>0.32595873934677577</c:v>
                </c:pt>
                <c:pt idx="209">
                  <c:v>0.32595873934677577</c:v>
                </c:pt>
                <c:pt idx="210">
                  <c:v>0.32595873934677577</c:v>
                </c:pt>
                <c:pt idx="211">
                  <c:v>0.32595873934677577</c:v>
                </c:pt>
                <c:pt idx="212">
                  <c:v>0.32595873934677577</c:v>
                </c:pt>
                <c:pt idx="213">
                  <c:v>0.32595873934677577</c:v>
                </c:pt>
                <c:pt idx="214">
                  <c:v>0.32595873934677577</c:v>
                </c:pt>
                <c:pt idx="215">
                  <c:v>0.32595873934677577</c:v>
                </c:pt>
                <c:pt idx="216">
                  <c:v>0.32595873934677577</c:v>
                </c:pt>
                <c:pt idx="217">
                  <c:v>0.32595873934677577</c:v>
                </c:pt>
                <c:pt idx="218">
                  <c:v>0.32595873934677577</c:v>
                </c:pt>
                <c:pt idx="219">
                  <c:v>0.32595873934677577</c:v>
                </c:pt>
                <c:pt idx="220">
                  <c:v>0.32595873934677577</c:v>
                </c:pt>
                <c:pt idx="221">
                  <c:v>0.32595873934677577</c:v>
                </c:pt>
                <c:pt idx="222">
                  <c:v>0.32595873934677577</c:v>
                </c:pt>
                <c:pt idx="223">
                  <c:v>0.32595873934677577</c:v>
                </c:pt>
                <c:pt idx="224">
                  <c:v>0.32595873934677577</c:v>
                </c:pt>
                <c:pt idx="225">
                  <c:v>0.32595873934677577</c:v>
                </c:pt>
                <c:pt idx="226">
                  <c:v>0.32595873934677577</c:v>
                </c:pt>
                <c:pt idx="227">
                  <c:v>0.32595873934677577</c:v>
                </c:pt>
                <c:pt idx="228">
                  <c:v>0.32595873934677577</c:v>
                </c:pt>
                <c:pt idx="229">
                  <c:v>0.32595873934677577</c:v>
                </c:pt>
                <c:pt idx="230">
                  <c:v>0.32595873934677577</c:v>
                </c:pt>
                <c:pt idx="231">
                  <c:v>0.32595873934677577</c:v>
                </c:pt>
                <c:pt idx="232">
                  <c:v>0.32595873934677577</c:v>
                </c:pt>
                <c:pt idx="233">
                  <c:v>0.32595873934677577</c:v>
                </c:pt>
                <c:pt idx="234">
                  <c:v>0.32595873934677577</c:v>
                </c:pt>
                <c:pt idx="235">
                  <c:v>0.32595873934677577</c:v>
                </c:pt>
                <c:pt idx="236">
                  <c:v>0.32595873934677577</c:v>
                </c:pt>
                <c:pt idx="237">
                  <c:v>0.32595873934677577</c:v>
                </c:pt>
                <c:pt idx="238">
                  <c:v>0.32595873934677577</c:v>
                </c:pt>
                <c:pt idx="239">
                  <c:v>0.32595873934677577</c:v>
                </c:pt>
                <c:pt idx="240">
                  <c:v>0.32595873934677577</c:v>
                </c:pt>
                <c:pt idx="241">
                  <c:v>0.32595873934677577</c:v>
                </c:pt>
                <c:pt idx="242">
                  <c:v>0.32595873934677577</c:v>
                </c:pt>
                <c:pt idx="243">
                  <c:v>0.32595873934677577</c:v>
                </c:pt>
                <c:pt idx="244">
                  <c:v>0.32595873934677577</c:v>
                </c:pt>
                <c:pt idx="245">
                  <c:v>0.32595873934677577</c:v>
                </c:pt>
                <c:pt idx="246">
                  <c:v>0.32595873934677577</c:v>
                </c:pt>
                <c:pt idx="247">
                  <c:v>0.32595873934677577</c:v>
                </c:pt>
                <c:pt idx="248">
                  <c:v>0.32595873934677577</c:v>
                </c:pt>
                <c:pt idx="249">
                  <c:v>0.32595873934677577</c:v>
                </c:pt>
                <c:pt idx="250">
                  <c:v>0.32595873934677577</c:v>
                </c:pt>
                <c:pt idx="251">
                  <c:v>0.32595873934677577</c:v>
                </c:pt>
                <c:pt idx="252">
                  <c:v>0.32595873934677577</c:v>
                </c:pt>
                <c:pt idx="253">
                  <c:v>0.32595873934677577</c:v>
                </c:pt>
                <c:pt idx="254">
                  <c:v>0.32595873934677577</c:v>
                </c:pt>
                <c:pt idx="255">
                  <c:v>0.32595873934677577</c:v>
                </c:pt>
                <c:pt idx="256">
                  <c:v>0.32595873934677577</c:v>
                </c:pt>
                <c:pt idx="257">
                  <c:v>0.32595873934677577</c:v>
                </c:pt>
                <c:pt idx="258">
                  <c:v>0.32595873934677577</c:v>
                </c:pt>
                <c:pt idx="259">
                  <c:v>0.32595873934677577</c:v>
                </c:pt>
                <c:pt idx="260">
                  <c:v>0.32595873934677577</c:v>
                </c:pt>
                <c:pt idx="261">
                  <c:v>0.32595873934677577</c:v>
                </c:pt>
                <c:pt idx="262">
                  <c:v>0.32595873934677577</c:v>
                </c:pt>
                <c:pt idx="263">
                  <c:v>0.32595873934677577</c:v>
                </c:pt>
                <c:pt idx="264">
                  <c:v>0.32595873934677577</c:v>
                </c:pt>
                <c:pt idx="265">
                  <c:v>0.32595873934677577</c:v>
                </c:pt>
                <c:pt idx="266">
                  <c:v>0.32595873934677577</c:v>
                </c:pt>
                <c:pt idx="267">
                  <c:v>0.32595873934677577</c:v>
                </c:pt>
                <c:pt idx="268">
                  <c:v>0.32595873934677577</c:v>
                </c:pt>
                <c:pt idx="269">
                  <c:v>0.32595873934677577</c:v>
                </c:pt>
                <c:pt idx="270">
                  <c:v>0.32595873934677577</c:v>
                </c:pt>
                <c:pt idx="271">
                  <c:v>0.32595873934677577</c:v>
                </c:pt>
                <c:pt idx="272">
                  <c:v>0.32595873934677577</c:v>
                </c:pt>
                <c:pt idx="273">
                  <c:v>0.32595873934677577</c:v>
                </c:pt>
                <c:pt idx="274">
                  <c:v>0.32595873934677577</c:v>
                </c:pt>
                <c:pt idx="275">
                  <c:v>0.32595873934677577</c:v>
                </c:pt>
                <c:pt idx="276">
                  <c:v>0.32595873934677577</c:v>
                </c:pt>
                <c:pt idx="277">
                  <c:v>0.32595873934677577</c:v>
                </c:pt>
                <c:pt idx="278">
                  <c:v>0.32595873934677577</c:v>
                </c:pt>
                <c:pt idx="279">
                  <c:v>0.32595873934677577</c:v>
                </c:pt>
                <c:pt idx="280">
                  <c:v>0.32595873934677577</c:v>
                </c:pt>
                <c:pt idx="281">
                  <c:v>0.32595873934677577</c:v>
                </c:pt>
                <c:pt idx="282">
                  <c:v>0.32595873934677577</c:v>
                </c:pt>
                <c:pt idx="283">
                  <c:v>0.32595873934677577</c:v>
                </c:pt>
                <c:pt idx="284">
                  <c:v>0.32595873934677577</c:v>
                </c:pt>
                <c:pt idx="285">
                  <c:v>0.32595873934677577</c:v>
                </c:pt>
                <c:pt idx="286">
                  <c:v>0.32595873934677577</c:v>
                </c:pt>
                <c:pt idx="287">
                  <c:v>0.32595873934677577</c:v>
                </c:pt>
                <c:pt idx="288">
                  <c:v>0.32595873934677577</c:v>
                </c:pt>
                <c:pt idx="289">
                  <c:v>0.32595873934677577</c:v>
                </c:pt>
                <c:pt idx="290">
                  <c:v>0.32595873934677577</c:v>
                </c:pt>
                <c:pt idx="291">
                  <c:v>0.32595873934677577</c:v>
                </c:pt>
                <c:pt idx="292">
                  <c:v>0.32595873934677577</c:v>
                </c:pt>
                <c:pt idx="293">
                  <c:v>0.32595873934677577</c:v>
                </c:pt>
                <c:pt idx="294">
                  <c:v>0.32595873934677577</c:v>
                </c:pt>
                <c:pt idx="295">
                  <c:v>0.32595873934677577</c:v>
                </c:pt>
                <c:pt idx="296">
                  <c:v>0.32595873934677577</c:v>
                </c:pt>
                <c:pt idx="297">
                  <c:v>0.32595873934677577</c:v>
                </c:pt>
                <c:pt idx="298">
                  <c:v>0.32595873934677577</c:v>
                </c:pt>
              </c:numCache>
            </c:numRef>
          </c:yVal>
          <c:smooth val="0"/>
          <c:extLst>
            <c:ext xmlns:c16="http://schemas.microsoft.com/office/drawing/2014/chart" uri="{C3380CC4-5D6E-409C-BE32-E72D297353CC}">
              <c16:uniqueId val="{00000009-75B5-CB4A-AB26-FDBC7745E900}"/>
            </c:ext>
          </c:extLst>
        </c:ser>
        <c:ser>
          <c:idx val="10"/>
          <c:order val="5"/>
          <c:tx>
            <c:v>20%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1-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NAtest!$AA:$AA</c:f>
              <c:numCache>
                <c:formatCode>General</c:formatCode>
                <c:ptCount val="1048576"/>
                <c:pt idx="0">
                  <c:v>0</c:v>
                </c:pt>
                <c:pt idx="1">
                  <c:v>2.1021008397757082</c:v>
                </c:pt>
                <c:pt idx="2">
                  <c:v>2.1021008397757082</c:v>
                </c:pt>
                <c:pt idx="3">
                  <c:v>2.1021008397757082</c:v>
                </c:pt>
                <c:pt idx="4">
                  <c:v>2.1021008397757082</c:v>
                </c:pt>
                <c:pt idx="5">
                  <c:v>2.1021008397757082</c:v>
                </c:pt>
                <c:pt idx="6">
                  <c:v>2.1021008397757082</c:v>
                </c:pt>
                <c:pt idx="7">
                  <c:v>2.1021008397757082</c:v>
                </c:pt>
                <c:pt idx="8">
                  <c:v>2.1021008397757082</c:v>
                </c:pt>
                <c:pt idx="9">
                  <c:v>2.1021008397757082</c:v>
                </c:pt>
                <c:pt idx="10">
                  <c:v>2.1021008397757082</c:v>
                </c:pt>
                <c:pt idx="11">
                  <c:v>2.1021008397757082</c:v>
                </c:pt>
                <c:pt idx="12">
                  <c:v>2.1021008397757082</c:v>
                </c:pt>
                <c:pt idx="13">
                  <c:v>2.1021008397757082</c:v>
                </c:pt>
                <c:pt idx="14">
                  <c:v>2.1021008397757082</c:v>
                </c:pt>
                <c:pt idx="15">
                  <c:v>2.1021008397757082</c:v>
                </c:pt>
                <c:pt idx="16">
                  <c:v>2.1021008397757082</c:v>
                </c:pt>
                <c:pt idx="17">
                  <c:v>2.1021008397757082</c:v>
                </c:pt>
                <c:pt idx="18">
                  <c:v>2.1021008397757082</c:v>
                </c:pt>
                <c:pt idx="19">
                  <c:v>2.1021008397757082</c:v>
                </c:pt>
                <c:pt idx="20">
                  <c:v>2.1021008397757082</c:v>
                </c:pt>
                <c:pt idx="21">
                  <c:v>2.1021008397757082</c:v>
                </c:pt>
                <c:pt idx="22">
                  <c:v>2.1021008397757082</c:v>
                </c:pt>
                <c:pt idx="23">
                  <c:v>2.1021008397757082</c:v>
                </c:pt>
                <c:pt idx="24">
                  <c:v>2.1021008397757082</c:v>
                </c:pt>
                <c:pt idx="25">
                  <c:v>2.1021008397757082</c:v>
                </c:pt>
                <c:pt idx="26">
                  <c:v>2.1021008397757082</c:v>
                </c:pt>
                <c:pt idx="27">
                  <c:v>2.1021008397757082</c:v>
                </c:pt>
                <c:pt idx="28">
                  <c:v>2.1021008397757082</c:v>
                </c:pt>
                <c:pt idx="29">
                  <c:v>2.1021008397757082</c:v>
                </c:pt>
                <c:pt idx="30">
                  <c:v>2.1021008397757082</c:v>
                </c:pt>
                <c:pt idx="31">
                  <c:v>2.1021008397757082</c:v>
                </c:pt>
                <c:pt idx="32">
                  <c:v>2.1021008397757082</c:v>
                </c:pt>
                <c:pt idx="33">
                  <c:v>2.1021008397757082</c:v>
                </c:pt>
                <c:pt idx="34">
                  <c:v>2.1021008397757082</c:v>
                </c:pt>
                <c:pt idx="35">
                  <c:v>2.1021008397757082</c:v>
                </c:pt>
                <c:pt idx="36">
                  <c:v>2.1021008397757082</c:v>
                </c:pt>
                <c:pt idx="37">
                  <c:v>2.1021008397757082</c:v>
                </c:pt>
                <c:pt idx="38">
                  <c:v>2.1021008397757082</c:v>
                </c:pt>
                <c:pt idx="39">
                  <c:v>2.1021008397757082</c:v>
                </c:pt>
                <c:pt idx="40">
                  <c:v>2.1021008397757082</c:v>
                </c:pt>
                <c:pt idx="41">
                  <c:v>2.1021008397757082</c:v>
                </c:pt>
                <c:pt idx="42">
                  <c:v>2.1021008397757082</c:v>
                </c:pt>
                <c:pt idx="43">
                  <c:v>2.1021008397757082</c:v>
                </c:pt>
                <c:pt idx="44">
                  <c:v>2.1021008397757082</c:v>
                </c:pt>
                <c:pt idx="45">
                  <c:v>2.1021008397757082</c:v>
                </c:pt>
                <c:pt idx="46">
                  <c:v>2.1021008397757082</c:v>
                </c:pt>
                <c:pt idx="47">
                  <c:v>2.1021008397757082</c:v>
                </c:pt>
                <c:pt idx="48">
                  <c:v>2.1021008397757082</c:v>
                </c:pt>
                <c:pt idx="49">
                  <c:v>2.1021008397757082</c:v>
                </c:pt>
                <c:pt idx="50">
                  <c:v>2.1021008397757082</c:v>
                </c:pt>
                <c:pt idx="51">
                  <c:v>2.1021008397757082</c:v>
                </c:pt>
                <c:pt idx="52">
                  <c:v>2.1021008397757082</c:v>
                </c:pt>
                <c:pt idx="53">
                  <c:v>2.1021008397757082</c:v>
                </c:pt>
                <c:pt idx="54">
                  <c:v>2.1021008397757082</c:v>
                </c:pt>
                <c:pt idx="55">
                  <c:v>2.1021008397757082</c:v>
                </c:pt>
                <c:pt idx="56">
                  <c:v>2.1021008397757082</c:v>
                </c:pt>
                <c:pt idx="57">
                  <c:v>2.1021008397757082</c:v>
                </c:pt>
                <c:pt idx="58">
                  <c:v>2.1021008397757082</c:v>
                </c:pt>
                <c:pt idx="59">
                  <c:v>2.1021008397757082</c:v>
                </c:pt>
                <c:pt idx="60">
                  <c:v>2.1021008397757082</c:v>
                </c:pt>
                <c:pt idx="61">
                  <c:v>2.1021008397757082</c:v>
                </c:pt>
                <c:pt idx="62">
                  <c:v>2.1021008397757082</c:v>
                </c:pt>
                <c:pt idx="63">
                  <c:v>2.1021008397757082</c:v>
                </c:pt>
                <c:pt idx="64">
                  <c:v>2.1021008397757082</c:v>
                </c:pt>
                <c:pt idx="65">
                  <c:v>2.1021008397757082</c:v>
                </c:pt>
                <c:pt idx="66">
                  <c:v>2.1021008397757082</c:v>
                </c:pt>
                <c:pt idx="67">
                  <c:v>2.1021008397757082</c:v>
                </c:pt>
                <c:pt idx="68">
                  <c:v>2.1021008397757082</c:v>
                </c:pt>
                <c:pt idx="69">
                  <c:v>2.1021008397757082</c:v>
                </c:pt>
                <c:pt idx="70">
                  <c:v>2.1021008397757082</c:v>
                </c:pt>
                <c:pt idx="71">
                  <c:v>2.1021008397757082</c:v>
                </c:pt>
                <c:pt idx="72">
                  <c:v>2.1021008397757082</c:v>
                </c:pt>
                <c:pt idx="73">
                  <c:v>2.1021008397757082</c:v>
                </c:pt>
                <c:pt idx="74">
                  <c:v>2.1021008397757082</c:v>
                </c:pt>
                <c:pt idx="75">
                  <c:v>2.1021008397757082</c:v>
                </c:pt>
                <c:pt idx="76">
                  <c:v>2.1021008397757082</c:v>
                </c:pt>
                <c:pt idx="77">
                  <c:v>2.1021008397757082</c:v>
                </c:pt>
                <c:pt idx="78">
                  <c:v>2.1021008397757082</c:v>
                </c:pt>
                <c:pt idx="79">
                  <c:v>2.1021008397757082</c:v>
                </c:pt>
                <c:pt idx="80">
                  <c:v>2.1021008397757082</c:v>
                </c:pt>
                <c:pt idx="81">
                  <c:v>2.1021008397757082</c:v>
                </c:pt>
                <c:pt idx="82">
                  <c:v>2.1021008397757082</c:v>
                </c:pt>
                <c:pt idx="83">
                  <c:v>2.1021008397757082</c:v>
                </c:pt>
                <c:pt idx="84">
                  <c:v>2.1021008397757082</c:v>
                </c:pt>
                <c:pt idx="85">
                  <c:v>2.1021008397757082</c:v>
                </c:pt>
                <c:pt idx="86">
                  <c:v>2.1021008397757082</c:v>
                </c:pt>
                <c:pt idx="87">
                  <c:v>2.1021008397757082</c:v>
                </c:pt>
                <c:pt idx="88">
                  <c:v>2.1021008397757082</c:v>
                </c:pt>
                <c:pt idx="89">
                  <c:v>2.1021008397757082</c:v>
                </c:pt>
                <c:pt idx="90">
                  <c:v>2.1021008397757082</c:v>
                </c:pt>
                <c:pt idx="91">
                  <c:v>2.1021008397757082</c:v>
                </c:pt>
                <c:pt idx="92">
                  <c:v>2.1021008397757082</c:v>
                </c:pt>
                <c:pt idx="93">
                  <c:v>2.1021008397757082</c:v>
                </c:pt>
                <c:pt idx="94">
                  <c:v>2.1021008397757082</c:v>
                </c:pt>
                <c:pt idx="95">
                  <c:v>2.1021008397757082</c:v>
                </c:pt>
                <c:pt idx="96">
                  <c:v>2.1021008397757082</c:v>
                </c:pt>
                <c:pt idx="97">
                  <c:v>2.1021008397757082</c:v>
                </c:pt>
                <c:pt idx="98">
                  <c:v>2.1021008397757082</c:v>
                </c:pt>
                <c:pt idx="99">
                  <c:v>2.1021008397757082</c:v>
                </c:pt>
                <c:pt idx="100">
                  <c:v>2.1021008397757082</c:v>
                </c:pt>
                <c:pt idx="101">
                  <c:v>2.1021008397757082</c:v>
                </c:pt>
                <c:pt idx="102">
                  <c:v>2.1021008397757082</c:v>
                </c:pt>
                <c:pt idx="103">
                  <c:v>2.1021008397757082</c:v>
                </c:pt>
                <c:pt idx="104">
                  <c:v>2.1021008397757082</c:v>
                </c:pt>
                <c:pt idx="105">
                  <c:v>2.1021008397757082</c:v>
                </c:pt>
                <c:pt idx="106">
                  <c:v>2.1021008397757082</c:v>
                </c:pt>
                <c:pt idx="107">
                  <c:v>2.1021008397757082</c:v>
                </c:pt>
                <c:pt idx="108">
                  <c:v>2.1021008397757082</c:v>
                </c:pt>
                <c:pt idx="109">
                  <c:v>2.1021008397757082</c:v>
                </c:pt>
                <c:pt idx="110">
                  <c:v>2.1021008397757082</c:v>
                </c:pt>
                <c:pt idx="111">
                  <c:v>2.1021008397757082</c:v>
                </c:pt>
                <c:pt idx="112">
                  <c:v>2.1021008397757082</c:v>
                </c:pt>
                <c:pt idx="113">
                  <c:v>2.1021008397757082</c:v>
                </c:pt>
                <c:pt idx="114">
                  <c:v>2.1021008397757082</c:v>
                </c:pt>
                <c:pt idx="115">
                  <c:v>2.1021008397757082</c:v>
                </c:pt>
                <c:pt idx="116">
                  <c:v>2.1021008397757082</c:v>
                </c:pt>
                <c:pt idx="117">
                  <c:v>2.1021008397757082</c:v>
                </c:pt>
                <c:pt idx="118">
                  <c:v>2.1021008397757082</c:v>
                </c:pt>
                <c:pt idx="119">
                  <c:v>2.1021008397757082</c:v>
                </c:pt>
                <c:pt idx="120">
                  <c:v>2.1021008397757082</c:v>
                </c:pt>
                <c:pt idx="121">
                  <c:v>2.1021008397757082</c:v>
                </c:pt>
                <c:pt idx="122">
                  <c:v>2.1021008397757082</c:v>
                </c:pt>
                <c:pt idx="123">
                  <c:v>2.1021008397757082</c:v>
                </c:pt>
                <c:pt idx="124">
                  <c:v>2.1021008397757082</c:v>
                </c:pt>
                <c:pt idx="125">
                  <c:v>2.1021008397757082</c:v>
                </c:pt>
                <c:pt idx="126">
                  <c:v>2.1021008397757082</c:v>
                </c:pt>
                <c:pt idx="127">
                  <c:v>2.1021008397757082</c:v>
                </c:pt>
                <c:pt idx="128">
                  <c:v>2.1021008397757082</c:v>
                </c:pt>
                <c:pt idx="129">
                  <c:v>2.1021008397757082</c:v>
                </c:pt>
                <c:pt idx="130">
                  <c:v>2.1021008397757082</c:v>
                </c:pt>
                <c:pt idx="131">
                  <c:v>2.1021008397757082</c:v>
                </c:pt>
                <c:pt idx="132">
                  <c:v>2.1021008397757082</c:v>
                </c:pt>
                <c:pt idx="133">
                  <c:v>2.1021008397757082</c:v>
                </c:pt>
                <c:pt idx="134">
                  <c:v>2.1021008397757082</c:v>
                </c:pt>
                <c:pt idx="135">
                  <c:v>2.1021008397757082</c:v>
                </c:pt>
                <c:pt idx="136">
                  <c:v>2.1021008397757082</c:v>
                </c:pt>
                <c:pt idx="137">
                  <c:v>2.1021008397757082</c:v>
                </c:pt>
                <c:pt idx="138">
                  <c:v>2.1021008397757082</c:v>
                </c:pt>
                <c:pt idx="139">
                  <c:v>2.1021008397757082</c:v>
                </c:pt>
                <c:pt idx="140">
                  <c:v>2.1021008397757082</c:v>
                </c:pt>
                <c:pt idx="141">
                  <c:v>2.1021008397757082</c:v>
                </c:pt>
                <c:pt idx="142">
                  <c:v>2.1021008397757082</c:v>
                </c:pt>
                <c:pt idx="143">
                  <c:v>2.1021008397757082</c:v>
                </c:pt>
                <c:pt idx="144">
                  <c:v>2.1021008397757082</c:v>
                </c:pt>
                <c:pt idx="145">
                  <c:v>2.1021008397757082</c:v>
                </c:pt>
                <c:pt idx="146">
                  <c:v>2.1021008397757082</c:v>
                </c:pt>
                <c:pt idx="147">
                  <c:v>2.1021008397757082</c:v>
                </c:pt>
                <c:pt idx="148">
                  <c:v>2.1021008397757082</c:v>
                </c:pt>
                <c:pt idx="149">
                  <c:v>2.1021008397757082</c:v>
                </c:pt>
                <c:pt idx="150">
                  <c:v>2.1021008397757082</c:v>
                </c:pt>
                <c:pt idx="151">
                  <c:v>2.1021008397757082</c:v>
                </c:pt>
                <c:pt idx="152">
                  <c:v>2.1021008397757082</c:v>
                </c:pt>
                <c:pt idx="153">
                  <c:v>2.1021008397757082</c:v>
                </c:pt>
                <c:pt idx="154">
                  <c:v>2.1021008397757082</c:v>
                </c:pt>
                <c:pt idx="155">
                  <c:v>2.1021008397757082</c:v>
                </c:pt>
                <c:pt idx="156">
                  <c:v>2.1021008397757082</c:v>
                </c:pt>
                <c:pt idx="157">
                  <c:v>2.1021008397757082</c:v>
                </c:pt>
                <c:pt idx="158">
                  <c:v>2.1021008397757082</c:v>
                </c:pt>
                <c:pt idx="159">
                  <c:v>2.1021008397757082</c:v>
                </c:pt>
                <c:pt idx="160">
                  <c:v>2.1021008397757082</c:v>
                </c:pt>
                <c:pt idx="161">
                  <c:v>2.1021008397757082</c:v>
                </c:pt>
                <c:pt idx="162">
                  <c:v>2.1021008397757082</c:v>
                </c:pt>
                <c:pt idx="163">
                  <c:v>2.1021008397757082</c:v>
                </c:pt>
                <c:pt idx="164">
                  <c:v>2.1021008397757082</c:v>
                </c:pt>
                <c:pt idx="165">
                  <c:v>2.1021008397757082</c:v>
                </c:pt>
                <c:pt idx="166">
                  <c:v>2.1021008397757082</c:v>
                </c:pt>
                <c:pt idx="167">
                  <c:v>2.1021008397757082</c:v>
                </c:pt>
                <c:pt idx="168">
                  <c:v>2.1021008397757082</c:v>
                </c:pt>
                <c:pt idx="169">
                  <c:v>2.1021008397757082</c:v>
                </c:pt>
                <c:pt idx="170">
                  <c:v>2.1021008397757082</c:v>
                </c:pt>
                <c:pt idx="171">
                  <c:v>2.1021008397757082</c:v>
                </c:pt>
                <c:pt idx="172">
                  <c:v>2.1021008397757082</c:v>
                </c:pt>
                <c:pt idx="173">
                  <c:v>2.1021008397757082</c:v>
                </c:pt>
                <c:pt idx="174">
                  <c:v>2.1021008397757082</c:v>
                </c:pt>
                <c:pt idx="175">
                  <c:v>2.1021008397757082</c:v>
                </c:pt>
                <c:pt idx="176">
                  <c:v>2.1021008397757082</c:v>
                </c:pt>
                <c:pt idx="177">
                  <c:v>2.1021008397757082</c:v>
                </c:pt>
                <c:pt idx="178">
                  <c:v>2.1021008397757082</c:v>
                </c:pt>
                <c:pt idx="179">
                  <c:v>2.1021008397757082</c:v>
                </c:pt>
                <c:pt idx="180">
                  <c:v>2.1021008397757082</c:v>
                </c:pt>
                <c:pt idx="181">
                  <c:v>2.1021008397757082</c:v>
                </c:pt>
                <c:pt idx="182">
                  <c:v>2.1021008397757082</c:v>
                </c:pt>
                <c:pt idx="183">
                  <c:v>2.1021008397757082</c:v>
                </c:pt>
                <c:pt idx="184">
                  <c:v>2.1021008397757082</c:v>
                </c:pt>
                <c:pt idx="185">
                  <c:v>2.1021008397757082</c:v>
                </c:pt>
                <c:pt idx="186">
                  <c:v>2.1021008397757082</c:v>
                </c:pt>
                <c:pt idx="187">
                  <c:v>2.1021008397757082</c:v>
                </c:pt>
                <c:pt idx="188">
                  <c:v>2.1021008397757082</c:v>
                </c:pt>
                <c:pt idx="189">
                  <c:v>2.1021008397757082</c:v>
                </c:pt>
                <c:pt idx="190">
                  <c:v>2.1021008397757082</c:v>
                </c:pt>
                <c:pt idx="191">
                  <c:v>2.1021008397757082</c:v>
                </c:pt>
                <c:pt idx="192">
                  <c:v>2.1021008397757082</c:v>
                </c:pt>
                <c:pt idx="193">
                  <c:v>2.1021008397757082</c:v>
                </c:pt>
                <c:pt idx="194">
                  <c:v>2.1021008397757082</c:v>
                </c:pt>
                <c:pt idx="195">
                  <c:v>2.1021008397757082</c:v>
                </c:pt>
                <c:pt idx="196">
                  <c:v>2.1021008397757082</c:v>
                </c:pt>
                <c:pt idx="197">
                  <c:v>2.1021008397757082</c:v>
                </c:pt>
                <c:pt idx="198">
                  <c:v>2.1021008397757082</c:v>
                </c:pt>
                <c:pt idx="199">
                  <c:v>2.1021008397757082</c:v>
                </c:pt>
                <c:pt idx="200">
                  <c:v>2.1021008397757082</c:v>
                </c:pt>
                <c:pt idx="201">
                  <c:v>2.1021008397757082</c:v>
                </c:pt>
                <c:pt idx="202">
                  <c:v>2.1021008397757082</c:v>
                </c:pt>
                <c:pt idx="203">
                  <c:v>2.1021008397757082</c:v>
                </c:pt>
                <c:pt idx="204">
                  <c:v>2.1021008397757082</c:v>
                </c:pt>
                <c:pt idx="205">
                  <c:v>2.1021008397757082</c:v>
                </c:pt>
                <c:pt idx="206">
                  <c:v>2.1021008397757082</c:v>
                </c:pt>
                <c:pt idx="207">
                  <c:v>2.1021008397757082</c:v>
                </c:pt>
                <c:pt idx="208">
                  <c:v>2.1021008397757082</c:v>
                </c:pt>
                <c:pt idx="209">
                  <c:v>2.1021008397757082</c:v>
                </c:pt>
                <c:pt idx="210">
                  <c:v>2.1021008397757082</c:v>
                </c:pt>
                <c:pt idx="211">
                  <c:v>2.1021008397757082</c:v>
                </c:pt>
                <c:pt idx="212">
                  <c:v>2.1021008397757082</c:v>
                </c:pt>
                <c:pt idx="213">
                  <c:v>2.1021008397757082</c:v>
                </c:pt>
                <c:pt idx="214">
                  <c:v>2.1021008397757082</c:v>
                </c:pt>
                <c:pt idx="215">
                  <c:v>2.1021008397757082</c:v>
                </c:pt>
                <c:pt idx="216">
                  <c:v>2.1021008397757082</c:v>
                </c:pt>
                <c:pt idx="217">
                  <c:v>2.1021008397757082</c:v>
                </c:pt>
                <c:pt idx="218">
                  <c:v>2.1021008397757082</c:v>
                </c:pt>
                <c:pt idx="219">
                  <c:v>2.1021008397757082</c:v>
                </c:pt>
                <c:pt idx="220">
                  <c:v>2.1021008397757082</c:v>
                </c:pt>
                <c:pt idx="221">
                  <c:v>2.1021008397757082</c:v>
                </c:pt>
                <c:pt idx="222">
                  <c:v>2.1021008397757082</c:v>
                </c:pt>
                <c:pt idx="223">
                  <c:v>2.1021008397757082</c:v>
                </c:pt>
                <c:pt idx="224">
                  <c:v>2.1021008397757082</c:v>
                </c:pt>
                <c:pt idx="225">
                  <c:v>2.1021008397757082</c:v>
                </c:pt>
                <c:pt idx="226">
                  <c:v>2.1021008397757082</c:v>
                </c:pt>
                <c:pt idx="227">
                  <c:v>2.1021008397757082</c:v>
                </c:pt>
                <c:pt idx="228">
                  <c:v>2.1021008397757082</c:v>
                </c:pt>
                <c:pt idx="229">
                  <c:v>2.1021008397757082</c:v>
                </c:pt>
                <c:pt idx="230">
                  <c:v>2.1021008397757082</c:v>
                </c:pt>
                <c:pt idx="231">
                  <c:v>2.1021008397757082</c:v>
                </c:pt>
                <c:pt idx="232">
                  <c:v>2.1021008397757082</c:v>
                </c:pt>
                <c:pt idx="233">
                  <c:v>2.1021008397757082</c:v>
                </c:pt>
                <c:pt idx="234">
                  <c:v>2.1021008397757082</c:v>
                </c:pt>
                <c:pt idx="235">
                  <c:v>2.1021008397757082</c:v>
                </c:pt>
                <c:pt idx="236">
                  <c:v>2.1021008397757082</c:v>
                </c:pt>
                <c:pt idx="237">
                  <c:v>2.1021008397757082</c:v>
                </c:pt>
                <c:pt idx="238">
                  <c:v>2.1021008397757082</c:v>
                </c:pt>
                <c:pt idx="239">
                  <c:v>2.1021008397757082</c:v>
                </c:pt>
                <c:pt idx="240">
                  <c:v>2.1021008397757082</c:v>
                </c:pt>
                <c:pt idx="241">
                  <c:v>2.1021008397757082</c:v>
                </c:pt>
                <c:pt idx="242">
                  <c:v>2.1021008397757082</c:v>
                </c:pt>
                <c:pt idx="243">
                  <c:v>2.1021008397757082</c:v>
                </c:pt>
                <c:pt idx="244">
                  <c:v>2.1021008397757082</c:v>
                </c:pt>
                <c:pt idx="245">
                  <c:v>2.1021008397757082</c:v>
                </c:pt>
                <c:pt idx="246">
                  <c:v>2.1021008397757082</c:v>
                </c:pt>
                <c:pt idx="247">
                  <c:v>2.1021008397757082</c:v>
                </c:pt>
                <c:pt idx="248">
                  <c:v>2.1021008397757082</c:v>
                </c:pt>
                <c:pt idx="249">
                  <c:v>2.1021008397757082</c:v>
                </c:pt>
                <c:pt idx="250">
                  <c:v>2.1021008397757082</c:v>
                </c:pt>
                <c:pt idx="251">
                  <c:v>2.1021008397757082</c:v>
                </c:pt>
                <c:pt idx="252">
                  <c:v>2.1021008397757082</c:v>
                </c:pt>
                <c:pt idx="253">
                  <c:v>2.1021008397757082</c:v>
                </c:pt>
                <c:pt idx="254">
                  <c:v>2.1021008397757082</c:v>
                </c:pt>
                <c:pt idx="255">
                  <c:v>2.1021008397757082</c:v>
                </c:pt>
                <c:pt idx="256">
                  <c:v>2.1021008397757082</c:v>
                </c:pt>
                <c:pt idx="257">
                  <c:v>2.1021008397757082</c:v>
                </c:pt>
                <c:pt idx="258">
                  <c:v>2.1021008397757082</c:v>
                </c:pt>
                <c:pt idx="259">
                  <c:v>2.1021008397757082</c:v>
                </c:pt>
                <c:pt idx="260">
                  <c:v>2.1021008397757082</c:v>
                </c:pt>
                <c:pt idx="261">
                  <c:v>2.1021008397757082</c:v>
                </c:pt>
                <c:pt idx="262">
                  <c:v>2.1021008397757082</c:v>
                </c:pt>
                <c:pt idx="263">
                  <c:v>2.1021008397757082</c:v>
                </c:pt>
                <c:pt idx="264">
                  <c:v>2.1021008397757082</c:v>
                </c:pt>
                <c:pt idx="265">
                  <c:v>2.1021008397757082</c:v>
                </c:pt>
                <c:pt idx="266">
                  <c:v>2.1021008397757082</c:v>
                </c:pt>
                <c:pt idx="267">
                  <c:v>2.1021008397757082</c:v>
                </c:pt>
                <c:pt idx="268">
                  <c:v>2.1021008397757082</c:v>
                </c:pt>
                <c:pt idx="269">
                  <c:v>2.1021008397757082</c:v>
                </c:pt>
                <c:pt idx="270">
                  <c:v>2.1021008397757082</c:v>
                </c:pt>
                <c:pt idx="271">
                  <c:v>2.1021008397757082</c:v>
                </c:pt>
                <c:pt idx="272">
                  <c:v>2.1021008397757082</c:v>
                </c:pt>
                <c:pt idx="273">
                  <c:v>2.1021008397757082</c:v>
                </c:pt>
                <c:pt idx="274">
                  <c:v>2.1021008397757082</c:v>
                </c:pt>
                <c:pt idx="275">
                  <c:v>2.1021008397757082</c:v>
                </c:pt>
                <c:pt idx="276">
                  <c:v>2.1021008397757082</c:v>
                </c:pt>
                <c:pt idx="277">
                  <c:v>2.1021008397757082</c:v>
                </c:pt>
                <c:pt idx="278">
                  <c:v>2.1021008397757082</c:v>
                </c:pt>
                <c:pt idx="279">
                  <c:v>2.1021008397757082</c:v>
                </c:pt>
                <c:pt idx="280">
                  <c:v>2.1021008397757082</c:v>
                </c:pt>
                <c:pt idx="281">
                  <c:v>2.1021008397757082</c:v>
                </c:pt>
                <c:pt idx="282">
                  <c:v>2.1021008397757082</c:v>
                </c:pt>
                <c:pt idx="283">
                  <c:v>2.1021008397757082</c:v>
                </c:pt>
                <c:pt idx="284">
                  <c:v>2.1021008397757082</c:v>
                </c:pt>
                <c:pt idx="285">
                  <c:v>2.1021008397757082</c:v>
                </c:pt>
                <c:pt idx="286">
                  <c:v>2.1021008397757082</c:v>
                </c:pt>
                <c:pt idx="287">
                  <c:v>2.1021008397757082</c:v>
                </c:pt>
                <c:pt idx="288">
                  <c:v>2.1021008397757082</c:v>
                </c:pt>
                <c:pt idx="289">
                  <c:v>2.1021008397757082</c:v>
                </c:pt>
                <c:pt idx="290">
                  <c:v>2.1021008397757082</c:v>
                </c:pt>
                <c:pt idx="291">
                  <c:v>2.1021008397757082</c:v>
                </c:pt>
                <c:pt idx="292">
                  <c:v>2.1021008397757082</c:v>
                </c:pt>
                <c:pt idx="293">
                  <c:v>2.1021008397757082</c:v>
                </c:pt>
                <c:pt idx="294">
                  <c:v>2.1021008397757082</c:v>
                </c:pt>
                <c:pt idx="295">
                  <c:v>2.1021008397757082</c:v>
                </c:pt>
                <c:pt idx="296">
                  <c:v>2.1021008397757082</c:v>
                </c:pt>
                <c:pt idx="297">
                  <c:v>2.1021008397757082</c:v>
                </c:pt>
                <c:pt idx="298">
                  <c:v>2.1021008397757082</c:v>
                </c:pt>
              </c:numCache>
            </c:numRef>
          </c:yVal>
          <c:smooth val="0"/>
          <c:extLst>
            <c:ext xmlns:c16="http://schemas.microsoft.com/office/drawing/2014/chart" uri="{C3380CC4-5D6E-409C-BE32-E72D297353CC}">
              <c16:uniqueId val="{0000000B-75B5-CB4A-AB26-FDBC7745E900}"/>
            </c:ext>
          </c:extLst>
        </c:ser>
        <c:ser>
          <c:idx val="3"/>
          <c:order val="6"/>
          <c:tx>
            <c:v>30%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2-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NAtest!$AB:$AB</c:f>
              <c:numCache>
                <c:formatCode>General</c:formatCode>
                <c:ptCount val="1048576"/>
                <c:pt idx="0">
                  <c:v>0</c:v>
                </c:pt>
                <c:pt idx="1">
                  <c:v>3.3828242555295898</c:v>
                </c:pt>
                <c:pt idx="2">
                  <c:v>3.3828242555295898</c:v>
                </c:pt>
                <c:pt idx="3">
                  <c:v>3.3828242555295898</c:v>
                </c:pt>
                <c:pt idx="4">
                  <c:v>3.3828242555295898</c:v>
                </c:pt>
                <c:pt idx="5">
                  <c:v>3.3828242555295898</c:v>
                </c:pt>
                <c:pt idx="6">
                  <c:v>3.3828242555295898</c:v>
                </c:pt>
                <c:pt idx="7">
                  <c:v>3.3828242555295898</c:v>
                </c:pt>
                <c:pt idx="8">
                  <c:v>3.3828242555295898</c:v>
                </c:pt>
                <c:pt idx="9">
                  <c:v>3.3828242555295898</c:v>
                </c:pt>
                <c:pt idx="10">
                  <c:v>3.3828242555295898</c:v>
                </c:pt>
                <c:pt idx="11">
                  <c:v>3.3828242555295898</c:v>
                </c:pt>
                <c:pt idx="12">
                  <c:v>3.3828242555295898</c:v>
                </c:pt>
                <c:pt idx="13">
                  <c:v>3.3828242555295898</c:v>
                </c:pt>
                <c:pt idx="14">
                  <c:v>3.3828242555295898</c:v>
                </c:pt>
                <c:pt idx="15">
                  <c:v>3.3828242555295898</c:v>
                </c:pt>
                <c:pt idx="16">
                  <c:v>3.3828242555295898</c:v>
                </c:pt>
                <c:pt idx="17">
                  <c:v>3.3828242555295898</c:v>
                </c:pt>
                <c:pt idx="18">
                  <c:v>3.3828242555295898</c:v>
                </c:pt>
                <c:pt idx="19">
                  <c:v>3.3828242555295898</c:v>
                </c:pt>
                <c:pt idx="20">
                  <c:v>3.3828242555295898</c:v>
                </c:pt>
                <c:pt idx="21">
                  <c:v>3.3828242555295898</c:v>
                </c:pt>
                <c:pt idx="22">
                  <c:v>3.3828242555295898</c:v>
                </c:pt>
                <c:pt idx="23">
                  <c:v>3.3828242555295898</c:v>
                </c:pt>
                <c:pt idx="24">
                  <c:v>3.3828242555295898</c:v>
                </c:pt>
                <c:pt idx="25">
                  <c:v>3.3828242555295898</c:v>
                </c:pt>
                <c:pt idx="26">
                  <c:v>3.3828242555295898</c:v>
                </c:pt>
                <c:pt idx="27">
                  <c:v>3.3828242555295898</c:v>
                </c:pt>
                <c:pt idx="28">
                  <c:v>3.3828242555295898</c:v>
                </c:pt>
                <c:pt idx="29">
                  <c:v>3.3828242555295898</c:v>
                </c:pt>
                <c:pt idx="30">
                  <c:v>3.3828242555295898</c:v>
                </c:pt>
                <c:pt idx="31">
                  <c:v>3.3828242555295898</c:v>
                </c:pt>
                <c:pt idx="32">
                  <c:v>3.3828242555295898</c:v>
                </c:pt>
                <c:pt idx="33">
                  <c:v>3.3828242555295898</c:v>
                </c:pt>
                <c:pt idx="34">
                  <c:v>3.3828242555295898</c:v>
                </c:pt>
                <c:pt idx="35">
                  <c:v>3.3828242555295898</c:v>
                </c:pt>
                <c:pt idx="36">
                  <c:v>3.3828242555295898</c:v>
                </c:pt>
                <c:pt idx="37">
                  <c:v>3.3828242555295898</c:v>
                </c:pt>
                <c:pt idx="38">
                  <c:v>3.3828242555295898</c:v>
                </c:pt>
                <c:pt idx="39">
                  <c:v>3.3828242555295898</c:v>
                </c:pt>
                <c:pt idx="40">
                  <c:v>3.3828242555295898</c:v>
                </c:pt>
                <c:pt idx="41">
                  <c:v>3.3828242555295898</c:v>
                </c:pt>
                <c:pt idx="42">
                  <c:v>3.3828242555295898</c:v>
                </c:pt>
                <c:pt idx="43">
                  <c:v>3.3828242555295898</c:v>
                </c:pt>
                <c:pt idx="44">
                  <c:v>3.3828242555295898</c:v>
                </c:pt>
                <c:pt idx="45">
                  <c:v>3.3828242555295898</c:v>
                </c:pt>
                <c:pt idx="46">
                  <c:v>3.3828242555295898</c:v>
                </c:pt>
                <c:pt idx="47">
                  <c:v>3.3828242555295898</c:v>
                </c:pt>
                <c:pt idx="48">
                  <c:v>3.3828242555295898</c:v>
                </c:pt>
                <c:pt idx="49">
                  <c:v>3.3828242555295898</c:v>
                </c:pt>
                <c:pt idx="50">
                  <c:v>3.3828242555295898</c:v>
                </c:pt>
                <c:pt idx="51">
                  <c:v>3.3828242555295898</c:v>
                </c:pt>
                <c:pt idx="52">
                  <c:v>3.3828242555295898</c:v>
                </c:pt>
                <c:pt idx="53">
                  <c:v>3.3828242555295898</c:v>
                </c:pt>
                <c:pt idx="54">
                  <c:v>3.3828242555295898</c:v>
                </c:pt>
                <c:pt idx="55">
                  <c:v>3.3828242555295898</c:v>
                </c:pt>
                <c:pt idx="56">
                  <c:v>3.3828242555295898</c:v>
                </c:pt>
                <c:pt idx="57">
                  <c:v>3.3828242555295898</c:v>
                </c:pt>
                <c:pt idx="58">
                  <c:v>3.3828242555295898</c:v>
                </c:pt>
                <c:pt idx="59">
                  <c:v>3.3828242555295898</c:v>
                </c:pt>
                <c:pt idx="60">
                  <c:v>3.3828242555295898</c:v>
                </c:pt>
                <c:pt idx="61">
                  <c:v>3.3828242555295898</c:v>
                </c:pt>
                <c:pt idx="62">
                  <c:v>3.3828242555295898</c:v>
                </c:pt>
                <c:pt idx="63">
                  <c:v>3.3828242555295898</c:v>
                </c:pt>
                <c:pt idx="64">
                  <c:v>3.3828242555295898</c:v>
                </c:pt>
                <c:pt idx="65">
                  <c:v>3.3828242555295898</c:v>
                </c:pt>
                <c:pt idx="66">
                  <c:v>3.3828242555295898</c:v>
                </c:pt>
                <c:pt idx="67">
                  <c:v>3.3828242555295898</c:v>
                </c:pt>
                <c:pt idx="68">
                  <c:v>3.3828242555295898</c:v>
                </c:pt>
                <c:pt idx="69">
                  <c:v>3.3828242555295898</c:v>
                </c:pt>
                <c:pt idx="70">
                  <c:v>3.3828242555295898</c:v>
                </c:pt>
                <c:pt idx="71">
                  <c:v>3.3828242555295898</c:v>
                </c:pt>
                <c:pt idx="72">
                  <c:v>3.3828242555295898</c:v>
                </c:pt>
                <c:pt idx="73">
                  <c:v>3.3828242555295898</c:v>
                </c:pt>
                <c:pt idx="74">
                  <c:v>3.3828242555295898</c:v>
                </c:pt>
                <c:pt idx="75">
                  <c:v>3.3828242555295898</c:v>
                </c:pt>
                <c:pt idx="76">
                  <c:v>3.3828242555295898</c:v>
                </c:pt>
                <c:pt idx="77">
                  <c:v>3.3828242555295898</c:v>
                </c:pt>
                <c:pt idx="78">
                  <c:v>3.3828242555295898</c:v>
                </c:pt>
                <c:pt idx="79">
                  <c:v>3.3828242555295898</c:v>
                </c:pt>
                <c:pt idx="80">
                  <c:v>3.3828242555295898</c:v>
                </c:pt>
                <c:pt idx="81">
                  <c:v>3.3828242555295898</c:v>
                </c:pt>
                <c:pt idx="82">
                  <c:v>3.3828242555295898</c:v>
                </c:pt>
                <c:pt idx="83">
                  <c:v>3.3828242555295898</c:v>
                </c:pt>
                <c:pt idx="84">
                  <c:v>3.3828242555295898</c:v>
                </c:pt>
                <c:pt idx="85">
                  <c:v>3.3828242555295898</c:v>
                </c:pt>
                <c:pt idx="86">
                  <c:v>3.3828242555295898</c:v>
                </c:pt>
                <c:pt idx="87">
                  <c:v>3.3828242555295898</c:v>
                </c:pt>
                <c:pt idx="88">
                  <c:v>3.3828242555295898</c:v>
                </c:pt>
                <c:pt idx="89">
                  <c:v>3.3828242555295898</c:v>
                </c:pt>
                <c:pt idx="90">
                  <c:v>3.3828242555295898</c:v>
                </c:pt>
                <c:pt idx="91">
                  <c:v>3.3828242555295898</c:v>
                </c:pt>
                <c:pt idx="92">
                  <c:v>3.3828242555295898</c:v>
                </c:pt>
                <c:pt idx="93">
                  <c:v>3.3828242555295898</c:v>
                </c:pt>
                <c:pt idx="94">
                  <c:v>3.3828242555295898</c:v>
                </c:pt>
                <c:pt idx="95">
                  <c:v>3.3828242555295898</c:v>
                </c:pt>
                <c:pt idx="96">
                  <c:v>3.3828242555295898</c:v>
                </c:pt>
                <c:pt idx="97">
                  <c:v>3.3828242555295898</c:v>
                </c:pt>
                <c:pt idx="98">
                  <c:v>3.3828242555295898</c:v>
                </c:pt>
                <c:pt idx="99">
                  <c:v>3.3828242555295898</c:v>
                </c:pt>
                <c:pt idx="100">
                  <c:v>3.3828242555295898</c:v>
                </c:pt>
                <c:pt idx="101">
                  <c:v>3.3828242555295898</c:v>
                </c:pt>
                <c:pt idx="102">
                  <c:v>3.3828242555295898</c:v>
                </c:pt>
                <c:pt idx="103">
                  <c:v>3.3828242555295898</c:v>
                </c:pt>
                <c:pt idx="104">
                  <c:v>3.3828242555295898</c:v>
                </c:pt>
                <c:pt idx="105">
                  <c:v>3.3828242555295898</c:v>
                </c:pt>
                <c:pt idx="106">
                  <c:v>3.3828242555295898</c:v>
                </c:pt>
                <c:pt idx="107">
                  <c:v>3.3828242555295898</c:v>
                </c:pt>
                <c:pt idx="108">
                  <c:v>3.3828242555295898</c:v>
                </c:pt>
                <c:pt idx="109">
                  <c:v>3.3828242555295898</c:v>
                </c:pt>
                <c:pt idx="110">
                  <c:v>3.3828242555295898</c:v>
                </c:pt>
                <c:pt idx="111">
                  <c:v>3.3828242555295898</c:v>
                </c:pt>
                <c:pt idx="112">
                  <c:v>3.3828242555295898</c:v>
                </c:pt>
                <c:pt idx="113">
                  <c:v>3.3828242555295898</c:v>
                </c:pt>
                <c:pt idx="114">
                  <c:v>3.3828242555295898</c:v>
                </c:pt>
                <c:pt idx="115">
                  <c:v>3.3828242555295898</c:v>
                </c:pt>
                <c:pt idx="116">
                  <c:v>3.3828242555295898</c:v>
                </c:pt>
                <c:pt idx="117">
                  <c:v>3.3828242555295898</c:v>
                </c:pt>
                <c:pt idx="118">
                  <c:v>3.3828242555295898</c:v>
                </c:pt>
                <c:pt idx="119">
                  <c:v>3.3828242555295898</c:v>
                </c:pt>
                <c:pt idx="120">
                  <c:v>3.3828242555295898</c:v>
                </c:pt>
                <c:pt idx="121">
                  <c:v>3.3828242555295898</c:v>
                </c:pt>
                <c:pt idx="122">
                  <c:v>3.3828242555295898</c:v>
                </c:pt>
                <c:pt idx="123">
                  <c:v>3.3828242555295898</c:v>
                </c:pt>
                <c:pt idx="124">
                  <c:v>3.3828242555295898</c:v>
                </c:pt>
                <c:pt idx="125">
                  <c:v>3.3828242555295898</c:v>
                </c:pt>
                <c:pt idx="126">
                  <c:v>3.3828242555295898</c:v>
                </c:pt>
                <c:pt idx="127">
                  <c:v>3.3828242555295898</c:v>
                </c:pt>
                <c:pt idx="128">
                  <c:v>3.3828242555295898</c:v>
                </c:pt>
                <c:pt idx="129">
                  <c:v>3.3828242555295898</c:v>
                </c:pt>
                <c:pt idx="130">
                  <c:v>3.3828242555295898</c:v>
                </c:pt>
                <c:pt idx="131">
                  <c:v>3.3828242555295898</c:v>
                </c:pt>
                <c:pt idx="132">
                  <c:v>3.3828242555295898</c:v>
                </c:pt>
                <c:pt idx="133">
                  <c:v>3.3828242555295898</c:v>
                </c:pt>
                <c:pt idx="134">
                  <c:v>3.3828242555295898</c:v>
                </c:pt>
                <c:pt idx="135">
                  <c:v>3.3828242555295898</c:v>
                </c:pt>
                <c:pt idx="136">
                  <c:v>3.3828242555295898</c:v>
                </c:pt>
                <c:pt idx="137">
                  <c:v>3.3828242555295898</c:v>
                </c:pt>
                <c:pt idx="138">
                  <c:v>3.3828242555295898</c:v>
                </c:pt>
                <c:pt idx="139">
                  <c:v>3.3828242555295898</c:v>
                </c:pt>
                <c:pt idx="140">
                  <c:v>3.3828242555295898</c:v>
                </c:pt>
                <c:pt idx="141">
                  <c:v>3.3828242555295898</c:v>
                </c:pt>
                <c:pt idx="142">
                  <c:v>3.3828242555295898</c:v>
                </c:pt>
                <c:pt idx="143">
                  <c:v>3.3828242555295898</c:v>
                </c:pt>
                <c:pt idx="144">
                  <c:v>3.3828242555295898</c:v>
                </c:pt>
                <c:pt idx="145">
                  <c:v>3.3828242555295898</c:v>
                </c:pt>
                <c:pt idx="146">
                  <c:v>3.3828242555295898</c:v>
                </c:pt>
                <c:pt idx="147">
                  <c:v>3.3828242555295898</c:v>
                </c:pt>
                <c:pt idx="148">
                  <c:v>3.3828242555295898</c:v>
                </c:pt>
                <c:pt idx="149">
                  <c:v>3.3828242555295898</c:v>
                </c:pt>
                <c:pt idx="150">
                  <c:v>3.3828242555295898</c:v>
                </c:pt>
                <c:pt idx="151">
                  <c:v>3.3828242555295898</c:v>
                </c:pt>
                <c:pt idx="152">
                  <c:v>3.3828242555295898</c:v>
                </c:pt>
                <c:pt idx="153">
                  <c:v>3.3828242555295898</c:v>
                </c:pt>
                <c:pt idx="154">
                  <c:v>3.3828242555295898</c:v>
                </c:pt>
                <c:pt idx="155">
                  <c:v>3.3828242555295898</c:v>
                </c:pt>
                <c:pt idx="156">
                  <c:v>3.3828242555295898</c:v>
                </c:pt>
                <c:pt idx="157">
                  <c:v>3.3828242555295898</c:v>
                </c:pt>
                <c:pt idx="158">
                  <c:v>3.3828242555295898</c:v>
                </c:pt>
                <c:pt idx="159">
                  <c:v>3.3828242555295898</c:v>
                </c:pt>
                <c:pt idx="160">
                  <c:v>3.3828242555295898</c:v>
                </c:pt>
                <c:pt idx="161">
                  <c:v>3.3828242555295898</c:v>
                </c:pt>
                <c:pt idx="162">
                  <c:v>3.3828242555295898</c:v>
                </c:pt>
                <c:pt idx="163">
                  <c:v>3.3828242555295898</c:v>
                </c:pt>
                <c:pt idx="164">
                  <c:v>3.3828242555295898</c:v>
                </c:pt>
                <c:pt idx="165">
                  <c:v>3.3828242555295898</c:v>
                </c:pt>
                <c:pt idx="166">
                  <c:v>3.3828242555295898</c:v>
                </c:pt>
                <c:pt idx="167">
                  <c:v>3.3828242555295898</c:v>
                </c:pt>
                <c:pt idx="168">
                  <c:v>3.3828242555295898</c:v>
                </c:pt>
                <c:pt idx="169">
                  <c:v>3.3828242555295898</c:v>
                </c:pt>
                <c:pt idx="170">
                  <c:v>3.3828242555295898</c:v>
                </c:pt>
                <c:pt idx="171">
                  <c:v>3.3828242555295898</c:v>
                </c:pt>
                <c:pt idx="172">
                  <c:v>3.3828242555295898</c:v>
                </c:pt>
                <c:pt idx="173">
                  <c:v>3.3828242555295898</c:v>
                </c:pt>
                <c:pt idx="174">
                  <c:v>3.3828242555295898</c:v>
                </c:pt>
                <c:pt idx="175">
                  <c:v>3.3828242555295898</c:v>
                </c:pt>
                <c:pt idx="176">
                  <c:v>3.3828242555295898</c:v>
                </c:pt>
                <c:pt idx="177">
                  <c:v>3.3828242555295898</c:v>
                </c:pt>
                <c:pt idx="178">
                  <c:v>3.3828242555295898</c:v>
                </c:pt>
                <c:pt idx="179">
                  <c:v>3.3828242555295898</c:v>
                </c:pt>
                <c:pt idx="180">
                  <c:v>3.3828242555295898</c:v>
                </c:pt>
                <c:pt idx="181">
                  <c:v>3.3828242555295898</c:v>
                </c:pt>
                <c:pt idx="182">
                  <c:v>3.3828242555295898</c:v>
                </c:pt>
                <c:pt idx="183">
                  <c:v>3.3828242555295898</c:v>
                </c:pt>
                <c:pt idx="184">
                  <c:v>3.3828242555295898</c:v>
                </c:pt>
                <c:pt idx="185">
                  <c:v>3.3828242555295898</c:v>
                </c:pt>
                <c:pt idx="186">
                  <c:v>3.3828242555295898</c:v>
                </c:pt>
                <c:pt idx="187">
                  <c:v>3.3828242555295898</c:v>
                </c:pt>
                <c:pt idx="188">
                  <c:v>3.3828242555295898</c:v>
                </c:pt>
                <c:pt idx="189">
                  <c:v>3.3828242555295898</c:v>
                </c:pt>
                <c:pt idx="190">
                  <c:v>3.3828242555295898</c:v>
                </c:pt>
                <c:pt idx="191">
                  <c:v>3.3828242555295898</c:v>
                </c:pt>
                <c:pt idx="192">
                  <c:v>3.3828242555295898</c:v>
                </c:pt>
                <c:pt idx="193">
                  <c:v>3.3828242555295898</c:v>
                </c:pt>
                <c:pt idx="194">
                  <c:v>3.3828242555295898</c:v>
                </c:pt>
                <c:pt idx="195">
                  <c:v>3.3828242555295898</c:v>
                </c:pt>
                <c:pt idx="196">
                  <c:v>3.3828242555295898</c:v>
                </c:pt>
                <c:pt idx="197">
                  <c:v>3.3828242555295898</c:v>
                </c:pt>
                <c:pt idx="198">
                  <c:v>3.3828242555295898</c:v>
                </c:pt>
                <c:pt idx="199">
                  <c:v>3.3828242555295898</c:v>
                </c:pt>
                <c:pt idx="200">
                  <c:v>3.3828242555295898</c:v>
                </c:pt>
                <c:pt idx="201">
                  <c:v>3.3828242555295898</c:v>
                </c:pt>
                <c:pt idx="202">
                  <c:v>3.3828242555295898</c:v>
                </c:pt>
                <c:pt idx="203">
                  <c:v>3.3828242555295898</c:v>
                </c:pt>
                <c:pt idx="204">
                  <c:v>3.3828242555295898</c:v>
                </c:pt>
                <c:pt idx="205">
                  <c:v>3.3828242555295898</c:v>
                </c:pt>
                <c:pt idx="206">
                  <c:v>3.3828242555295898</c:v>
                </c:pt>
                <c:pt idx="207">
                  <c:v>3.3828242555295898</c:v>
                </c:pt>
                <c:pt idx="208">
                  <c:v>3.3828242555295898</c:v>
                </c:pt>
                <c:pt idx="209">
                  <c:v>3.3828242555295898</c:v>
                </c:pt>
                <c:pt idx="210">
                  <c:v>3.3828242555295898</c:v>
                </c:pt>
                <c:pt idx="211">
                  <c:v>3.3828242555295898</c:v>
                </c:pt>
                <c:pt idx="212">
                  <c:v>3.3828242555295898</c:v>
                </c:pt>
                <c:pt idx="213">
                  <c:v>3.3828242555295898</c:v>
                </c:pt>
                <c:pt idx="214">
                  <c:v>3.3828242555295898</c:v>
                </c:pt>
                <c:pt idx="215">
                  <c:v>3.3828242555295898</c:v>
                </c:pt>
                <c:pt idx="216">
                  <c:v>3.3828242555295898</c:v>
                </c:pt>
                <c:pt idx="217">
                  <c:v>3.3828242555295898</c:v>
                </c:pt>
                <c:pt idx="218">
                  <c:v>3.3828242555295898</c:v>
                </c:pt>
                <c:pt idx="219">
                  <c:v>3.3828242555295898</c:v>
                </c:pt>
                <c:pt idx="220">
                  <c:v>3.3828242555295898</c:v>
                </c:pt>
                <c:pt idx="221">
                  <c:v>3.3828242555295898</c:v>
                </c:pt>
                <c:pt idx="222">
                  <c:v>3.3828242555295898</c:v>
                </c:pt>
                <c:pt idx="223">
                  <c:v>3.3828242555295898</c:v>
                </c:pt>
                <c:pt idx="224">
                  <c:v>3.3828242555295898</c:v>
                </c:pt>
                <c:pt idx="225">
                  <c:v>3.3828242555295898</c:v>
                </c:pt>
                <c:pt idx="226">
                  <c:v>3.3828242555295898</c:v>
                </c:pt>
                <c:pt idx="227">
                  <c:v>3.3828242555295898</c:v>
                </c:pt>
                <c:pt idx="228">
                  <c:v>3.3828242555295898</c:v>
                </c:pt>
                <c:pt idx="229">
                  <c:v>3.3828242555295898</c:v>
                </c:pt>
                <c:pt idx="230">
                  <c:v>3.3828242555295898</c:v>
                </c:pt>
                <c:pt idx="231">
                  <c:v>3.3828242555295898</c:v>
                </c:pt>
                <c:pt idx="232">
                  <c:v>3.3828242555295898</c:v>
                </c:pt>
                <c:pt idx="233">
                  <c:v>3.3828242555295898</c:v>
                </c:pt>
                <c:pt idx="234">
                  <c:v>3.3828242555295898</c:v>
                </c:pt>
                <c:pt idx="235">
                  <c:v>3.3828242555295898</c:v>
                </c:pt>
                <c:pt idx="236">
                  <c:v>3.3828242555295898</c:v>
                </c:pt>
                <c:pt idx="237">
                  <c:v>3.3828242555295898</c:v>
                </c:pt>
                <c:pt idx="238">
                  <c:v>3.3828242555295898</c:v>
                </c:pt>
                <c:pt idx="239">
                  <c:v>3.3828242555295898</c:v>
                </c:pt>
                <c:pt idx="240">
                  <c:v>3.3828242555295898</c:v>
                </c:pt>
                <c:pt idx="241">
                  <c:v>3.3828242555295898</c:v>
                </c:pt>
                <c:pt idx="242">
                  <c:v>3.3828242555295898</c:v>
                </c:pt>
                <c:pt idx="243">
                  <c:v>3.3828242555295898</c:v>
                </c:pt>
                <c:pt idx="244">
                  <c:v>3.3828242555295898</c:v>
                </c:pt>
                <c:pt idx="245">
                  <c:v>3.3828242555295898</c:v>
                </c:pt>
                <c:pt idx="246">
                  <c:v>3.3828242555295898</c:v>
                </c:pt>
                <c:pt idx="247">
                  <c:v>3.3828242555295898</c:v>
                </c:pt>
                <c:pt idx="248">
                  <c:v>3.3828242555295898</c:v>
                </c:pt>
                <c:pt idx="249">
                  <c:v>3.3828242555295898</c:v>
                </c:pt>
                <c:pt idx="250">
                  <c:v>3.3828242555295898</c:v>
                </c:pt>
                <c:pt idx="251">
                  <c:v>3.3828242555295898</c:v>
                </c:pt>
                <c:pt idx="252">
                  <c:v>3.3828242555295898</c:v>
                </c:pt>
                <c:pt idx="253">
                  <c:v>3.3828242555295898</c:v>
                </c:pt>
                <c:pt idx="254">
                  <c:v>3.3828242555295898</c:v>
                </c:pt>
                <c:pt idx="255">
                  <c:v>3.3828242555295898</c:v>
                </c:pt>
                <c:pt idx="256">
                  <c:v>3.3828242555295898</c:v>
                </c:pt>
                <c:pt idx="257">
                  <c:v>3.3828242555295898</c:v>
                </c:pt>
                <c:pt idx="258">
                  <c:v>3.3828242555295898</c:v>
                </c:pt>
                <c:pt idx="259">
                  <c:v>3.3828242555295898</c:v>
                </c:pt>
                <c:pt idx="260">
                  <c:v>3.3828242555295898</c:v>
                </c:pt>
                <c:pt idx="261">
                  <c:v>3.3828242555295898</c:v>
                </c:pt>
                <c:pt idx="262">
                  <c:v>3.3828242555295898</c:v>
                </c:pt>
                <c:pt idx="263">
                  <c:v>3.3828242555295898</c:v>
                </c:pt>
                <c:pt idx="264">
                  <c:v>3.3828242555295898</c:v>
                </c:pt>
                <c:pt idx="265">
                  <c:v>3.3828242555295898</c:v>
                </c:pt>
                <c:pt idx="266">
                  <c:v>3.3828242555295898</c:v>
                </c:pt>
                <c:pt idx="267">
                  <c:v>3.3828242555295898</c:v>
                </c:pt>
                <c:pt idx="268">
                  <c:v>3.3828242555295898</c:v>
                </c:pt>
                <c:pt idx="269">
                  <c:v>3.3828242555295898</c:v>
                </c:pt>
                <c:pt idx="270">
                  <c:v>3.3828242555295898</c:v>
                </c:pt>
                <c:pt idx="271">
                  <c:v>3.3828242555295898</c:v>
                </c:pt>
                <c:pt idx="272">
                  <c:v>3.3828242555295898</c:v>
                </c:pt>
                <c:pt idx="273">
                  <c:v>3.3828242555295898</c:v>
                </c:pt>
                <c:pt idx="274">
                  <c:v>3.3828242555295898</c:v>
                </c:pt>
                <c:pt idx="275">
                  <c:v>3.3828242555295898</c:v>
                </c:pt>
                <c:pt idx="276">
                  <c:v>3.3828242555295898</c:v>
                </c:pt>
                <c:pt idx="277">
                  <c:v>3.3828242555295898</c:v>
                </c:pt>
                <c:pt idx="278">
                  <c:v>3.3828242555295898</c:v>
                </c:pt>
                <c:pt idx="279">
                  <c:v>3.3828242555295898</c:v>
                </c:pt>
                <c:pt idx="280">
                  <c:v>3.3828242555295898</c:v>
                </c:pt>
                <c:pt idx="281">
                  <c:v>3.3828242555295898</c:v>
                </c:pt>
                <c:pt idx="282">
                  <c:v>3.3828242555295898</c:v>
                </c:pt>
                <c:pt idx="283">
                  <c:v>3.3828242555295898</c:v>
                </c:pt>
                <c:pt idx="284">
                  <c:v>3.3828242555295898</c:v>
                </c:pt>
                <c:pt idx="285">
                  <c:v>3.3828242555295898</c:v>
                </c:pt>
                <c:pt idx="286">
                  <c:v>3.3828242555295898</c:v>
                </c:pt>
                <c:pt idx="287">
                  <c:v>3.3828242555295898</c:v>
                </c:pt>
                <c:pt idx="288">
                  <c:v>3.3828242555295898</c:v>
                </c:pt>
                <c:pt idx="289">
                  <c:v>3.3828242555295898</c:v>
                </c:pt>
                <c:pt idx="290">
                  <c:v>3.3828242555295898</c:v>
                </c:pt>
                <c:pt idx="291">
                  <c:v>3.3828242555295898</c:v>
                </c:pt>
                <c:pt idx="292">
                  <c:v>3.3828242555295898</c:v>
                </c:pt>
                <c:pt idx="293">
                  <c:v>3.3828242555295898</c:v>
                </c:pt>
                <c:pt idx="294">
                  <c:v>3.3828242555295898</c:v>
                </c:pt>
                <c:pt idx="295">
                  <c:v>3.3828242555295898</c:v>
                </c:pt>
                <c:pt idx="296">
                  <c:v>3.3828242555295898</c:v>
                </c:pt>
                <c:pt idx="297">
                  <c:v>3.3828242555295898</c:v>
                </c:pt>
                <c:pt idx="298">
                  <c:v>3.3828242555295898</c:v>
                </c:pt>
              </c:numCache>
            </c:numRef>
          </c:yVal>
          <c:smooth val="0"/>
          <c:extLst>
            <c:ext xmlns:c16="http://schemas.microsoft.com/office/drawing/2014/chart" uri="{C3380CC4-5D6E-409C-BE32-E72D297353CC}">
              <c16:uniqueId val="{0000000D-75B5-CB4A-AB26-FDBC7745E900}"/>
            </c:ext>
          </c:extLst>
        </c:ser>
        <c:ser>
          <c:idx val="11"/>
          <c:order val="7"/>
          <c:tx>
            <c:v>40%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NAtest!$AC:$AC</c:f>
              <c:numCache>
                <c:formatCode>General</c:formatCode>
                <c:ptCount val="1048576"/>
                <c:pt idx="0">
                  <c:v>0</c:v>
                </c:pt>
                <c:pt idx="1">
                  <c:v>4.4771551920858101</c:v>
                </c:pt>
                <c:pt idx="2">
                  <c:v>4.4771551920858101</c:v>
                </c:pt>
                <c:pt idx="3">
                  <c:v>4.4771551920858101</c:v>
                </c:pt>
                <c:pt idx="4">
                  <c:v>4.4771551920858101</c:v>
                </c:pt>
                <c:pt idx="5">
                  <c:v>4.4771551920858101</c:v>
                </c:pt>
                <c:pt idx="6">
                  <c:v>4.4771551920858101</c:v>
                </c:pt>
                <c:pt idx="7">
                  <c:v>4.4771551920858101</c:v>
                </c:pt>
                <c:pt idx="8">
                  <c:v>4.4771551920858101</c:v>
                </c:pt>
                <c:pt idx="9">
                  <c:v>4.4771551920858101</c:v>
                </c:pt>
                <c:pt idx="10">
                  <c:v>4.4771551920858101</c:v>
                </c:pt>
                <c:pt idx="11">
                  <c:v>4.4771551920858101</c:v>
                </c:pt>
                <c:pt idx="12">
                  <c:v>4.4771551920858101</c:v>
                </c:pt>
                <c:pt idx="13">
                  <c:v>4.4771551920858101</c:v>
                </c:pt>
                <c:pt idx="14">
                  <c:v>4.4771551920858101</c:v>
                </c:pt>
                <c:pt idx="15">
                  <c:v>4.4771551920858101</c:v>
                </c:pt>
                <c:pt idx="16">
                  <c:v>4.4771551920858101</c:v>
                </c:pt>
                <c:pt idx="17">
                  <c:v>4.4771551920858101</c:v>
                </c:pt>
                <c:pt idx="18">
                  <c:v>4.4771551920858101</c:v>
                </c:pt>
                <c:pt idx="19">
                  <c:v>4.4771551920858101</c:v>
                </c:pt>
                <c:pt idx="20">
                  <c:v>4.4771551920858101</c:v>
                </c:pt>
                <c:pt idx="21">
                  <c:v>4.4771551920858101</c:v>
                </c:pt>
                <c:pt idx="22">
                  <c:v>4.4771551920858101</c:v>
                </c:pt>
                <c:pt idx="23">
                  <c:v>4.4771551920858101</c:v>
                </c:pt>
                <c:pt idx="24">
                  <c:v>4.4771551920858101</c:v>
                </c:pt>
                <c:pt idx="25">
                  <c:v>4.4771551920858101</c:v>
                </c:pt>
                <c:pt idx="26">
                  <c:v>4.4771551920858101</c:v>
                </c:pt>
                <c:pt idx="27">
                  <c:v>4.4771551920858101</c:v>
                </c:pt>
                <c:pt idx="28">
                  <c:v>4.4771551920858101</c:v>
                </c:pt>
                <c:pt idx="29">
                  <c:v>4.4771551920858101</c:v>
                </c:pt>
                <c:pt idx="30">
                  <c:v>4.4771551920858101</c:v>
                </c:pt>
                <c:pt idx="31">
                  <c:v>4.4771551920858101</c:v>
                </c:pt>
                <c:pt idx="32">
                  <c:v>4.4771551920858101</c:v>
                </c:pt>
                <c:pt idx="33">
                  <c:v>4.4771551920858101</c:v>
                </c:pt>
                <c:pt idx="34">
                  <c:v>4.4771551920858101</c:v>
                </c:pt>
                <c:pt idx="35">
                  <c:v>4.4771551920858101</c:v>
                </c:pt>
                <c:pt idx="36">
                  <c:v>4.4771551920858101</c:v>
                </c:pt>
                <c:pt idx="37">
                  <c:v>4.4771551920858101</c:v>
                </c:pt>
                <c:pt idx="38">
                  <c:v>4.4771551920858101</c:v>
                </c:pt>
                <c:pt idx="39">
                  <c:v>4.4771551920858101</c:v>
                </c:pt>
                <c:pt idx="40">
                  <c:v>4.4771551920858101</c:v>
                </c:pt>
                <c:pt idx="41">
                  <c:v>4.4771551920858101</c:v>
                </c:pt>
                <c:pt idx="42">
                  <c:v>4.4771551920858101</c:v>
                </c:pt>
                <c:pt idx="43">
                  <c:v>4.4771551920858101</c:v>
                </c:pt>
                <c:pt idx="44">
                  <c:v>4.4771551920858101</c:v>
                </c:pt>
                <c:pt idx="45">
                  <c:v>4.4771551920858101</c:v>
                </c:pt>
                <c:pt idx="46">
                  <c:v>4.4771551920858101</c:v>
                </c:pt>
                <c:pt idx="47">
                  <c:v>4.4771551920858101</c:v>
                </c:pt>
                <c:pt idx="48">
                  <c:v>4.4771551920858101</c:v>
                </c:pt>
                <c:pt idx="49">
                  <c:v>4.4771551920858101</c:v>
                </c:pt>
                <c:pt idx="50">
                  <c:v>4.4771551920858101</c:v>
                </c:pt>
                <c:pt idx="51">
                  <c:v>4.4771551920858101</c:v>
                </c:pt>
                <c:pt idx="52">
                  <c:v>4.4771551920858101</c:v>
                </c:pt>
                <c:pt idx="53">
                  <c:v>4.4771551920858101</c:v>
                </c:pt>
                <c:pt idx="54">
                  <c:v>4.4771551920858101</c:v>
                </c:pt>
                <c:pt idx="55">
                  <c:v>4.4771551920858101</c:v>
                </c:pt>
                <c:pt idx="56">
                  <c:v>4.4771551920858101</c:v>
                </c:pt>
                <c:pt idx="57">
                  <c:v>4.4771551920858101</c:v>
                </c:pt>
                <c:pt idx="58">
                  <c:v>4.4771551920858101</c:v>
                </c:pt>
                <c:pt idx="59">
                  <c:v>4.4771551920858101</c:v>
                </c:pt>
                <c:pt idx="60">
                  <c:v>4.4771551920858101</c:v>
                </c:pt>
                <c:pt idx="61">
                  <c:v>4.4771551920858101</c:v>
                </c:pt>
                <c:pt idx="62">
                  <c:v>4.4771551920858101</c:v>
                </c:pt>
                <c:pt idx="63">
                  <c:v>4.4771551920858101</c:v>
                </c:pt>
                <c:pt idx="64">
                  <c:v>4.4771551920858101</c:v>
                </c:pt>
                <c:pt idx="65">
                  <c:v>4.4771551920858101</c:v>
                </c:pt>
                <c:pt idx="66">
                  <c:v>4.4771551920858101</c:v>
                </c:pt>
                <c:pt idx="67">
                  <c:v>4.4771551920858101</c:v>
                </c:pt>
                <c:pt idx="68">
                  <c:v>4.4771551920858101</c:v>
                </c:pt>
                <c:pt idx="69">
                  <c:v>4.4771551920858101</c:v>
                </c:pt>
                <c:pt idx="70">
                  <c:v>4.4771551920858101</c:v>
                </c:pt>
                <c:pt idx="71">
                  <c:v>4.4771551920858101</c:v>
                </c:pt>
                <c:pt idx="72">
                  <c:v>4.4771551920858101</c:v>
                </c:pt>
                <c:pt idx="73">
                  <c:v>4.4771551920858101</c:v>
                </c:pt>
                <c:pt idx="74">
                  <c:v>4.4771551920858101</c:v>
                </c:pt>
                <c:pt idx="75">
                  <c:v>4.4771551920858101</c:v>
                </c:pt>
                <c:pt idx="76">
                  <c:v>4.4771551920858101</c:v>
                </c:pt>
                <c:pt idx="77">
                  <c:v>4.4771551920858101</c:v>
                </c:pt>
                <c:pt idx="78">
                  <c:v>4.4771551920858101</c:v>
                </c:pt>
                <c:pt idx="79">
                  <c:v>4.4771551920858101</c:v>
                </c:pt>
                <c:pt idx="80">
                  <c:v>4.4771551920858101</c:v>
                </c:pt>
                <c:pt idx="81">
                  <c:v>4.4771551920858101</c:v>
                </c:pt>
                <c:pt idx="82">
                  <c:v>4.4771551920858101</c:v>
                </c:pt>
                <c:pt idx="83">
                  <c:v>4.4771551920858101</c:v>
                </c:pt>
                <c:pt idx="84">
                  <c:v>4.4771551920858101</c:v>
                </c:pt>
                <c:pt idx="85">
                  <c:v>4.4771551920858101</c:v>
                </c:pt>
                <c:pt idx="86">
                  <c:v>4.4771551920858101</c:v>
                </c:pt>
                <c:pt idx="87">
                  <c:v>4.4771551920858101</c:v>
                </c:pt>
                <c:pt idx="88">
                  <c:v>4.4771551920858101</c:v>
                </c:pt>
                <c:pt idx="89">
                  <c:v>4.4771551920858101</c:v>
                </c:pt>
                <c:pt idx="90">
                  <c:v>4.4771551920858101</c:v>
                </c:pt>
                <c:pt idx="91">
                  <c:v>4.4771551920858101</c:v>
                </c:pt>
                <c:pt idx="92">
                  <c:v>4.4771551920858101</c:v>
                </c:pt>
                <c:pt idx="93">
                  <c:v>4.4771551920858101</c:v>
                </c:pt>
                <c:pt idx="94">
                  <c:v>4.4771551920858101</c:v>
                </c:pt>
                <c:pt idx="95">
                  <c:v>4.4771551920858101</c:v>
                </c:pt>
                <c:pt idx="96">
                  <c:v>4.4771551920858101</c:v>
                </c:pt>
                <c:pt idx="97">
                  <c:v>4.4771551920858101</c:v>
                </c:pt>
                <c:pt idx="98">
                  <c:v>4.4771551920858101</c:v>
                </c:pt>
                <c:pt idx="99">
                  <c:v>4.4771551920858101</c:v>
                </c:pt>
                <c:pt idx="100">
                  <c:v>4.4771551920858101</c:v>
                </c:pt>
                <c:pt idx="101">
                  <c:v>4.4771551920858101</c:v>
                </c:pt>
                <c:pt idx="102">
                  <c:v>4.4771551920858101</c:v>
                </c:pt>
                <c:pt idx="103">
                  <c:v>4.4771551920858101</c:v>
                </c:pt>
                <c:pt idx="104">
                  <c:v>4.4771551920858101</c:v>
                </c:pt>
                <c:pt idx="105">
                  <c:v>4.4771551920858101</c:v>
                </c:pt>
                <c:pt idx="106">
                  <c:v>4.4771551920858101</c:v>
                </c:pt>
                <c:pt idx="107">
                  <c:v>4.4771551920858101</c:v>
                </c:pt>
                <c:pt idx="108">
                  <c:v>4.4771551920858101</c:v>
                </c:pt>
                <c:pt idx="109">
                  <c:v>4.4771551920858101</c:v>
                </c:pt>
                <c:pt idx="110">
                  <c:v>4.4771551920858101</c:v>
                </c:pt>
                <c:pt idx="111">
                  <c:v>4.4771551920858101</c:v>
                </c:pt>
                <c:pt idx="112">
                  <c:v>4.4771551920858101</c:v>
                </c:pt>
                <c:pt idx="113">
                  <c:v>4.4771551920858101</c:v>
                </c:pt>
                <c:pt idx="114">
                  <c:v>4.4771551920858101</c:v>
                </c:pt>
                <c:pt idx="115">
                  <c:v>4.4771551920858101</c:v>
                </c:pt>
                <c:pt idx="116">
                  <c:v>4.4771551920858101</c:v>
                </c:pt>
                <c:pt idx="117">
                  <c:v>4.4771551920858101</c:v>
                </c:pt>
                <c:pt idx="118">
                  <c:v>4.4771551920858101</c:v>
                </c:pt>
                <c:pt idx="119">
                  <c:v>4.4771551920858101</c:v>
                </c:pt>
                <c:pt idx="120">
                  <c:v>4.4771551920858101</c:v>
                </c:pt>
                <c:pt idx="121">
                  <c:v>4.4771551920858101</c:v>
                </c:pt>
                <c:pt idx="122">
                  <c:v>4.4771551920858101</c:v>
                </c:pt>
                <c:pt idx="123">
                  <c:v>4.4771551920858101</c:v>
                </c:pt>
                <c:pt idx="124">
                  <c:v>4.4771551920858101</c:v>
                </c:pt>
                <c:pt idx="125">
                  <c:v>4.4771551920858101</c:v>
                </c:pt>
                <c:pt idx="126">
                  <c:v>4.4771551920858101</c:v>
                </c:pt>
                <c:pt idx="127">
                  <c:v>4.4771551920858101</c:v>
                </c:pt>
                <c:pt idx="128">
                  <c:v>4.4771551920858101</c:v>
                </c:pt>
                <c:pt idx="129">
                  <c:v>4.4771551920858101</c:v>
                </c:pt>
                <c:pt idx="130">
                  <c:v>4.4771551920858101</c:v>
                </c:pt>
                <c:pt idx="131">
                  <c:v>4.4771551920858101</c:v>
                </c:pt>
                <c:pt idx="132">
                  <c:v>4.4771551920858101</c:v>
                </c:pt>
                <c:pt idx="133">
                  <c:v>4.4771551920858101</c:v>
                </c:pt>
                <c:pt idx="134">
                  <c:v>4.4771551920858101</c:v>
                </c:pt>
                <c:pt idx="135">
                  <c:v>4.4771551920858101</c:v>
                </c:pt>
                <c:pt idx="136">
                  <c:v>4.4771551920858101</c:v>
                </c:pt>
                <c:pt idx="137">
                  <c:v>4.4771551920858101</c:v>
                </c:pt>
                <c:pt idx="138">
                  <c:v>4.4771551920858101</c:v>
                </c:pt>
                <c:pt idx="139">
                  <c:v>4.4771551920858101</c:v>
                </c:pt>
                <c:pt idx="140">
                  <c:v>4.4771551920858101</c:v>
                </c:pt>
                <c:pt idx="141">
                  <c:v>4.4771551920858101</c:v>
                </c:pt>
                <c:pt idx="142">
                  <c:v>4.4771551920858101</c:v>
                </c:pt>
                <c:pt idx="143">
                  <c:v>4.4771551920858101</c:v>
                </c:pt>
                <c:pt idx="144">
                  <c:v>4.4771551920858101</c:v>
                </c:pt>
                <c:pt idx="145">
                  <c:v>4.4771551920858101</c:v>
                </c:pt>
                <c:pt idx="146">
                  <c:v>4.4771551920858101</c:v>
                </c:pt>
                <c:pt idx="147">
                  <c:v>4.4771551920858101</c:v>
                </c:pt>
                <c:pt idx="148">
                  <c:v>4.4771551920858101</c:v>
                </c:pt>
                <c:pt idx="149">
                  <c:v>4.4771551920858101</c:v>
                </c:pt>
                <c:pt idx="150">
                  <c:v>4.4771551920858101</c:v>
                </c:pt>
                <c:pt idx="151">
                  <c:v>4.4771551920858101</c:v>
                </c:pt>
                <c:pt idx="152">
                  <c:v>4.4771551920858101</c:v>
                </c:pt>
                <c:pt idx="153">
                  <c:v>4.4771551920858101</c:v>
                </c:pt>
                <c:pt idx="154">
                  <c:v>4.4771551920858101</c:v>
                </c:pt>
                <c:pt idx="155">
                  <c:v>4.4771551920858101</c:v>
                </c:pt>
                <c:pt idx="156">
                  <c:v>4.4771551920858101</c:v>
                </c:pt>
                <c:pt idx="157">
                  <c:v>4.4771551920858101</c:v>
                </c:pt>
                <c:pt idx="158">
                  <c:v>4.4771551920858101</c:v>
                </c:pt>
                <c:pt idx="159">
                  <c:v>4.4771551920858101</c:v>
                </c:pt>
                <c:pt idx="160">
                  <c:v>4.4771551920858101</c:v>
                </c:pt>
                <c:pt idx="161">
                  <c:v>4.4771551920858101</c:v>
                </c:pt>
                <c:pt idx="162">
                  <c:v>4.4771551920858101</c:v>
                </c:pt>
                <c:pt idx="163">
                  <c:v>4.4771551920858101</c:v>
                </c:pt>
                <c:pt idx="164">
                  <c:v>4.4771551920858101</c:v>
                </c:pt>
                <c:pt idx="165">
                  <c:v>4.4771551920858101</c:v>
                </c:pt>
                <c:pt idx="166">
                  <c:v>4.4771551920858101</c:v>
                </c:pt>
                <c:pt idx="167">
                  <c:v>4.4771551920858101</c:v>
                </c:pt>
                <c:pt idx="168">
                  <c:v>4.4771551920858101</c:v>
                </c:pt>
                <c:pt idx="169">
                  <c:v>4.4771551920858101</c:v>
                </c:pt>
                <c:pt idx="170">
                  <c:v>4.4771551920858101</c:v>
                </c:pt>
                <c:pt idx="171">
                  <c:v>4.4771551920858101</c:v>
                </c:pt>
                <c:pt idx="172">
                  <c:v>4.4771551920858101</c:v>
                </c:pt>
                <c:pt idx="173">
                  <c:v>4.4771551920858101</c:v>
                </c:pt>
                <c:pt idx="174">
                  <c:v>4.4771551920858101</c:v>
                </c:pt>
                <c:pt idx="175">
                  <c:v>4.4771551920858101</c:v>
                </c:pt>
                <c:pt idx="176">
                  <c:v>4.4771551920858101</c:v>
                </c:pt>
                <c:pt idx="177">
                  <c:v>4.4771551920858101</c:v>
                </c:pt>
                <c:pt idx="178">
                  <c:v>4.4771551920858101</c:v>
                </c:pt>
                <c:pt idx="179">
                  <c:v>4.4771551920858101</c:v>
                </c:pt>
                <c:pt idx="180">
                  <c:v>4.4771551920858101</c:v>
                </c:pt>
                <c:pt idx="181">
                  <c:v>4.4771551920858101</c:v>
                </c:pt>
                <c:pt idx="182">
                  <c:v>4.4771551920858101</c:v>
                </c:pt>
                <c:pt idx="183">
                  <c:v>4.4771551920858101</c:v>
                </c:pt>
                <c:pt idx="184">
                  <c:v>4.4771551920858101</c:v>
                </c:pt>
                <c:pt idx="185">
                  <c:v>4.4771551920858101</c:v>
                </c:pt>
                <c:pt idx="186">
                  <c:v>4.4771551920858101</c:v>
                </c:pt>
                <c:pt idx="187">
                  <c:v>4.4771551920858101</c:v>
                </c:pt>
                <c:pt idx="188">
                  <c:v>4.4771551920858101</c:v>
                </c:pt>
                <c:pt idx="189">
                  <c:v>4.4771551920858101</c:v>
                </c:pt>
                <c:pt idx="190">
                  <c:v>4.4771551920858101</c:v>
                </c:pt>
                <c:pt idx="191">
                  <c:v>4.4771551920858101</c:v>
                </c:pt>
                <c:pt idx="192">
                  <c:v>4.4771551920858101</c:v>
                </c:pt>
                <c:pt idx="193">
                  <c:v>4.4771551920858101</c:v>
                </c:pt>
                <c:pt idx="194">
                  <c:v>4.4771551920858101</c:v>
                </c:pt>
                <c:pt idx="195">
                  <c:v>4.4771551920858101</c:v>
                </c:pt>
                <c:pt idx="196">
                  <c:v>4.4771551920858101</c:v>
                </c:pt>
                <c:pt idx="197">
                  <c:v>4.4771551920858101</c:v>
                </c:pt>
                <c:pt idx="198">
                  <c:v>4.4771551920858101</c:v>
                </c:pt>
                <c:pt idx="199">
                  <c:v>4.4771551920858101</c:v>
                </c:pt>
                <c:pt idx="200">
                  <c:v>4.4771551920858101</c:v>
                </c:pt>
                <c:pt idx="201">
                  <c:v>4.4771551920858101</c:v>
                </c:pt>
                <c:pt idx="202">
                  <c:v>4.4771551920858101</c:v>
                </c:pt>
                <c:pt idx="203">
                  <c:v>4.4771551920858101</c:v>
                </c:pt>
                <c:pt idx="204">
                  <c:v>4.4771551920858101</c:v>
                </c:pt>
                <c:pt idx="205">
                  <c:v>4.4771551920858101</c:v>
                </c:pt>
                <c:pt idx="206">
                  <c:v>4.4771551920858101</c:v>
                </c:pt>
                <c:pt idx="207">
                  <c:v>4.4771551920858101</c:v>
                </c:pt>
                <c:pt idx="208">
                  <c:v>4.4771551920858101</c:v>
                </c:pt>
                <c:pt idx="209">
                  <c:v>4.4771551920858101</c:v>
                </c:pt>
                <c:pt idx="210">
                  <c:v>4.4771551920858101</c:v>
                </c:pt>
                <c:pt idx="211">
                  <c:v>4.4771551920858101</c:v>
                </c:pt>
                <c:pt idx="212">
                  <c:v>4.4771551920858101</c:v>
                </c:pt>
                <c:pt idx="213">
                  <c:v>4.4771551920858101</c:v>
                </c:pt>
                <c:pt idx="214">
                  <c:v>4.4771551920858101</c:v>
                </c:pt>
                <c:pt idx="215">
                  <c:v>4.4771551920858101</c:v>
                </c:pt>
                <c:pt idx="216">
                  <c:v>4.4771551920858101</c:v>
                </c:pt>
                <c:pt idx="217">
                  <c:v>4.4771551920858101</c:v>
                </c:pt>
                <c:pt idx="218">
                  <c:v>4.4771551920858101</c:v>
                </c:pt>
                <c:pt idx="219">
                  <c:v>4.4771551920858101</c:v>
                </c:pt>
                <c:pt idx="220">
                  <c:v>4.4771551920858101</c:v>
                </c:pt>
                <c:pt idx="221">
                  <c:v>4.4771551920858101</c:v>
                </c:pt>
                <c:pt idx="222">
                  <c:v>4.4771551920858101</c:v>
                </c:pt>
                <c:pt idx="223">
                  <c:v>4.4771551920858101</c:v>
                </c:pt>
                <c:pt idx="224">
                  <c:v>4.4771551920858101</c:v>
                </c:pt>
                <c:pt idx="225">
                  <c:v>4.4771551920858101</c:v>
                </c:pt>
                <c:pt idx="226">
                  <c:v>4.4771551920858101</c:v>
                </c:pt>
                <c:pt idx="227">
                  <c:v>4.4771551920858101</c:v>
                </c:pt>
                <c:pt idx="228">
                  <c:v>4.4771551920858101</c:v>
                </c:pt>
                <c:pt idx="229">
                  <c:v>4.4771551920858101</c:v>
                </c:pt>
                <c:pt idx="230">
                  <c:v>4.4771551920858101</c:v>
                </c:pt>
                <c:pt idx="231">
                  <c:v>4.4771551920858101</c:v>
                </c:pt>
                <c:pt idx="232">
                  <c:v>4.4771551920858101</c:v>
                </c:pt>
                <c:pt idx="233">
                  <c:v>4.4771551920858101</c:v>
                </c:pt>
                <c:pt idx="234">
                  <c:v>4.4771551920858101</c:v>
                </c:pt>
                <c:pt idx="235">
                  <c:v>4.4771551920858101</c:v>
                </c:pt>
                <c:pt idx="236">
                  <c:v>4.4771551920858101</c:v>
                </c:pt>
                <c:pt idx="237">
                  <c:v>4.4771551920858101</c:v>
                </c:pt>
                <c:pt idx="238">
                  <c:v>4.4771551920858101</c:v>
                </c:pt>
                <c:pt idx="239">
                  <c:v>4.4771551920858101</c:v>
                </c:pt>
                <c:pt idx="240">
                  <c:v>4.4771551920858101</c:v>
                </c:pt>
                <c:pt idx="241">
                  <c:v>4.4771551920858101</c:v>
                </c:pt>
                <c:pt idx="242">
                  <c:v>4.4771551920858101</c:v>
                </c:pt>
                <c:pt idx="243">
                  <c:v>4.4771551920858101</c:v>
                </c:pt>
                <c:pt idx="244">
                  <c:v>4.4771551920858101</c:v>
                </c:pt>
                <c:pt idx="245">
                  <c:v>4.4771551920858101</c:v>
                </c:pt>
                <c:pt idx="246">
                  <c:v>4.4771551920858101</c:v>
                </c:pt>
                <c:pt idx="247">
                  <c:v>4.4771551920858101</c:v>
                </c:pt>
                <c:pt idx="248">
                  <c:v>4.4771551920858101</c:v>
                </c:pt>
                <c:pt idx="249">
                  <c:v>4.4771551920858101</c:v>
                </c:pt>
                <c:pt idx="250">
                  <c:v>4.4771551920858101</c:v>
                </c:pt>
                <c:pt idx="251">
                  <c:v>4.4771551920858101</c:v>
                </c:pt>
                <c:pt idx="252">
                  <c:v>4.4771551920858101</c:v>
                </c:pt>
                <c:pt idx="253">
                  <c:v>4.4771551920858101</c:v>
                </c:pt>
                <c:pt idx="254">
                  <c:v>4.4771551920858101</c:v>
                </c:pt>
                <c:pt idx="255">
                  <c:v>4.4771551920858101</c:v>
                </c:pt>
                <c:pt idx="256">
                  <c:v>4.4771551920858101</c:v>
                </c:pt>
                <c:pt idx="257">
                  <c:v>4.4771551920858101</c:v>
                </c:pt>
                <c:pt idx="258">
                  <c:v>4.4771551920858101</c:v>
                </c:pt>
                <c:pt idx="259">
                  <c:v>4.4771551920858101</c:v>
                </c:pt>
                <c:pt idx="260">
                  <c:v>4.4771551920858101</c:v>
                </c:pt>
                <c:pt idx="261">
                  <c:v>4.4771551920858101</c:v>
                </c:pt>
                <c:pt idx="262">
                  <c:v>4.4771551920858101</c:v>
                </c:pt>
                <c:pt idx="263">
                  <c:v>4.4771551920858101</c:v>
                </c:pt>
                <c:pt idx="264">
                  <c:v>4.4771551920858101</c:v>
                </c:pt>
                <c:pt idx="265">
                  <c:v>4.4771551920858101</c:v>
                </c:pt>
                <c:pt idx="266">
                  <c:v>4.4771551920858101</c:v>
                </c:pt>
                <c:pt idx="267">
                  <c:v>4.4771551920858101</c:v>
                </c:pt>
                <c:pt idx="268">
                  <c:v>4.4771551920858101</c:v>
                </c:pt>
                <c:pt idx="269">
                  <c:v>4.4771551920858101</c:v>
                </c:pt>
                <c:pt idx="270">
                  <c:v>4.4771551920858101</c:v>
                </c:pt>
                <c:pt idx="271">
                  <c:v>4.4771551920858101</c:v>
                </c:pt>
                <c:pt idx="272">
                  <c:v>4.4771551920858101</c:v>
                </c:pt>
                <c:pt idx="273">
                  <c:v>4.4771551920858101</c:v>
                </c:pt>
                <c:pt idx="274">
                  <c:v>4.4771551920858101</c:v>
                </c:pt>
                <c:pt idx="275">
                  <c:v>4.4771551920858101</c:v>
                </c:pt>
                <c:pt idx="276">
                  <c:v>4.4771551920858101</c:v>
                </c:pt>
                <c:pt idx="277">
                  <c:v>4.4771551920858101</c:v>
                </c:pt>
                <c:pt idx="278">
                  <c:v>4.4771551920858101</c:v>
                </c:pt>
                <c:pt idx="279">
                  <c:v>4.4771551920858101</c:v>
                </c:pt>
                <c:pt idx="280">
                  <c:v>4.4771551920858101</c:v>
                </c:pt>
                <c:pt idx="281">
                  <c:v>4.4771551920858101</c:v>
                </c:pt>
                <c:pt idx="282">
                  <c:v>4.4771551920858101</c:v>
                </c:pt>
                <c:pt idx="283">
                  <c:v>4.4771551920858101</c:v>
                </c:pt>
                <c:pt idx="284">
                  <c:v>4.4771551920858101</c:v>
                </c:pt>
                <c:pt idx="285">
                  <c:v>4.4771551920858101</c:v>
                </c:pt>
                <c:pt idx="286">
                  <c:v>4.4771551920858101</c:v>
                </c:pt>
                <c:pt idx="287">
                  <c:v>4.4771551920858101</c:v>
                </c:pt>
                <c:pt idx="288">
                  <c:v>4.4771551920858101</c:v>
                </c:pt>
                <c:pt idx="289">
                  <c:v>4.4771551920858101</c:v>
                </c:pt>
                <c:pt idx="290">
                  <c:v>4.4771551920858101</c:v>
                </c:pt>
                <c:pt idx="291">
                  <c:v>4.4771551920858101</c:v>
                </c:pt>
                <c:pt idx="292">
                  <c:v>4.4771551920858101</c:v>
                </c:pt>
                <c:pt idx="293">
                  <c:v>4.4771551920858101</c:v>
                </c:pt>
                <c:pt idx="294">
                  <c:v>4.4771551920858101</c:v>
                </c:pt>
                <c:pt idx="295">
                  <c:v>4.4771551920858101</c:v>
                </c:pt>
                <c:pt idx="296">
                  <c:v>4.4771551920858101</c:v>
                </c:pt>
                <c:pt idx="297">
                  <c:v>4.4771551920858101</c:v>
                </c:pt>
                <c:pt idx="298">
                  <c:v>4.4771551920858101</c:v>
                </c:pt>
              </c:numCache>
            </c:numRef>
          </c:yVal>
          <c:smooth val="0"/>
          <c:extLst>
            <c:ext xmlns:c16="http://schemas.microsoft.com/office/drawing/2014/chart" uri="{C3380CC4-5D6E-409C-BE32-E72D297353CC}">
              <c16:uniqueId val="{0000000F-75B5-CB4A-AB26-FDBC7745E900}"/>
            </c:ext>
          </c:extLst>
        </c:ser>
        <c:ser>
          <c:idx val="4"/>
          <c:order val="8"/>
          <c:tx>
            <c:v>50%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4-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NAtest!$AD:$AD</c:f>
              <c:numCache>
                <c:formatCode>General</c:formatCode>
                <c:ptCount val="1048576"/>
                <c:pt idx="0">
                  <c:v>0</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pt idx="35">
                  <c:v>5.5</c:v>
                </c:pt>
                <c:pt idx="36">
                  <c:v>5.5</c:v>
                </c:pt>
                <c:pt idx="37">
                  <c:v>5.5</c:v>
                </c:pt>
                <c:pt idx="38">
                  <c:v>5.5</c:v>
                </c:pt>
                <c:pt idx="39">
                  <c:v>5.5</c:v>
                </c:pt>
                <c:pt idx="40">
                  <c:v>5.5</c:v>
                </c:pt>
                <c:pt idx="41">
                  <c:v>5.5</c:v>
                </c:pt>
                <c:pt idx="42">
                  <c:v>5.5</c:v>
                </c:pt>
                <c:pt idx="43">
                  <c:v>5.5</c:v>
                </c:pt>
                <c:pt idx="44">
                  <c:v>5.5</c:v>
                </c:pt>
                <c:pt idx="45">
                  <c:v>5.5</c:v>
                </c:pt>
                <c:pt idx="46">
                  <c:v>5.5</c:v>
                </c:pt>
                <c:pt idx="47">
                  <c:v>5.5</c:v>
                </c:pt>
                <c:pt idx="48">
                  <c:v>5.5</c:v>
                </c:pt>
                <c:pt idx="49">
                  <c:v>5.5</c:v>
                </c:pt>
                <c:pt idx="50">
                  <c:v>5.5</c:v>
                </c:pt>
                <c:pt idx="51">
                  <c:v>5.5</c:v>
                </c:pt>
                <c:pt idx="52">
                  <c:v>5.5</c:v>
                </c:pt>
                <c:pt idx="53">
                  <c:v>5.5</c:v>
                </c:pt>
                <c:pt idx="54">
                  <c:v>5.5</c:v>
                </c:pt>
                <c:pt idx="55">
                  <c:v>5.5</c:v>
                </c:pt>
                <c:pt idx="56">
                  <c:v>5.5</c:v>
                </c:pt>
                <c:pt idx="57">
                  <c:v>5.5</c:v>
                </c:pt>
                <c:pt idx="58">
                  <c:v>5.5</c:v>
                </c:pt>
                <c:pt idx="59">
                  <c:v>5.5</c:v>
                </c:pt>
                <c:pt idx="60">
                  <c:v>5.5</c:v>
                </c:pt>
                <c:pt idx="61">
                  <c:v>5.5</c:v>
                </c:pt>
                <c:pt idx="62">
                  <c:v>5.5</c:v>
                </c:pt>
                <c:pt idx="63">
                  <c:v>5.5</c:v>
                </c:pt>
                <c:pt idx="64">
                  <c:v>5.5</c:v>
                </c:pt>
                <c:pt idx="65">
                  <c:v>5.5</c:v>
                </c:pt>
                <c:pt idx="66">
                  <c:v>5.5</c:v>
                </c:pt>
                <c:pt idx="67">
                  <c:v>5.5</c:v>
                </c:pt>
                <c:pt idx="68">
                  <c:v>5.5</c:v>
                </c:pt>
                <c:pt idx="69">
                  <c:v>5.5</c:v>
                </c:pt>
                <c:pt idx="70">
                  <c:v>5.5</c:v>
                </c:pt>
                <c:pt idx="71">
                  <c:v>5.5</c:v>
                </c:pt>
                <c:pt idx="72">
                  <c:v>5.5</c:v>
                </c:pt>
                <c:pt idx="73">
                  <c:v>5.5</c:v>
                </c:pt>
                <c:pt idx="74">
                  <c:v>5.5</c:v>
                </c:pt>
                <c:pt idx="75">
                  <c:v>5.5</c:v>
                </c:pt>
                <c:pt idx="76">
                  <c:v>5.5</c:v>
                </c:pt>
                <c:pt idx="77">
                  <c:v>5.5</c:v>
                </c:pt>
                <c:pt idx="78">
                  <c:v>5.5</c:v>
                </c:pt>
                <c:pt idx="79">
                  <c:v>5.5</c:v>
                </c:pt>
                <c:pt idx="80">
                  <c:v>5.5</c:v>
                </c:pt>
                <c:pt idx="81">
                  <c:v>5.5</c:v>
                </c:pt>
                <c:pt idx="82">
                  <c:v>5.5</c:v>
                </c:pt>
                <c:pt idx="83">
                  <c:v>5.5</c:v>
                </c:pt>
                <c:pt idx="84">
                  <c:v>5.5</c:v>
                </c:pt>
                <c:pt idx="85">
                  <c:v>5.5</c:v>
                </c:pt>
                <c:pt idx="86">
                  <c:v>5.5</c:v>
                </c:pt>
                <c:pt idx="87">
                  <c:v>5.5</c:v>
                </c:pt>
                <c:pt idx="88">
                  <c:v>5.5</c:v>
                </c:pt>
                <c:pt idx="89">
                  <c:v>5.5</c:v>
                </c:pt>
                <c:pt idx="90">
                  <c:v>5.5</c:v>
                </c:pt>
                <c:pt idx="91">
                  <c:v>5.5</c:v>
                </c:pt>
                <c:pt idx="92">
                  <c:v>5.5</c:v>
                </c:pt>
                <c:pt idx="93">
                  <c:v>5.5</c:v>
                </c:pt>
                <c:pt idx="94">
                  <c:v>5.5</c:v>
                </c:pt>
                <c:pt idx="95">
                  <c:v>5.5</c:v>
                </c:pt>
                <c:pt idx="96">
                  <c:v>5.5</c:v>
                </c:pt>
                <c:pt idx="97">
                  <c:v>5.5</c:v>
                </c:pt>
                <c:pt idx="98">
                  <c:v>5.5</c:v>
                </c:pt>
                <c:pt idx="99">
                  <c:v>5.5</c:v>
                </c:pt>
                <c:pt idx="100">
                  <c:v>5.5</c:v>
                </c:pt>
                <c:pt idx="101">
                  <c:v>5.5</c:v>
                </c:pt>
                <c:pt idx="102">
                  <c:v>5.5</c:v>
                </c:pt>
                <c:pt idx="103">
                  <c:v>5.5</c:v>
                </c:pt>
                <c:pt idx="104">
                  <c:v>5.5</c:v>
                </c:pt>
                <c:pt idx="105">
                  <c:v>5.5</c:v>
                </c:pt>
                <c:pt idx="106">
                  <c:v>5.5</c:v>
                </c:pt>
                <c:pt idx="107">
                  <c:v>5.5</c:v>
                </c:pt>
                <c:pt idx="108">
                  <c:v>5.5</c:v>
                </c:pt>
                <c:pt idx="109">
                  <c:v>5.5</c:v>
                </c:pt>
                <c:pt idx="110">
                  <c:v>5.5</c:v>
                </c:pt>
                <c:pt idx="111">
                  <c:v>5.5</c:v>
                </c:pt>
                <c:pt idx="112">
                  <c:v>5.5</c:v>
                </c:pt>
                <c:pt idx="113">
                  <c:v>5.5</c:v>
                </c:pt>
                <c:pt idx="114">
                  <c:v>5.5</c:v>
                </c:pt>
                <c:pt idx="115">
                  <c:v>5.5</c:v>
                </c:pt>
                <c:pt idx="116">
                  <c:v>5.5</c:v>
                </c:pt>
                <c:pt idx="117">
                  <c:v>5.5</c:v>
                </c:pt>
                <c:pt idx="118">
                  <c:v>5.5</c:v>
                </c:pt>
                <c:pt idx="119">
                  <c:v>5.5</c:v>
                </c:pt>
                <c:pt idx="120">
                  <c:v>5.5</c:v>
                </c:pt>
                <c:pt idx="121">
                  <c:v>5.5</c:v>
                </c:pt>
                <c:pt idx="122">
                  <c:v>5.5</c:v>
                </c:pt>
                <c:pt idx="123">
                  <c:v>5.5</c:v>
                </c:pt>
                <c:pt idx="124">
                  <c:v>5.5</c:v>
                </c:pt>
                <c:pt idx="125">
                  <c:v>5.5</c:v>
                </c:pt>
                <c:pt idx="126">
                  <c:v>5.5</c:v>
                </c:pt>
                <c:pt idx="127">
                  <c:v>5.5</c:v>
                </c:pt>
                <c:pt idx="128">
                  <c:v>5.5</c:v>
                </c:pt>
                <c:pt idx="129">
                  <c:v>5.5</c:v>
                </c:pt>
                <c:pt idx="130">
                  <c:v>5.5</c:v>
                </c:pt>
                <c:pt idx="131">
                  <c:v>5.5</c:v>
                </c:pt>
                <c:pt idx="132">
                  <c:v>5.5</c:v>
                </c:pt>
                <c:pt idx="133">
                  <c:v>5.5</c:v>
                </c:pt>
                <c:pt idx="134">
                  <c:v>5.5</c:v>
                </c:pt>
                <c:pt idx="135">
                  <c:v>5.5</c:v>
                </c:pt>
                <c:pt idx="136">
                  <c:v>5.5</c:v>
                </c:pt>
                <c:pt idx="137">
                  <c:v>5.5</c:v>
                </c:pt>
                <c:pt idx="138">
                  <c:v>5.5</c:v>
                </c:pt>
                <c:pt idx="139">
                  <c:v>5.5</c:v>
                </c:pt>
                <c:pt idx="140">
                  <c:v>5.5</c:v>
                </c:pt>
                <c:pt idx="141">
                  <c:v>5.5</c:v>
                </c:pt>
                <c:pt idx="142">
                  <c:v>5.5</c:v>
                </c:pt>
                <c:pt idx="143">
                  <c:v>5.5</c:v>
                </c:pt>
                <c:pt idx="144">
                  <c:v>5.5</c:v>
                </c:pt>
                <c:pt idx="145">
                  <c:v>5.5</c:v>
                </c:pt>
                <c:pt idx="146">
                  <c:v>5.5</c:v>
                </c:pt>
                <c:pt idx="147">
                  <c:v>5.5</c:v>
                </c:pt>
                <c:pt idx="148">
                  <c:v>5.5</c:v>
                </c:pt>
                <c:pt idx="149">
                  <c:v>5.5</c:v>
                </c:pt>
                <c:pt idx="150">
                  <c:v>5.5</c:v>
                </c:pt>
                <c:pt idx="151">
                  <c:v>5.5</c:v>
                </c:pt>
                <c:pt idx="152">
                  <c:v>5.5</c:v>
                </c:pt>
                <c:pt idx="153">
                  <c:v>5.5</c:v>
                </c:pt>
                <c:pt idx="154">
                  <c:v>5.5</c:v>
                </c:pt>
                <c:pt idx="155">
                  <c:v>5.5</c:v>
                </c:pt>
                <c:pt idx="156">
                  <c:v>5.5</c:v>
                </c:pt>
                <c:pt idx="157">
                  <c:v>5.5</c:v>
                </c:pt>
                <c:pt idx="158">
                  <c:v>5.5</c:v>
                </c:pt>
                <c:pt idx="159">
                  <c:v>5.5</c:v>
                </c:pt>
                <c:pt idx="160">
                  <c:v>5.5</c:v>
                </c:pt>
                <c:pt idx="161">
                  <c:v>5.5</c:v>
                </c:pt>
                <c:pt idx="162">
                  <c:v>5.5</c:v>
                </c:pt>
                <c:pt idx="163">
                  <c:v>5.5</c:v>
                </c:pt>
                <c:pt idx="164">
                  <c:v>5.5</c:v>
                </c:pt>
                <c:pt idx="165">
                  <c:v>5.5</c:v>
                </c:pt>
                <c:pt idx="166">
                  <c:v>5.5</c:v>
                </c:pt>
                <c:pt idx="167">
                  <c:v>5.5</c:v>
                </c:pt>
                <c:pt idx="168">
                  <c:v>5.5</c:v>
                </c:pt>
                <c:pt idx="169">
                  <c:v>5.5</c:v>
                </c:pt>
                <c:pt idx="170">
                  <c:v>5.5</c:v>
                </c:pt>
                <c:pt idx="171">
                  <c:v>5.5</c:v>
                </c:pt>
                <c:pt idx="172">
                  <c:v>5.5</c:v>
                </c:pt>
                <c:pt idx="173">
                  <c:v>5.5</c:v>
                </c:pt>
                <c:pt idx="174">
                  <c:v>5.5</c:v>
                </c:pt>
                <c:pt idx="175">
                  <c:v>5.5</c:v>
                </c:pt>
                <c:pt idx="176">
                  <c:v>5.5</c:v>
                </c:pt>
                <c:pt idx="177">
                  <c:v>5.5</c:v>
                </c:pt>
                <c:pt idx="178">
                  <c:v>5.5</c:v>
                </c:pt>
                <c:pt idx="179">
                  <c:v>5.5</c:v>
                </c:pt>
                <c:pt idx="180">
                  <c:v>5.5</c:v>
                </c:pt>
                <c:pt idx="181">
                  <c:v>5.5</c:v>
                </c:pt>
                <c:pt idx="182">
                  <c:v>5.5</c:v>
                </c:pt>
                <c:pt idx="183">
                  <c:v>5.5</c:v>
                </c:pt>
                <c:pt idx="184">
                  <c:v>5.5</c:v>
                </c:pt>
                <c:pt idx="185">
                  <c:v>5.5</c:v>
                </c:pt>
                <c:pt idx="186">
                  <c:v>5.5</c:v>
                </c:pt>
                <c:pt idx="187">
                  <c:v>5.5</c:v>
                </c:pt>
                <c:pt idx="188">
                  <c:v>5.5</c:v>
                </c:pt>
                <c:pt idx="189">
                  <c:v>5.5</c:v>
                </c:pt>
                <c:pt idx="190">
                  <c:v>5.5</c:v>
                </c:pt>
                <c:pt idx="191">
                  <c:v>5.5</c:v>
                </c:pt>
                <c:pt idx="192">
                  <c:v>5.5</c:v>
                </c:pt>
                <c:pt idx="193">
                  <c:v>5.5</c:v>
                </c:pt>
                <c:pt idx="194">
                  <c:v>5.5</c:v>
                </c:pt>
                <c:pt idx="195">
                  <c:v>5.5</c:v>
                </c:pt>
                <c:pt idx="196">
                  <c:v>5.5</c:v>
                </c:pt>
                <c:pt idx="197">
                  <c:v>5.5</c:v>
                </c:pt>
                <c:pt idx="198">
                  <c:v>5.5</c:v>
                </c:pt>
                <c:pt idx="199">
                  <c:v>5.5</c:v>
                </c:pt>
                <c:pt idx="200">
                  <c:v>5.5</c:v>
                </c:pt>
                <c:pt idx="201">
                  <c:v>5.5</c:v>
                </c:pt>
                <c:pt idx="202">
                  <c:v>5.5</c:v>
                </c:pt>
                <c:pt idx="203">
                  <c:v>5.5</c:v>
                </c:pt>
                <c:pt idx="204">
                  <c:v>5.5</c:v>
                </c:pt>
                <c:pt idx="205">
                  <c:v>5.5</c:v>
                </c:pt>
                <c:pt idx="206">
                  <c:v>5.5</c:v>
                </c:pt>
                <c:pt idx="207">
                  <c:v>5.5</c:v>
                </c:pt>
                <c:pt idx="208">
                  <c:v>5.5</c:v>
                </c:pt>
                <c:pt idx="209">
                  <c:v>5.5</c:v>
                </c:pt>
                <c:pt idx="210">
                  <c:v>5.5</c:v>
                </c:pt>
                <c:pt idx="211">
                  <c:v>5.5</c:v>
                </c:pt>
                <c:pt idx="212">
                  <c:v>5.5</c:v>
                </c:pt>
                <c:pt idx="213">
                  <c:v>5.5</c:v>
                </c:pt>
                <c:pt idx="214">
                  <c:v>5.5</c:v>
                </c:pt>
                <c:pt idx="215">
                  <c:v>5.5</c:v>
                </c:pt>
                <c:pt idx="216">
                  <c:v>5.5</c:v>
                </c:pt>
                <c:pt idx="217">
                  <c:v>5.5</c:v>
                </c:pt>
                <c:pt idx="218">
                  <c:v>5.5</c:v>
                </c:pt>
                <c:pt idx="219">
                  <c:v>5.5</c:v>
                </c:pt>
                <c:pt idx="220">
                  <c:v>5.5</c:v>
                </c:pt>
                <c:pt idx="221">
                  <c:v>5.5</c:v>
                </c:pt>
                <c:pt idx="222">
                  <c:v>5.5</c:v>
                </c:pt>
                <c:pt idx="223">
                  <c:v>5.5</c:v>
                </c:pt>
                <c:pt idx="224">
                  <c:v>5.5</c:v>
                </c:pt>
                <c:pt idx="225">
                  <c:v>5.5</c:v>
                </c:pt>
                <c:pt idx="226">
                  <c:v>5.5</c:v>
                </c:pt>
                <c:pt idx="227">
                  <c:v>5.5</c:v>
                </c:pt>
                <c:pt idx="228">
                  <c:v>5.5</c:v>
                </c:pt>
                <c:pt idx="229">
                  <c:v>5.5</c:v>
                </c:pt>
                <c:pt idx="230">
                  <c:v>5.5</c:v>
                </c:pt>
                <c:pt idx="231">
                  <c:v>5.5</c:v>
                </c:pt>
                <c:pt idx="232">
                  <c:v>5.5</c:v>
                </c:pt>
                <c:pt idx="233">
                  <c:v>5.5</c:v>
                </c:pt>
                <c:pt idx="234">
                  <c:v>5.5</c:v>
                </c:pt>
                <c:pt idx="235">
                  <c:v>5.5</c:v>
                </c:pt>
                <c:pt idx="236">
                  <c:v>5.5</c:v>
                </c:pt>
                <c:pt idx="237">
                  <c:v>5.5</c:v>
                </c:pt>
                <c:pt idx="238">
                  <c:v>5.5</c:v>
                </c:pt>
                <c:pt idx="239">
                  <c:v>5.5</c:v>
                </c:pt>
                <c:pt idx="240">
                  <c:v>5.5</c:v>
                </c:pt>
                <c:pt idx="241">
                  <c:v>5.5</c:v>
                </c:pt>
                <c:pt idx="242">
                  <c:v>5.5</c:v>
                </c:pt>
                <c:pt idx="243">
                  <c:v>5.5</c:v>
                </c:pt>
                <c:pt idx="244">
                  <c:v>5.5</c:v>
                </c:pt>
                <c:pt idx="245">
                  <c:v>5.5</c:v>
                </c:pt>
                <c:pt idx="246">
                  <c:v>5.5</c:v>
                </c:pt>
                <c:pt idx="247">
                  <c:v>5.5</c:v>
                </c:pt>
                <c:pt idx="248">
                  <c:v>5.5</c:v>
                </c:pt>
                <c:pt idx="249">
                  <c:v>5.5</c:v>
                </c:pt>
                <c:pt idx="250">
                  <c:v>5.5</c:v>
                </c:pt>
                <c:pt idx="251">
                  <c:v>5.5</c:v>
                </c:pt>
                <c:pt idx="252">
                  <c:v>5.5</c:v>
                </c:pt>
                <c:pt idx="253">
                  <c:v>5.5</c:v>
                </c:pt>
                <c:pt idx="254">
                  <c:v>5.5</c:v>
                </c:pt>
                <c:pt idx="255">
                  <c:v>5.5</c:v>
                </c:pt>
                <c:pt idx="256">
                  <c:v>5.5</c:v>
                </c:pt>
                <c:pt idx="257">
                  <c:v>5.5</c:v>
                </c:pt>
                <c:pt idx="258">
                  <c:v>5.5</c:v>
                </c:pt>
                <c:pt idx="259">
                  <c:v>5.5</c:v>
                </c:pt>
                <c:pt idx="260">
                  <c:v>5.5</c:v>
                </c:pt>
                <c:pt idx="261">
                  <c:v>5.5</c:v>
                </c:pt>
                <c:pt idx="262">
                  <c:v>5.5</c:v>
                </c:pt>
                <c:pt idx="263">
                  <c:v>5.5</c:v>
                </c:pt>
                <c:pt idx="264">
                  <c:v>5.5</c:v>
                </c:pt>
                <c:pt idx="265">
                  <c:v>5.5</c:v>
                </c:pt>
                <c:pt idx="266">
                  <c:v>5.5</c:v>
                </c:pt>
                <c:pt idx="267">
                  <c:v>5.5</c:v>
                </c:pt>
                <c:pt idx="268">
                  <c:v>5.5</c:v>
                </c:pt>
                <c:pt idx="269">
                  <c:v>5.5</c:v>
                </c:pt>
                <c:pt idx="270">
                  <c:v>5.5</c:v>
                </c:pt>
                <c:pt idx="271">
                  <c:v>5.5</c:v>
                </c:pt>
                <c:pt idx="272">
                  <c:v>5.5</c:v>
                </c:pt>
                <c:pt idx="273">
                  <c:v>5.5</c:v>
                </c:pt>
                <c:pt idx="274">
                  <c:v>5.5</c:v>
                </c:pt>
                <c:pt idx="275">
                  <c:v>5.5</c:v>
                </c:pt>
                <c:pt idx="276">
                  <c:v>5.5</c:v>
                </c:pt>
                <c:pt idx="277">
                  <c:v>5.5</c:v>
                </c:pt>
                <c:pt idx="278">
                  <c:v>5.5</c:v>
                </c:pt>
                <c:pt idx="279">
                  <c:v>5.5</c:v>
                </c:pt>
                <c:pt idx="280">
                  <c:v>5.5</c:v>
                </c:pt>
                <c:pt idx="281">
                  <c:v>5.5</c:v>
                </c:pt>
                <c:pt idx="282">
                  <c:v>5.5</c:v>
                </c:pt>
                <c:pt idx="283">
                  <c:v>5.5</c:v>
                </c:pt>
                <c:pt idx="284">
                  <c:v>5.5</c:v>
                </c:pt>
                <c:pt idx="285">
                  <c:v>5.5</c:v>
                </c:pt>
                <c:pt idx="286">
                  <c:v>5.5</c:v>
                </c:pt>
                <c:pt idx="287">
                  <c:v>5.5</c:v>
                </c:pt>
                <c:pt idx="288">
                  <c:v>5.5</c:v>
                </c:pt>
                <c:pt idx="289">
                  <c:v>5.5</c:v>
                </c:pt>
                <c:pt idx="290">
                  <c:v>5.5</c:v>
                </c:pt>
                <c:pt idx="291">
                  <c:v>5.5</c:v>
                </c:pt>
                <c:pt idx="292">
                  <c:v>5.5</c:v>
                </c:pt>
                <c:pt idx="293">
                  <c:v>5.5</c:v>
                </c:pt>
                <c:pt idx="294">
                  <c:v>5.5</c:v>
                </c:pt>
                <c:pt idx="295">
                  <c:v>5.5</c:v>
                </c:pt>
                <c:pt idx="296">
                  <c:v>5.5</c:v>
                </c:pt>
                <c:pt idx="297">
                  <c:v>5.5</c:v>
                </c:pt>
                <c:pt idx="298">
                  <c:v>5.5</c:v>
                </c:pt>
              </c:numCache>
            </c:numRef>
          </c:yVal>
          <c:smooth val="0"/>
          <c:extLst>
            <c:ext xmlns:c16="http://schemas.microsoft.com/office/drawing/2014/chart" uri="{C3380CC4-5D6E-409C-BE32-E72D297353CC}">
              <c16:uniqueId val="{00000011-75B5-CB4A-AB26-FDBC7745E900}"/>
            </c:ext>
          </c:extLst>
        </c:ser>
        <c:ser>
          <c:idx val="12"/>
          <c:order val="9"/>
          <c:tx>
            <c:v>60%</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NAtest!$AE:$AE</c:f>
              <c:numCache>
                <c:formatCode>General</c:formatCode>
                <c:ptCount val="1048576"/>
                <c:pt idx="0">
                  <c:v>0</c:v>
                </c:pt>
                <c:pt idx="1">
                  <c:v>6.5228448079141899</c:v>
                </c:pt>
                <c:pt idx="2">
                  <c:v>6.5228448079141899</c:v>
                </c:pt>
                <c:pt idx="3">
                  <c:v>6.5228448079141899</c:v>
                </c:pt>
                <c:pt idx="4">
                  <c:v>6.5228448079141899</c:v>
                </c:pt>
                <c:pt idx="5">
                  <c:v>6.5228448079141899</c:v>
                </c:pt>
                <c:pt idx="6">
                  <c:v>6.5228448079141899</c:v>
                </c:pt>
                <c:pt idx="7">
                  <c:v>6.5228448079141899</c:v>
                </c:pt>
                <c:pt idx="8">
                  <c:v>6.5228448079141899</c:v>
                </c:pt>
                <c:pt idx="9">
                  <c:v>6.5228448079141899</c:v>
                </c:pt>
                <c:pt idx="10">
                  <c:v>6.5228448079141899</c:v>
                </c:pt>
                <c:pt idx="11">
                  <c:v>6.5228448079141899</c:v>
                </c:pt>
                <c:pt idx="12">
                  <c:v>6.5228448079141899</c:v>
                </c:pt>
                <c:pt idx="13">
                  <c:v>6.5228448079141899</c:v>
                </c:pt>
                <c:pt idx="14">
                  <c:v>6.5228448079141899</c:v>
                </c:pt>
                <c:pt idx="15">
                  <c:v>6.5228448079141899</c:v>
                </c:pt>
                <c:pt idx="16">
                  <c:v>6.5228448079141899</c:v>
                </c:pt>
                <c:pt idx="17">
                  <c:v>6.5228448079141899</c:v>
                </c:pt>
                <c:pt idx="18">
                  <c:v>6.5228448079141899</c:v>
                </c:pt>
                <c:pt idx="19">
                  <c:v>6.5228448079141899</c:v>
                </c:pt>
                <c:pt idx="20">
                  <c:v>6.5228448079141899</c:v>
                </c:pt>
                <c:pt idx="21">
                  <c:v>6.5228448079141899</c:v>
                </c:pt>
                <c:pt idx="22">
                  <c:v>6.5228448079141899</c:v>
                </c:pt>
                <c:pt idx="23">
                  <c:v>6.5228448079141899</c:v>
                </c:pt>
                <c:pt idx="24">
                  <c:v>6.5228448079141899</c:v>
                </c:pt>
                <c:pt idx="25">
                  <c:v>6.5228448079141899</c:v>
                </c:pt>
                <c:pt idx="26">
                  <c:v>6.5228448079141899</c:v>
                </c:pt>
                <c:pt idx="27">
                  <c:v>6.5228448079141899</c:v>
                </c:pt>
                <c:pt idx="28">
                  <c:v>6.5228448079141899</c:v>
                </c:pt>
                <c:pt idx="29">
                  <c:v>6.5228448079141899</c:v>
                </c:pt>
                <c:pt idx="30">
                  <c:v>6.5228448079141899</c:v>
                </c:pt>
                <c:pt idx="31">
                  <c:v>6.5228448079141899</c:v>
                </c:pt>
                <c:pt idx="32">
                  <c:v>6.5228448079141899</c:v>
                </c:pt>
                <c:pt idx="33">
                  <c:v>6.5228448079141899</c:v>
                </c:pt>
                <c:pt idx="34">
                  <c:v>6.5228448079141899</c:v>
                </c:pt>
                <c:pt idx="35">
                  <c:v>6.5228448079141899</c:v>
                </c:pt>
                <c:pt idx="36">
                  <c:v>6.5228448079141899</c:v>
                </c:pt>
                <c:pt idx="37">
                  <c:v>6.5228448079141899</c:v>
                </c:pt>
                <c:pt idx="38">
                  <c:v>6.5228448079141899</c:v>
                </c:pt>
                <c:pt idx="39">
                  <c:v>6.5228448079141899</c:v>
                </c:pt>
                <c:pt idx="40">
                  <c:v>6.5228448079141899</c:v>
                </c:pt>
                <c:pt idx="41">
                  <c:v>6.5228448079141899</c:v>
                </c:pt>
                <c:pt idx="42">
                  <c:v>6.5228448079141899</c:v>
                </c:pt>
                <c:pt idx="43">
                  <c:v>6.5228448079141899</c:v>
                </c:pt>
                <c:pt idx="44">
                  <c:v>6.5228448079141899</c:v>
                </c:pt>
                <c:pt idx="45">
                  <c:v>6.5228448079141899</c:v>
                </c:pt>
                <c:pt idx="46">
                  <c:v>6.5228448079141899</c:v>
                </c:pt>
                <c:pt idx="47">
                  <c:v>6.5228448079141899</c:v>
                </c:pt>
                <c:pt idx="48">
                  <c:v>6.5228448079141899</c:v>
                </c:pt>
                <c:pt idx="49">
                  <c:v>6.5228448079141899</c:v>
                </c:pt>
                <c:pt idx="50">
                  <c:v>6.5228448079141899</c:v>
                </c:pt>
                <c:pt idx="51">
                  <c:v>6.5228448079141899</c:v>
                </c:pt>
                <c:pt idx="52">
                  <c:v>6.5228448079141899</c:v>
                </c:pt>
                <c:pt idx="53">
                  <c:v>6.5228448079141899</c:v>
                </c:pt>
                <c:pt idx="54">
                  <c:v>6.5228448079141899</c:v>
                </c:pt>
                <c:pt idx="55">
                  <c:v>6.5228448079141899</c:v>
                </c:pt>
                <c:pt idx="56">
                  <c:v>6.5228448079141899</c:v>
                </c:pt>
                <c:pt idx="57">
                  <c:v>6.5228448079141899</c:v>
                </c:pt>
                <c:pt idx="58">
                  <c:v>6.5228448079141899</c:v>
                </c:pt>
                <c:pt idx="59">
                  <c:v>6.5228448079141899</c:v>
                </c:pt>
                <c:pt idx="60">
                  <c:v>6.5228448079141899</c:v>
                </c:pt>
                <c:pt idx="61">
                  <c:v>6.5228448079141899</c:v>
                </c:pt>
                <c:pt idx="62">
                  <c:v>6.5228448079141899</c:v>
                </c:pt>
                <c:pt idx="63">
                  <c:v>6.5228448079141899</c:v>
                </c:pt>
                <c:pt idx="64">
                  <c:v>6.5228448079141899</c:v>
                </c:pt>
                <c:pt idx="65">
                  <c:v>6.5228448079141899</c:v>
                </c:pt>
                <c:pt idx="66">
                  <c:v>6.5228448079141899</c:v>
                </c:pt>
                <c:pt idx="67">
                  <c:v>6.5228448079141899</c:v>
                </c:pt>
                <c:pt idx="68">
                  <c:v>6.5228448079141899</c:v>
                </c:pt>
                <c:pt idx="69">
                  <c:v>6.5228448079141899</c:v>
                </c:pt>
                <c:pt idx="70">
                  <c:v>6.5228448079141899</c:v>
                </c:pt>
                <c:pt idx="71">
                  <c:v>6.5228448079141899</c:v>
                </c:pt>
                <c:pt idx="72">
                  <c:v>6.5228448079141899</c:v>
                </c:pt>
                <c:pt idx="73">
                  <c:v>6.5228448079141899</c:v>
                </c:pt>
                <c:pt idx="74">
                  <c:v>6.5228448079141899</c:v>
                </c:pt>
                <c:pt idx="75">
                  <c:v>6.5228448079141899</c:v>
                </c:pt>
                <c:pt idx="76">
                  <c:v>6.5228448079141899</c:v>
                </c:pt>
                <c:pt idx="77">
                  <c:v>6.5228448079141899</c:v>
                </c:pt>
                <c:pt idx="78">
                  <c:v>6.5228448079141899</c:v>
                </c:pt>
                <c:pt idx="79">
                  <c:v>6.5228448079141899</c:v>
                </c:pt>
                <c:pt idx="80">
                  <c:v>6.5228448079141899</c:v>
                </c:pt>
                <c:pt idx="81">
                  <c:v>6.5228448079141899</c:v>
                </c:pt>
                <c:pt idx="82">
                  <c:v>6.5228448079141899</c:v>
                </c:pt>
                <c:pt idx="83">
                  <c:v>6.5228448079141899</c:v>
                </c:pt>
                <c:pt idx="84">
                  <c:v>6.5228448079141899</c:v>
                </c:pt>
                <c:pt idx="85">
                  <c:v>6.5228448079141899</c:v>
                </c:pt>
                <c:pt idx="86">
                  <c:v>6.5228448079141899</c:v>
                </c:pt>
                <c:pt idx="87">
                  <c:v>6.5228448079141899</c:v>
                </c:pt>
                <c:pt idx="88">
                  <c:v>6.5228448079141899</c:v>
                </c:pt>
                <c:pt idx="89">
                  <c:v>6.5228448079141899</c:v>
                </c:pt>
                <c:pt idx="90">
                  <c:v>6.5228448079141899</c:v>
                </c:pt>
                <c:pt idx="91">
                  <c:v>6.5228448079141899</c:v>
                </c:pt>
                <c:pt idx="92">
                  <c:v>6.5228448079141899</c:v>
                </c:pt>
                <c:pt idx="93">
                  <c:v>6.5228448079141899</c:v>
                </c:pt>
                <c:pt idx="94">
                  <c:v>6.5228448079141899</c:v>
                </c:pt>
                <c:pt idx="95">
                  <c:v>6.5228448079141899</c:v>
                </c:pt>
                <c:pt idx="96">
                  <c:v>6.5228448079141899</c:v>
                </c:pt>
                <c:pt idx="97">
                  <c:v>6.5228448079141899</c:v>
                </c:pt>
                <c:pt idx="98">
                  <c:v>6.5228448079141899</c:v>
                </c:pt>
                <c:pt idx="99">
                  <c:v>6.5228448079141899</c:v>
                </c:pt>
                <c:pt idx="100">
                  <c:v>6.5228448079141899</c:v>
                </c:pt>
                <c:pt idx="101">
                  <c:v>6.5228448079141899</c:v>
                </c:pt>
                <c:pt idx="102">
                  <c:v>6.5228448079141899</c:v>
                </c:pt>
                <c:pt idx="103">
                  <c:v>6.5228448079141899</c:v>
                </c:pt>
                <c:pt idx="104">
                  <c:v>6.5228448079141899</c:v>
                </c:pt>
                <c:pt idx="105">
                  <c:v>6.5228448079141899</c:v>
                </c:pt>
                <c:pt idx="106">
                  <c:v>6.5228448079141899</c:v>
                </c:pt>
                <c:pt idx="107">
                  <c:v>6.5228448079141899</c:v>
                </c:pt>
                <c:pt idx="108">
                  <c:v>6.5228448079141899</c:v>
                </c:pt>
                <c:pt idx="109">
                  <c:v>6.5228448079141899</c:v>
                </c:pt>
                <c:pt idx="110">
                  <c:v>6.5228448079141899</c:v>
                </c:pt>
                <c:pt idx="111">
                  <c:v>6.5228448079141899</c:v>
                </c:pt>
                <c:pt idx="112">
                  <c:v>6.5228448079141899</c:v>
                </c:pt>
                <c:pt idx="113">
                  <c:v>6.5228448079141899</c:v>
                </c:pt>
                <c:pt idx="114">
                  <c:v>6.5228448079141899</c:v>
                </c:pt>
                <c:pt idx="115">
                  <c:v>6.5228448079141899</c:v>
                </c:pt>
                <c:pt idx="116">
                  <c:v>6.5228448079141899</c:v>
                </c:pt>
                <c:pt idx="117">
                  <c:v>6.5228448079141899</c:v>
                </c:pt>
                <c:pt idx="118">
                  <c:v>6.5228448079141899</c:v>
                </c:pt>
                <c:pt idx="119">
                  <c:v>6.5228448079141899</c:v>
                </c:pt>
                <c:pt idx="120">
                  <c:v>6.5228448079141899</c:v>
                </c:pt>
                <c:pt idx="121">
                  <c:v>6.5228448079141899</c:v>
                </c:pt>
                <c:pt idx="122">
                  <c:v>6.5228448079141899</c:v>
                </c:pt>
                <c:pt idx="123">
                  <c:v>6.5228448079141899</c:v>
                </c:pt>
                <c:pt idx="124">
                  <c:v>6.5228448079141899</c:v>
                </c:pt>
                <c:pt idx="125">
                  <c:v>6.5228448079141899</c:v>
                </c:pt>
                <c:pt idx="126">
                  <c:v>6.5228448079141899</c:v>
                </c:pt>
                <c:pt idx="127">
                  <c:v>6.5228448079141899</c:v>
                </c:pt>
                <c:pt idx="128">
                  <c:v>6.5228448079141899</c:v>
                </c:pt>
                <c:pt idx="129">
                  <c:v>6.5228448079141899</c:v>
                </c:pt>
                <c:pt idx="130">
                  <c:v>6.5228448079141899</c:v>
                </c:pt>
                <c:pt idx="131">
                  <c:v>6.5228448079141899</c:v>
                </c:pt>
                <c:pt idx="132">
                  <c:v>6.5228448079141899</c:v>
                </c:pt>
                <c:pt idx="133">
                  <c:v>6.5228448079141899</c:v>
                </c:pt>
                <c:pt idx="134">
                  <c:v>6.5228448079141899</c:v>
                </c:pt>
                <c:pt idx="135">
                  <c:v>6.5228448079141899</c:v>
                </c:pt>
                <c:pt idx="136">
                  <c:v>6.5228448079141899</c:v>
                </c:pt>
                <c:pt idx="137">
                  <c:v>6.5228448079141899</c:v>
                </c:pt>
                <c:pt idx="138">
                  <c:v>6.5228448079141899</c:v>
                </c:pt>
                <c:pt idx="139">
                  <c:v>6.5228448079141899</c:v>
                </c:pt>
                <c:pt idx="140">
                  <c:v>6.5228448079141899</c:v>
                </c:pt>
                <c:pt idx="141">
                  <c:v>6.5228448079141899</c:v>
                </c:pt>
                <c:pt idx="142">
                  <c:v>6.5228448079141899</c:v>
                </c:pt>
                <c:pt idx="143">
                  <c:v>6.5228448079141899</c:v>
                </c:pt>
                <c:pt idx="144">
                  <c:v>6.5228448079141899</c:v>
                </c:pt>
                <c:pt idx="145">
                  <c:v>6.5228448079141899</c:v>
                </c:pt>
                <c:pt idx="146">
                  <c:v>6.5228448079141899</c:v>
                </c:pt>
                <c:pt idx="147">
                  <c:v>6.5228448079141899</c:v>
                </c:pt>
                <c:pt idx="148">
                  <c:v>6.5228448079141899</c:v>
                </c:pt>
                <c:pt idx="149">
                  <c:v>6.5228448079141899</c:v>
                </c:pt>
                <c:pt idx="150">
                  <c:v>6.5228448079141899</c:v>
                </c:pt>
                <c:pt idx="151">
                  <c:v>6.5228448079141899</c:v>
                </c:pt>
                <c:pt idx="152">
                  <c:v>6.5228448079141899</c:v>
                </c:pt>
                <c:pt idx="153">
                  <c:v>6.5228448079141899</c:v>
                </c:pt>
                <c:pt idx="154">
                  <c:v>6.5228448079141899</c:v>
                </c:pt>
                <c:pt idx="155">
                  <c:v>6.5228448079141899</c:v>
                </c:pt>
                <c:pt idx="156">
                  <c:v>6.5228448079141899</c:v>
                </c:pt>
                <c:pt idx="157">
                  <c:v>6.5228448079141899</c:v>
                </c:pt>
                <c:pt idx="158">
                  <c:v>6.5228448079141899</c:v>
                </c:pt>
                <c:pt idx="159">
                  <c:v>6.5228448079141899</c:v>
                </c:pt>
                <c:pt idx="160">
                  <c:v>6.5228448079141899</c:v>
                </c:pt>
                <c:pt idx="161">
                  <c:v>6.5228448079141899</c:v>
                </c:pt>
                <c:pt idx="162">
                  <c:v>6.5228448079141899</c:v>
                </c:pt>
                <c:pt idx="163">
                  <c:v>6.5228448079141899</c:v>
                </c:pt>
                <c:pt idx="164">
                  <c:v>6.5228448079141899</c:v>
                </c:pt>
                <c:pt idx="165">
                  <c:v>6.5228448079141899</c:v>
                </c:pt>
                <c:pt idx="166">
                  <c:v>6.5228448079141899</c:v>
                </c:pt>
                <c:pt idx="167">
                  <c:v>6.5228448079141899</c:v>
                </c:pt>
                <c:pt idx="168">
                  <c:v>6.5228448079141899</c:v>
                </c:pt>
                <c:pt idx="169">
                  <c:v>6.5228448079141899</c:v>
                </c:pt>
                <c:pt idx="170">
                  <c:v>6.5228448079141899</c:v>
                </c:pt>
                <c:pt idx="171">
                  <c:v>6.5228448079141899</c:v>
                </c:pt>
                <c:pt idx="172">
                  <c:v>6.5228448079141899</c:v>
                </c:pt>
                <c:pt idx="173">
                  <c:v>6.5228448079141899</c:v>
                </c:pt>
                <c:pt idx="174">
                  <c:v>6.5228448079141899</c:v>
                </c:pt>
                <c:pt idx="175">
                  <c:v>6.5228448079141899</c:v>
                </c:pt>
                <c:pt idx="176">
                  <c:v>6.5228448079141899</c:v>
                </c:pt>
                <c:pt idx="177">
                  <c:v>6.5228448079141899</c:v>
                </c:pt>
                <c:pt idx="178">
                  <c:v>6.5228448079141899</c:v>
                </c:pt>
                <c:pt idx="179">
                  <c:v>6.5228448079141899</c:v>
                </c:pt>
                <c:pt idx="180">
                  <c:v>6.5228448079141899</c:v>
                </c:pt>
                <c:pt idx="181">
                  <c:v>6.5228448079141899</c:v>
                </c:pt>
                <c:pt idx="182">
                  <c:v>6.5228448079141899</c:v>
                </c:pt>
                <c:pt idx="183">
                  <c:v>6.5228448079141899</c:v>
                </c:pt>
                <c:pt idx="184">
                  <c:v>6.5228448079141899</c:v>
                </c:pt>
                <c:pt idx="185">
                  <c:v>6.5228448079141899</c:v>
                </c:pt>
                <c:pt idx="186">
                  <c:v>6.5228448079141899</c:v>
                </c:pt>
                <c:pt idx="187">
                  <c:v>6.5228448079141899</c:v>
                </c:pt>
                <c:pt idx="188">
                  <c:v>6.5228448079141899</c:v>
                </c:pt>
                <c:pt idx="189">
                  <c:v>6.5228448079141899</c:v>
                </c:pt>
                <c:pt idx="190">
                  <c:v>6.5228448079141899</c:v>
                </c:pt>
                <c:pt idx="191">
                  <c:v>6.5228448079141899</c:v>
                </c:pt>
                <c:pt idx="192">
                  <c:v>6.5228448079141899</c:v>
                </c:pt>
                <c:pt idx="193">
                  <c:v>6.5228448079141899</c:v>
                </c:pt>
                <c:pt idx="194">
                  <c:v>6.5228448079141899</c:v>
                </c:pt>
                <c:pt idx="195">
                  <c:v>6.5228448079141899</c:v>
                </c:pt>
                <c:pt idx="196">
                  <c:v>6.5228448079141899</c:v>
                </c:pt>
                <c:pt idx="197">
                  <c:v>6.5228448079141899</c:v>
                </c:pt>
                <c:pt idx="198">
                  <c:v>6.5228448079141899</c:v>
                </c:pt>
                <c:pt idx="199">
                  <c:v>6.5228448079141899</c:v>
                </c:pt>
                <c:pt idx="200">
                  <c:v>6.5228448079141899</c:v>
                </c:pt>
                <c:pt idx="201">
                  <c:v>6.5228448079141899</c:v>
                </c:pt>
                <c:pt idx="202">
                  <c:v>6.5228448079141899</c:v>
                </c:pt>
                <c:pt idx="203">
                  <c:v>6.5228448079141899</c:v>
                </c:pt>
                <c:pt idx="204">
                  <c:v>6.5228448079141899</c:v>
                </c:pt>
                <c:pt idx="205">
                  <c:v>6.5228448079141899</c:v>
                </c:pt>
                <c:pt idx="206">
                  <c:v>6.5228448079141899</c:v>
                </c:pt>
                <c:pt idx="207">
                  <c:v>6.5228448079141899</c:v>
                </c:pt>
                <c:pt idx="208">
                  <c:v>6.5228448079141899</c:v>
                </c:pt>
                <c:pt idx="209">
                  <c:v>6.5228448079141899</c:v>
                </c:pt>
                <c:pt idx="210">
                  <c:v>6.5228448079141899</c:v>
                </c:pt>
                <c:pt idx="211">
                  <c:v>6.5228448079141899</c:v>
                </c:pt>
                <c:pt idx="212">
                  <c:v>6.5228448079141899</c:v>
                </c:pt>
                <c:pt idx="213">
                  <c:v>6.5228448079141899</c:v>
                </c:pt>
                <c:pt idx="214">
                  <c:v>6.5228448079141899</c:v>
                </c:pt>
                <c:pt idx="215">
                  <c:v>6.5228448079141899</c:v>
                </c:pt>
                <c:pt idx="216">
                  <c:v>6.5228448079141899</c:v>
                </c:pt>
                <c:pt idx="217">
                  <c:v>6.5228448079141899</c:v>
                </c:pt>
                <c:pt idx="218">
                  <c:v>6.5228448079141899</c:v>
                </c:pt>
                <c:pt idx="219">
                  <c:v>6.5228448079141899</c:v>
                </c:pt>
                <c:pt idx="220">
                  <c:v>6.5228448079141899</c:v>
                </c:pt>
                <c:pt idx="221">
                  <c:v>6.5228448079141899</c:v>
                </c:pt>
                <c:pt idx="222">
                  <c:v>6.5228448079141899</c:v>
                </c:pt>
                <c:pt idx="223">
                  <c:v>6.5228448079141899</c:v>
                </c:pt>
                <c:pt idx="224">
                  <c:v>6.5228448079141899</c:v>
                </c:pt>
                <c:pt idx="225">
                  <c:v>6.5228448079141899</c:v>
                </c:pt>
                <c:pt idx="226">
                  <c:v>6.5228448079141899</c:v>
                </c:pt>
                <c:pt idx="227">
                  <c:v>6.5228448079141899</c:v>
                </c:pt>
                <c:pt idx="228">
                  <c:v>6.5228448079141899</c:v>
                </c:pt>
                <c:pt idx="229">
                  <c:v>6.5228448079141899</c:v>
                </c:pt>
                <c:pt idx="230">
                  <c:v>6.5228448079141899</c:v>
                </c:pt>
                <c:pt idx="231">
                  <c:v>6.5228448079141899</c:v>
                </c:pt>
                <c:pt idx="232">
                  <c:v>6.5228448079141899</c:v>
                </c:pt>
                <c:pt idx="233">
                  <c:v>6.5228448079141899</c:v>
                </c:pt>
                <c:pt idx="234">
                  <c:v>6.5228448079141899</c:v>
                </c:pt>
                <c:pt idx="235">
                  <c:v>6.5228448079141899</c:v>
                </c:pt>
                <c:pt idx="236">
                  <c:v>6.5228448079141899</c:v>
                </c:pt>
                <c:pt idx="237">
                  <c:v>6.5228448079141899</c:v>
                </c:pt>
                <c:pt idx="238">
                  <c:v>6.5228448079141899</c:v>
                </c:pt>
                <c:pt idx="239">
                  <c:v>6.5228448079141899</c:v>
                </c:pt>
                <c:pt idx="240">
                  <c:v>6.5228448079141899</c:v>
                </c:pt>
                <c:pt idx="241">
                  <c:v>6.5228448079141899</c:v>
                </c:pt>
                <c:pt idx="242">
                  <c:v>6.5228448079141899</c:v>
                </c:pt>
                <c:pt idx="243">
                  <c:v>6.5228448079141899</c:v>
                </c:pt>
                <c:pt idx="244">
                  <c:v>6.5228448079141899</c:v>
                </c:pt>
                <c:pt idx="245">
                  <c:v>6.5228448079141899</c:v>
                </c:pt>
                <c:pt idx="246">
                  <c:v>6.5228448079141899</c:v>
                </c:pt>
                <c:pt idx="247">
                  <c:v>6.5228448079141899</c:v>
                </c:pt>
                <c:pt idx="248">
                  <c:v>6.5228448079141899</c:v>
                </c:pt>
                <c:pt idx="249">
                  <c:v>6.5228448079141899</c:v>
                </c:pt>
                <c:pt idx="250">
                  <c:v>6.5228448079141899</c:v>
                </c:pt>
                <c:pt idx="251">
                  <c:v>6.5228448079141899</c:v>
                </c:pt>
                <c:pt idx="252">
                  <c:v>6.5228448079141899</c:v>
                </c:pt>
                <c:pt idx="253">
                  <c:v>6.5228448079141899</c:v>
                </c:pt>
                <c:pt idx="254">
                  <c:v>6.5228448079141899</c:v>
                </c:pt>
                <c:pt idx="255">
                  <c:v>6.5228448079141899</c:v>
                </c:pt>
                <c:pt idx="256">
                  <c:v>6.5228448079141899</c:v>
                </c:pt>
                <c:pt idx="257">
                  <c:v>6.5228448079141899</c:v>
                </c:pt>
                <c:pt idx="258">
                  <c:v>6.5228448079141899</c:v>
                </c:pt>
                <c:pt idx="259">
                  <c:v>6.5228448079141899</c:v>
                </c:pt>
                <c:pt idx="260">
                  <c:v>6.5228448079141899</c:v>
                </c:pt>
                <c:pt idx="261">
                  <c:v>6.5228448079141899</c:v>
                </c:pt>
                <c:pt idx="262">
                  <c:v>6.5228448079141899</c:v>
                </c:pt>
                <c:pt idx="263">
                  <c:v>6.5228448079141899</c:v>
                </c:pt>
                <c:pt idx="264">
                  <c:v>6.5228448079141899</c:v>
                </c:pt>
                <c:pt idx="265">
                  <c:v>6.5228448079141899</c:v>
                </c:pt>
                <c:pt idx="266">
                  <c:v>6.5228448079141899</c:v>
                </c:pt>
                <c:pt idx="267">
                  <c:v>6.5228448079141899</c:v>
                </c:pt>
                <c:pt idx="268">
                  <c:v>6.5228448079141899</c:v>
                </c:pt>
                <c:pt idx="269">
                  <c:v>6.5228448079141899</c:v>
                </c:pt>
                <c:pt idx="270">
                  <c:v>6.5228448079141899</c:v>
                </c:pt>
                <c:pt idx="271">
                  <c:v>6.5228448079141899</c:v>
                </c:pt>
                <c:pt idx="272">
                  <c:v>6.5228448079141899</c:v>
                </c:pt>
                <c:pt idx="273">
                  <c:v>6.5228448079141899</c:v>
                </c:pt>
                <c:pt idx="274">
                  <c:v>6.5228448079141899</c:v>
                </c:pt>
                <c:pt idx="275">
                  <c:v>6.5228448079141899</c:v>
                </c:pt>
                <c:pt idx="276">
                  <c:v>6.5228448079141899</c:v>
                </c:pt>
                <c:pt idx="277">
                  <c:v>6.5228448079141899</c:v>
                </c:pt>
                <c:pt idx="278">
                  <c:v>6.5228448079141899</c:v>
                </c:pt>
                <c:pt idx="279">
                  <c:v>6.5228448079141899</c:v>
                </c:pt>
                <c:pt idx="280">
                  <c:v>6.5228448079141899</c:v>
                </c:pt>
                <c:pt idx="281">
                  <c:v>6.5228448079141899</c:v>
                </c:pt>
                <c:pt idx="282">
                  <c:v>6.5228448079141899</c:v>
                </c:pt>
                <c:pt idx="283">
                  <c:v>6.5228448079141899</c:v>
                </c:pt>
                <c:pt idx="284">
                  <c:v>6.5228448079141899</c:v>
                </c:pt>
                <c:pt idx="285">
                  <c:v>6.5228448079141899</c:v>
                </c:pt>
                <c:pt idx="286">
                  <c:v>6.5228448079141899</c:v>
                </c:pt>
                <c:pt idx="287">
                  <c:v>6.5228448079141899</c:v>
                </c:pt>
                <c:pt idx="288">
                  <c:v>6.5228448079141899</c:v>
                </c:pt>
                <c:pt idx="289">
                  <c:v>6.5228448079141899</c:v>
                </c:pt>
                <c:pt idx="290">
                  <c:v>6.5228448079141899</c:v>
                </c:pt>
                <c:pt idx="291">
                  <c:v>6.5228448079141899</c:v>
                </c:pt>
                <c:pt idx="292">
                  <c:v>6.5228448079141899</c:v>
                </c:pt>
                <c:pt idx="293">
                  <c:v>6.5228448079141899</c:v>
                </c:pt>
                <c:pt idx="294">
                  <c:v>6.5228448079141899</c:v>
                </c:pt>
                <c:pt idx="295">
                  <c:v>6.5228448079141899</c:v>
                </c:pt>
                <c:pt idx="296">
                  <c:v>6.5228448079141899</c:v>
                </c:pt>
                <c:pt idx="297">
                  <c:v>6.5228448079141899</c:v>
                </c:pt>
                <c:pt idx="298">
                  <c:v>6.5228448079141899</c:v>
                </c:pt>
              </c:numCache>
            </c:numRef>
          </c:yVal>
          <c:smooth val="0"/>
          <c:extLst>
            <c:ext xmlns:c16="http://schemas.microsoft.com/office/drawing/2014/chart" uri="{C3380CC4-5D6E-409C-BE32-E72D297353CC}">
              <c16:uniqueId val="{00000013-75B5-CB4A-AB26-FDBC7745E900}"/>
            </c:ext>
          </c:extLst>
        </c:ser>
        <c:ser>
          <c:idx val="5"/>
          <c:order val="10"/>
          <c:tx>
            <c:v>70%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6-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NAtest!$AF:$AF</c:f>
              <c:numCache>
                <c:formatCode>General</c:formatCode>
                <c:ptCount val="1048576"/>
                <c:pt idx="0">
                  <c:v>0</c:v>
                </c:pt>
                <c:pt idx="1">
                  <c:v>7.6171757444704102</c:v>
                </c:pt>
                <c:pt idx="2">
                  <c:v>7.6171757444704102</c:v>
                </c:pt>
                <c:pt idx="3">
                  <c:v>7.6171757444704102</c:v>
                </c:pt>
                <c:pt idx="4">
                  <c:v>7.6171757444704102</c:v>
                </c:pt>
                <c:pt idx="5">
                  <c:v>7.6171757444704102</c:v>
                </c:pt>
                <c:pt idx="6">
                  <c:v>7.6171757444704102</c:v>
                </c:pt>
                <c:pt idx="7">
                  <c:v>7.6171757444704102</c:v>
                </c:pt>
                <c:pt idx="8">
                  <c:v>7.6171757444704102</c:v>
                </c:pt>
                <c:pt idx="9">
                  <c:v>7.6171757444704102</c:v>
                </c:pt>
                <c:pt idx="10">
                  <c:v>7.6171757444704102</c:v>
                </c:pt>
                <c:pt idx="11">
                  <c:v>7.6171757444704102</c:v>
                </c:pt>
                <c:pt idx="12">
                  <c:v>7.6171757444704102</c:v>
                </c:pt>
                <c:pt idx="13">
                  <c:v>7.6171757444704102</c:v>
                </c:pt>
                <c:pt idx="14">
                  <c:v>7.6171757444704102</c:v>
                </c:pt>
                <c:pt idx="15">
                  <c:v>7.6171757444704102</c:v>
                </c:pt>
                <c:pt idx="16">
                  <c:v>7.6171757444704102</c:v>
                </c:pt>
                <c:pt idx="17">
                  <c:v>7.6171757444704102</c:v>
                </c:pt>
                <c:pt idx="18">
                  <c:v>7.6171757444704102</c:v>
                </c:pt>
                <c:pt idx="19">
                  <c:v>7.6171757444704102</c:v>
                </c:pt>
                <c:pt idx="20">
                  <c:v>7.6171757444704102</c:v>
                </c:pt>
                <c:pt idx="21">
                  <c:v>7.6171757444704102</c:v>
                </c:pt>
                <c:pt idx="22">
                  <c:v>7.6171757444704102</c:v>
                </c:pt>
                <c:pt idx="23">
                  <c:v>7.6171757444704102</c:v>
                </c:pt>
                <c:pt idx="24">
                  <c:v>7.6171757444704102</c:v>
                </c:pt>
                <c:pt idx="25">
                  <c:v>7.6171757444704102</c:v>
                </c:pt>
                <c:pt idx="26">
                  <c:v>7.6171757444704102</c:v>
                </c:pt>
                <c:pt idx="27">
                  <c:v>7.6171757444704102</c:v>
                </c:pt>
                <c:pt idx="28">
                  <c:v>7.6171757444704102</c:v>
                </c:pt>
                <c:pt idx="29">
                  <c:v>7.6171757444704102</c:v>
                </c:pt>
                <c:pt idx="30">
                  <c:v>7.6171757444704102</c:v>
                </c:pt>
                <c:pt idx="31">
                  <c:v>7.6171757444704102</c:v>
                </c:pt>
                <c:pt idx="32">
                  <c:v>7.6171757444704102</c:v>
                </c:pt>
                <c:pt idx="33">
                  <c:v>7.6171757444704102</c:v>
                </c:pt>
                <c:pt idx="34">
                  <c:v>7.6171757444704102</c:v>
                </c:pt>
                <c:pt idx="35">
                  <c:v>7.6171757444704102</c:v>
                </c:pt>
                <c:pt idx="36">
                  <c:v>7.6171757444704102</c:v>
                </c:pt>
                <c:pt idx="37">
                  <c:v>7.6171757444704102</c:v>
                </c:pt>
                <c:pt idx="38">
                  <c:v>7.6171757444704102</c:v>
                </c:pt>
                <c:pt idx="39">
                  <c:v>7.6171757444704102</c:v>
                </c:pt>
                <c:pt idx="40">
                  <c:v>7.6171757444704102</c:v>
                </c:pt>
                <c:pt idx="41">
                  <c:v>7.6171757444704102</c:v>
                </c:pt>
                <c:pt idx="42">
                  <c:v>7.6171757444704102</c:v>
                </c:pt>
                <c:pt idx="43">
                  <c:v>7.6171757444704102</c:v>
                </c:pt>
                <c:pt idx="44">
                  <c:v>7.6171757444704102</c:v>
                </c:pt>
                <c:pt idx="45">
                  <c:v>7.6171757444704102</c:v>
                </c:pt>
                <c:pt idx="46">
                  <c:v>7.6171757444704102</c:v>
                </c:pt>
                <c:pt idx="47">
                  <c:v>7.6171757444704102</c:v>
                </c:pt>
                <c:pt idx="48">
                  <c:v>7.6171757444704102</c:v>
                </c:pt>
                <c:pt idx="49">
                  <c:v>7.6171757444704102</c:v>
                </c:pt>
                <c:pt idx="50">
                  <c:v>7.6171757444704102</c:v>
                </c:pt>
                <c:pt idx="51">
                  <c:v>7.6171757444704102</c:v>
                </c:pt>
                <c:pt idx="52">
                  <c:v>7.6171757444704102</c:v>
                </c:pt>
                <c:pt idx="53">
                  <c:v>7.6171757444704102</c:v>
                </c:pt>
                <c:pt idx="54">
                  <c:v>7.6171757444704102</c:v>
                </c:pt>
                <c:pt idx="55">
                  <c:v>7.6171757444704102</c:v>
                </c:pt>
                <c:pt idx="56">
                  <c:v>7.6171757444704102</c:v>
                </c:pt>
                <c:pt idx="57">
                  <c:v>7.6171757444704102</c:v>
                </c:pt>
                <c:pt idx="58">
                  <c:v>7.6171757444704102</c:v>
                </c:pt>
                <c:pt idx="59">
                  <c:v>7.6171757444704102</c:v>
                </c:pt>
                <c:pt idx="60">
                  <c:v>7.6171757444704102</c:v>
                </c:pt>
                <c:pt idx="61">
                  <c:v>7.6171757444704102</c:v>
                </c:pt>
                <c:pt idx="62">
                  <c:v>7.6171757444704102</c:v>
                </c:pt>
                <c:pt idx="63">
                  <c:v>7.6171757444704102</c:v>
                </c:pt>
                <c:pt idx="64">
                  <c:v>7.6171757444704102</c:v>
                </c:pt>
                <c:pt idx="65">
                  <c:v>7.6171757444704102</c:v>
                </c:pt>
                <c:pt idx="66">
                  <c:v>7.6171757444704102</c:v>
                </c:pt>
                <c:pt idx="67">
                  <c:v>7.6171757444704102</c:v>
                </c:pt>
                <c:pt idx="68">
                  <c:v>7.6171757444704102</c:v>
                </c:pt>
                <c:pt idx="69">
                  <c:v>7.6171757444704102</c:v>
                </c:pt>
                <c:pt idx="70">
                  <c:v>7.6171757444704102</c:v>
                </c:pt>
                <c:pt idx="71">
                  <c:v>7.6171757444704102</c:v>
                </c:pt>
                <c:pt idx="72">
                  <c:v>7.6171757444704102</c:v>
                </c:pt>
                <c:pt idx="73">
                  <c:v>7.6171757444704102</c:v>
                </c:pt>
                <c:pt idx="74">
                  <c:v>7.6171757444704102</c:v>
                </c:pt>
                <c:pt idx="75">
                  <c:v>7.6171757444704102</c:v>
                </c:pt>
                <c:pt idx="76">
                  <c:v>7.6171757444704102</c:v>
                </c:pt>
                <c:pt idx="77">
                  <c:v>7.6171757444704102</c:v>
                </c:pt>
                <c:pt idx="78">
                  <c:v>7.6171757444704102</c:v>
                </c:pt>
                <c:pt idx="79">
                  <c:v>7.6171757444704102</c:v>
                </c:pt>
                <c:pt idx="80">
                  <c:v>7.6171757444704102</c:v>
                </c:pt>
                <c:pt idx="81">
                  <c:v>7.6171757444704102</c:v>
                </c:pt>
                <c:pt idx="82">
                  <c:v>7.6171757444704102</c:v>
                </c:pt>
                <c:pt idx="83">
                  <c:v>7.6171757444704102</c:v>
                </c:pt>
                <c:pt idx="84">
                  <c:v>7.6171757444704102</c:v>
                </c:pt>
                <c:pt idx="85">
                  <c:v>7.6171757444704102</c:v>
                </c:pt>
                <c:pt idx="86">
                  <c:v>7.6171757444704102</c:v>
                </c:pt>
                <c:pt idx="87">
                  <c:v>7.6171757444704102</c:v>
                </c:pt>
                <c:pt idx="88">
                  <c:v>7.6171757444704102</c:v>
                </c:pt>
                <c:pt idx="89">
                  <c:v>7.6171757444704102</c:v>
                </c:pt>
                <c:pt idx="90">
                  <c:v>7.6171757444704102</c:v>
                </c:pt>
                <c:pt idx="91">
                  <c:v>7.6171757444704102</c:v>
                </c:pt>
                <c:pt idx="92">
                  <c:v>7.6171757444704102</c:v>
                </c:pt>
                <c:pt idx="93">
                  <c:v>7.6171757444704102</c:v>
                </c:pt>
                <c:pt idx="94">
                  <c:v>7.6171757444704102</c:v>
                </c:pt>
                <c:pt idx="95">
                  <c:v>7.6171757444704102</c:v>
                </c:pt>
                <c:pt idx="96">
                  <c:v>7.6171757444704102</c:v>
                </c:pt>
                <c:pt idx="97">
                  <c:v>7.6171757444704102</c:v>
                </c:pt>
                <c:pt idx="98">
                  <c:v>7.6171757444704102</c:v>
                </c:pt>
                <c:pt idx="99">
                  <c:v>7.6171757444704102</c:v>
                </c:pt>
                <c:pt idx="100">
                  <c:v>7.6171757444704102</c:v>
                </c:pt>
                <c:pt idx="101">
                  <c:v>7.6171757444704102</c:v>
                </c:pt>
                <c:pt idx="102">
                  <c:v>7.6171757444704102</c:v>
                </c:pt>
                <c:pt idx="103">
                  <c:v>7.6171757444704102</c:v>
                </c:pt>
                <c:pt idx="104">
                  <c:v>7.6171757444704102</c:v>
                </c:pt>
                <c:pt idx="105">
                  <c:v>7.6171757444704102</c:v>
                </c:pt>
                <c:pt idx="106">
                  <c:v>7.6171757444704102</c:v>
                </c:pt>
                <c:pt idx="107">
                  <c:v>7.6171757444704102</c:v>
                </c:pt>
                <c:pt idx="108">
                  <c:v>7.6171757444704102</c:v>
                </c:pt>
                <c:pt idx="109">
                  <c:v>7.6171757444704102</c:v>
                </c:pt>
                <c:pt idx="110">
                  <c:v>7.6171757444704102</c:v>
                </c:pt>
                <c:pt idx="111">
                  <c:v>7.6171757444704102</c:v>
                </c:pt>
                <c:pt idx="112">
                  <c:v>7.6171757444704102</c:v>
                </c:pt>
                <c:pt idx="113">
                  <c:v>7.6171757444704102</c:v>
                </c:pt>
                <c:pt idx="114">
                  <c:v>7.6171757444704102</c:v>
                </c:pt>
                <c:pt idx="115">
                  <c:v>7.6171757444704102</c:v>
                </c:pt>
                <c:pt idx="116">
                  <c:v>7.6171757444704102</c:v>
                </c:pt>
                <c:pt idx="117">
                  <c:v>7.6171757444704102</c:v>
                </c:pt>
                <c:pt idx="118">
                  <c:v>7.6171757444704102</c:v>
                </c:pt>
                <c:pt idx="119">
                  <c:v>7.6171757444704102</c:v>
                </c:pt>
                <c:pt idx="120">
                  <c:v>7.6171757444704102</c:v>
                </c:pt>
                <c:pt idx="121">
                  <c:v>7.6171757444704102</c:v>
                </c:pt>
                <c:pt idx="122">
                  <c:v>7.6171757444704102</c:v>
                </c:pt>
                <c:pt idx="123">
                  <c:v>7.6171757444704102</c:v>
                </c:pt>
                <c:pt idx="124">
                  <c:v>7.6171757444704102</c:v>
                </c:pt>
                <c:pt idx="125">
                  <c:v>7.6171757444704102</c:v>
                </c:pt>
                <c:pt idx="126">
                  <c:v>7.6171757444704102</c:v>
                </c:pt>
                <c:pt idx="127">
                  <c:v>7.6171757444704102</c:v>
                </c:pt>
                <c:pt idx="128">
                  <c:v>7.6171757444704102</c:v>
                </c:pt>
                <c:pt idx="129">
                  <c:v>7.6171757444704102</c:v>
                </c:pt>
                <c:pt idx="130">
                  <c:v>7.6171757444704102</c:v>
                </c:pt>
                <c:pt idx="131">
                  <c:v>7.6171757444704102</c:v>
                </c:pt>
                <c:pt idx="132">
                  <c:v>7.6171757444704102</c:v>
                </c:pt>
                <c:pt idx="133">
                  <c:v>7.6171757444704102</c:v>
                </c:pt>
                <c:pt idx="134">
                  <c:v>7.6171757444704102</c:v>
                </c:pt>
                <c:pt idx="135">
                  <c:v>7.6171757444704102</c:v>
                </c:pt>
                <c:pt idx="136">
                  <c:v>7.6171757444704102</c:v>
                </c:pt>
                <c:pt idx="137">
                  <c:v>7.6171757444704102</c:v>
                </c:pt>
                <c:pt idx="138">
                  <c:v>7.6171757444704102</c:v>
                </c:pt>
                <c:pt idx="139">
                  <c:v>7.6171757444704102</c:v>
                </c:pt>
                <c:pt idx="140">
                  <c:v>7.6171757444704102</c:v>
                </c:pt>
                <c:pt idx="141">
                  <c:v>7.6171757444704102</c:v>
                </c:pt>
                <c:pt idx="142">
                  <c:v>7.6171757444704102</c:v>
                </c:pt>
                <c:pt idx="143">
                  <c:v>7.6171757444704102</c:v>
                </c:pt>
                <c:pt idx="144">
                  <c:v>7.6171757444704102</c:v>
                </c:pt>
                <c:pt idx="145">
                  <c:v>7.6171757444704102</c:v>
                </c:pt>
                <c:pt idx="146">
                  <c:v>7.6171757444704102</c:v>
                </c:pt>
                <c:pt idx="147">
                  <c:v>7.6171757444704102</c:v>
                </c:pt>
                <c:pt idx="148">
                  <c:v>7.6171757444704102</c:v>
                </c:pt>
                <c:pt idx="149">
                  <c:v>7.6171757444704102</c:v>
                </c:pt>
                <c:pt idx="150">
                  <c:v>7.6171757444704102</c:v>
                </c:pt>
                <c:pt idx="151">
                  <c:v>7.6171757444704102</c:v>
                </c:pt>
                <c:pt idx="152">
                  <c:v>7.6171757444704102</c:v>
                </c:pt>
                <c:pt idx="153">
                  <c:v>7.6171757444704102</c:v>
                </c:pt>
                <c:pt idx="154">
                  <c:v>7.6171757444704102</c:v>
                </c:pt>
                <c:pt idx="155">
                  <c:v>7.6171757444704102</c:v>
                </c:pt>
                <c:pt idx="156">
                  <c:v>7.6171757444704102</c:v>
                </c:pt>
                <c:pt idx="157">
                  <c:v>7.6171757444704102</c:v>
                </c:pt>
                <c:pt idx="158">
                  <c:v>7.6171757444704102</c:v>
                </c:pt>
                <c:pt idx="159">
                  <c:v>7.6171757444704102</c:v>
                </c:pt>
                <c:pt idx="160">
                  <c:v>7.6171757444704102</c:v>
                </c:pt>
                <c:pt idx="161">
                  <c:v>7.6171757444704102</c:v>
                </c:pt>
                <c:pt idx="162">
                  <c:v>7.6171757444704102</c:v>
                </c:pt>
                <c:pt idx="163">
                  <c:v>7.6171757444704102</c:v>
                </c:pt>
                <c:pt idx="164">
                  <c:v>7.6171757444704102</c:v>
                </c:pt>
                <c:pt idx="165">
                  <c:v>7.6171757444704102</c:v>
                </c:pt>
                <c:pt idx="166">
                  <c:v>7.6171757444704102</c:v>
                </c:pt>
                <c:pt idx="167">
                  <c:v>7.6171757444704102</c:v>
                </c:pt>
                <c:pt idx="168">
                  <c:v>7.6171757444704102</c:v>
                </c:pt>
                <c:pt idx="169">
                  <c:v>7.6171757444704102</c:v>
                </c:pt>
                <c:pt idx="170">
                  <c:v>7.6171757444704102</c:v>
                </c:pt>
                <c:pt idx="171">
                  <c:v>7.6171757444704102</c:v>
                </c:pt>
                <c:pt idx="172">
                  <c:v>7.6171757444704102</c:v>
                </c:pt>
                <c:pt idx="173">
                  <c:v>7.6171757444704102</c:v>
                </c:pt>
                <c:pt idx="174">
                  <c:v>7.6171757444704102</c:v>
                </c:pt>
                <c:pt idx="175">
                  <c:v>7.6171757444704102</c:v>
                </c:pt>
                <c:pt idx="176">
                  <c:v>7.6171757444704102</c:v>
                </c:pt>
                <c:pt idx="177">
                  <c:v>7.6171757444704102</c:v>
                </c:pt>
                <c:pt idx="178">
                  <c:v>7.6171757444704102</c:v>
                </c:pt>
                <c:pt idx="179">
                  <c:v>7.6171757444704102</c:v>
                </c:pt>
                <c:pt idx="180">
                  <c:v>7.6171757444704102</c:v>
                </c:pt>
                <c:pt idx="181">
                  <c:v>7.6171757444704102</c:v>
                </c:pt>
                <c:pt idx="182">
                  <c:v>7.6171757444704102</c:v>
                </c:pt>
                <c:pt idx="183">
                  <c:v>7.6171757444704102</c:v>
                </c:pt>
                <c:pt idx="184">
                  <c:v>7.6171757444704102</c:v>
                </c:pt>
                <c:pt idx="185">
                  <c:v>7.6171757444704102</c:v>
                </c:pt>
                <c:pt idx="186">
                  <c:v>7.6171757444704102</c:v>
                </c:pt>
                <c:pt idx="187">
                  <c:v>7.6171757444704102</c:v>
                </c:pt>
                <c:pt idx="188">
                  <c:v>7.6171757444704102</c:v>
                </c:pt>
                <c:pt idx="189">
                  <c:v>7.6171757444704102</c:v>
                </c:pt>
                <c:pt idx="190">
                  <c:v>7.6171757444704102</c:v>
                </c:pt>
                <c:pt idx="191">
                  <c:v>7.6171757444704102</c:v>
                </c:pt>
                <c:pt idx="192">
                  <c:v>7.6171757444704102</c:v>
                </c:pt>
                <c:pt idx="193">
                  <c:v>7.6171757444704102</c:v>
                </c:pt>
                <c:pt idx="194">
                  <c:v>7.6171757444704102</c:v>
                </c:pt>
                <c:pt idx="195">
                  <c:v>7.6171757444704102</c:v>
                </c:pt>
                <c:pt idx="196">
                  <c:v>7.6171757444704102</c:v>
                </c:pt>
                <c:pt idx="197">
                  <c:v>7.6171757444704102</c:v>
                </c:pt>
                <c:pt idx="198">
                  <c:v>7.6171757444704102</c:v>
                </c:pt>
                <c:pt idx="199">
                  <c:v>7.6171757444704102</c:v>
                </c:pt>
                <c:pt idx="200">
                  <c:v>7.6171757444704102</c:v>
                </c:pt>
                <c:pt idx="201">
                  <c:v>7.6171757444704102</c:v>
                </c:pt>
                <c:pt idx="202">
                  <c:v>7.6171757444704102</c:v>
                </c:pt>
                <c:pt idx="203">
                  <c:v>7.6171757444704102</c:v>
                </c:pt>
                <c:pt idx="204">
                  <c:v>7.6171757444704102</c:v>
                </c:pt>
                <c:pt idx="205">
                  <c:v>7.6171757444704102</c:v>
                </c:pt>
                <c:pt idx="206">
                  <c:v>7.6171757444704102</c:v>
                </c:pt>
                <c:pt idx="207">
                  <c:v>7.6171757444704102</c:v>
                </c:pt>
                <c:pt idx="208">
                  <c:v>7.6171757444704102</c:v>
                </c:pt>
                <c:pt idx="209">
                  <c:v>7.6171757444704102</c:v>
                </c:pt>
                <c:pt idx="210">
                  <c:v>7.6171757444704102</c:v>
                </c:pt>
                <c:pt idx="211">
                  <c:v>7.6171757444704102</c:v>
                </c:pt>
                <c:pt idx="212">
                  <c:v>7.6171757444704102</c:v>
                </c:pt>
                <c:pt idx="213">
                  <c:v>7.6171757444704102</c:v>
                </c:pt>
                <c:pt idx="214">
                  <c:v>7.6171757444704102</c:v>
                </c:pt>
                <c:pt idx="215">
                  <c:v>7.6171757444704102</c:v>
                </c:pt>
                <c:pt idx="216">
                  <c:v>7.6171757444704102</c:v>
                </c:pt>
                <c:pt idx="217">
                  <c:v>7.6171757444704102</c:v>
                </c:pt>
                <c:pt idx="218">
                  <c:v>7.6171757444704102</c:v>
                </c:pt>
                <c:pt idx="219">
                  <c:v>7.6171757444704102</c:v>
                </c:pt>
                <c:pt idx="220">
                  <c:v>7.6171757444704102</c:v>
                </c:pt>
                <c:pt idx="221">
                  <c:v>7.6171757444704102</c:v>
                </c:pt>
                <c:pt idx="222">
                  <c:v>7.6171757444704102</c:v>
                </c:pt>
                <c:pt idx="223">
                  <c:v>7.6171757444704102</c:v>
                </c:pt>
                <c:pt idx="224">
                  <c:v>7.6171757444704102</c:v>
                </c:pt>
                <c:pt idx="225">
                  <c:v>7.6171757444704102</c:v>
                </c:pt>
                <c:pt idx="226">
                  <c:v>7.6171757444704102</c:v>
                </c:pt>
                <c:pt idx="227">
                  <c:v>7.6171757444704102</c:v>
                </c:pt>
                <c:pt idx="228">
                  <c:v>7.6171757444704102</c:v>
                </c:pt>
                <c:pt idx="229">
                  <c:v>7.6171757444704102</c:v>
                </c:pt>
                <c:pt idx="230">
                  <c:v>7.6171757444704102</c:v>
                </c:pt>
                <c:pt idx="231">
                  <c:v>7.6171757444704102</c:v>
                </c:pt>
                <c:pt idx="232">
                  <c:v>7.6171757444704102</c:v>
                </c:pt>
                <c:pt idx="233">
                  <c:v>7.6171757444704102</c:v>
                </c:pt>
                <c:pt idx="234">
                  <c:v>7.6171757444704102</c:v>
                </c:pt>
                <c:pt idx="235">
                  <c:v>7.6171757444704102</c:v>
                </c:pt>
                <c:pt idx="236">
                  <c:v>7.6171757444704102</c:v>
                </c:pt>
                <c:pt idx="237">
                  <c:v>7.6171757444704102</c:v>
                </c:pt>
                <c:pt idx="238">
                  <c:v>7.6171757444704102</c:v>
                </c:pt>
                <c:pt idx="239">
                  <c:v>7.6171757444704102</c:v>
                </c:pt>
                <c:pt idx="240">
                  <c:v>7.6171757444704102</c:v>
                </c:pt>
                <c:pt idx="241">
                  <c:v>7.6171757444704102</c:v>
                </c:pt>
                <c:pt idx="242">
                  <c:v>7.6171757444704102</c:v>
                </c:pt>
                <c:pt idx="243">
                  <c:v>7.6171757444704102</c:v>
                </c:pt>
                <c:pt idx="244">
                  <c:v>7.6171757444704102</c:v>
                </c:pt>
                <c:pt idx="245">
                  <c:v>7.6171757444704102</c:v>
                </c:pt>
                <c:pt idx="246">
                  <c:v>7.6171757444704102</c:v>
                </c:pt>
                <c:pt idx="247">
                  <c:v>7.6171757444704102</c:v>
                </c:pt>
                <c:pt idx="248">
                  <c:v>7.6171757444704102</c:v>
                </c:pt>
                <c:pt idx="249">
                  <c:v>7.6171757444704102</c:v>
                </c:pt>
                <c:pt idx="250">
                  <c:v>7.6171757444704102</c:v>
                </c:pt>
                <c:pt idx="251">
                  <c:v>7.6171757444704102</c:v>
                </c:pt>
                <c:pt idx="252">
                  <c:v>7.6171757444704102</c:v>
                </c:pt>
                <c:pt idx="253">
                  <c:v>7.6171757444704102</c:v>
                </c:pt>
                <c:pt idx="254">
                  <c:v>7.6171757444704102</c:v>
                </c:pt>
                <c:pt idx="255">
                  <c:v>7.6171757444704102</c:v>
                </c:pt>
                <c:pt idx="256">
                  <c:v>7.6171757444704102</c:v>
                </c:pt>
                <c:pt idx="257">
                  <c:v>7.6171757444704102</c:v>
                </c:pt>
                <c:pt idx="258">
                  <c:v>7.6171757444704102</c:v>
                </c:pt>
                <c:pt idx="259">
                  <c:v>7.6171757444704102</c:v>
                </c:pt>
                <c:pt idx="260">
                  <c:v>7.6171757444704102</c:v>
                </c:pt>
                <c:pt idx="261">
                  <c:v>7.6171757444704102</c:v>
                </c:pt>
                <c:pt idx="262">
                  <c:v>7.6171757444704102</c:v>
                </c:pt>
                <c:pt idx="263">
                  <c:v>7.6171757444704102</c:v>
                </c:pt>
                <c:pt idx="264">
                  <c:v>7.6171757444704102</c:v>
                </c:pt>
                <c:pt idx="265">
                  <c:v>7.6171757444704102</c:v>
                </c:pt>
                <c:pt idx="266">
                  <c:v>7.6171757444704102</c:v>
                </c:pt>
                <c:pt idx="267">
                  <c:v>7.6171757444704102</c:v>
                </c:pt>
                <c:pt idx="268">
                  <c:v>7.6171757444704102</c:v>
                </c:pt>
                <c:pt idx="269">
                  <c:v>7.6171757444704102</c:v>
                </c:pt>
                <c:pt idx="270">
                  <c:v>7.6171757444704102</c:v>
                </c:pt>
                <c:pt idx="271">
                  <c:v>7.6171757444704102</c:v>
                </c:pt>
                <c:pt idx="272">
                  <c:v>7.6171757444704102</c:v>
                </c:pt>
                <c:pt idx="273">
                  <c:v>7.6171757444704102</c:v>
                </c:pt>
                <c:pt idx="274">
                  <c:v>7.6171757444704102</c:v>
                </c:pt>
                <c:pt idx="275">
                  <c:v>7.6171757444704102</c:v>
                </c:pt>
                <c:pt idx="276">
                  <c:v>7.6171757444704102</c:v>
                </c:pt>
                <c:pt idx="277">
                  <c:v>7.6171757444704102</c:v>
                </c:pt>
                <c:pt idx="278">
                  <c:v>7.6171757444704102</c:v>
                </c:pt>
                <c:pt idx="279">
                  <c:v>7.6171757444704102</c:v>
                </c:pt>
                <c:pt idx="280">
                  <c:v>7.6171757444704102</c:v>
                </c:pt>
                <c:pt idx="281">
                  <c:v>7.6171757444704102</c:v>
                </c:pt>
                <c:pt idx="282">
                  <c:v>7.6171757444704102</c:v>
                </c:pt>
                <c:pt idx="283">
                  <c:v>7.6171757444704102</c:v>
                </c:pt>
                <c:pt idx="284">
                  <c:v>7.6171757444704102</c:v>
                </c:pt>
                <c:pt idx="285">
                  <c:v>7.6171757444704102</c:v>
                </c:pt>
                <c:pt idx="286">
                  <c:v>7.6171757444704102</c:v>
                </c:pt>
                <c:pt idx="287">
                  <c:v>7.6171757444704102</c:v>
                </c:pt>
                <c:pt idx="288">
                  <c:v>7.6171757444704102</c:v>
                </c:pt>
                <c:pt idx="289">
                  <c:v>7.6171757444704102</c:v>
                </c:pt>
                <c:pt idx="290">
                  <c:v>7.6171757444704102</c:v>
                </c:pt>
                <c:pt idx="291">
                  <c:v>7.6171757444704102</c:v>
                </c:pt>
                <c:pt idx="292">
                  <c:v>7.6171757444704102</c:v>
                </c:pt>
                <c:pt idx="293">
                  <c:v>7.6171757444704102</c:v>
                </c:pt>
                <c:pt idx="294">
                  <c:v>7.6171757444704102</c:v>
                </c:pt>
                <c:pt idx="295">
                  <c:v>7.6171757444704102</c:v>
                </c:pt>
                <c:pt idx="296">
                  <c:v>7.6171757444704102</c:v>
                </c:pt>
                <c:pt idx="297">
                  <c:v>7.6171757444704102</c:v>
                </c:pt>
                <c:pt idx="298">
                  <c:v>7.6171757444704102</c:v>
                </c:pt>
              </c:numCache>
            </c:numRef>
          </c:yVal>
          <c:smooth val="0"/>
          <c:extLst>
            <c:ext xmlns:c16="http://schemas.microsoft.com/office/drawing/2014/chart" uri="{C3380CC4-5D6E-409C-BE32-E72D297353CC}">
              <c16:uniqueId val="{00000015-75B5-CB4A-AB26-FDBC7745E900}"/>
            </c:ext>
          </c:extLst>
        </c:ser>
        <c:ser>
          <c:idx val="6"/>
          <c:order val="11"/>
          <c:tx>
            <c:v>90%</c:v>
          </c:tx>
          <c:spPr>
            <a:ln w="12700">
              <a:solidFill>
                <a:schemeClr val="tx1">
                  <a:lumMod val="50000"/>
                  <a:lumOff val="50000"/>
                </a:schemeClr>
              </a:solidFill>
              <a:prstDash val="dash"/>
            </a:ln>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8609-614C-AE49-432A2E6E02A9}"/>
                </c:ext>
              </c:extLst>
            </c:dLbl>
            <c:spPr>
              <a:noFill/>
              <a:ln>
                <a:noFill/>
              </a:ln>
              <a:effectLst/>
            </c:spPr>
            <c:txPr>
              <a:bodyPr wrap="square" lIns="38100" tIns="19050" rIns="38100" bIns="19050" anchor="ctr">
                <a:spAutoFit/>
              </a:bodyPr>
              <a:lstStyle/>
              <a:p>
                <a:pPr>
                  <a:defRPr sz="900"/>
                </a:pPr>
                <a:endParaRPr lang="ja-JP"/>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NAtest!$AH:$AH</c:f>
              <c:numCache>
                <c:formatCode>General</c:formatCode>
                <c:ptCount val="1048576"/>
                <c:pt idx="0">
                  <c:v>0</c:v>
                </c:pt>
                <c:pt idx="1">
                  <c:v>10.674041260653224</c:v>
                </c:pt>
                <c:pt idx="2">
                  <c:v>10.674041260653224</c:v>
                </c:pt>
                <c:pt idx="3">
                  <c:v>10.674041260653224</c:v>
                </c:pt>
                <c:pt idx="4">
                  <c:v>10.674041260653224</c:v>
                </c:pt>
                <c:pt idx="5">
                  <c:v>10.674041260653224</c:v>
                </c:pt>
                <c:pt idx="6">
                  <c:v>10.674041260653224</c:v>
                </c:pt>
                <c:pt idx="7">
                  <c:v>10.674041260653224</c:v>
                </c:pt>
                <c:pt idx="8">
                  <c:v>10.674041260653224</c:v>
                </c:pt>
                <c:pt idx="9">
                  <c:v>10.674041260653224</c:v>
                </c:pt>
                <c:pt idx="10">
                  <c:v>10.674041260653224</c:v>
                </c:pt>
                <c:pt idx="11">
                  <c:v>10.674041260653224</c:v>
                </c:pt>
                <c:pt idx="12">
                  <c:v>10.674041260653224</c:v>
                </c:pt>
                <c:pt idx="13">
                  <c:v>10.674041260653224</c:v>
                </c:pt>
                <c:pt idx="14">
                  <c:v>10.674041260653224</c:v>
                </c:pt>
                <c:pt idx="15">
                  <c:v>10.674041260653224</c:v>
                </c:pt>
                <c:pt idx="16">
                  <c:v>10.674041260653224</c:v>
                </c:pt>
                <c:pt idx="17">
                  <c:v>10.674041260653224</c:v>
                </c:pt>
                <c:pt idx="18">
                  <c:v>10.674041260653224</c:v>
                </c:pt>
                <c:pt idx="19">
                  <c:v>10.674041260653224</c:v>
                </c:pt>
                <c:pt idx="20">
                  <c:v>10.674041260653224</c:v>
                </c:pt>
                <c:pt idx="21">
                  <c:v>10.674041260653224</c:v>
                </c:pt>
                <c:pt idx="22">
                  <c:v>10.674041260653224</c:v>
                </c:pt>
                <c:pt idx="23">
                  <c:v>10.674041260653224</c:v>
                </c:pt>
                <c:pt idx="24">
                  <c:v>10.674041260653224</c:v>
                </c:pt>
                <c:pt idx="25">
                  <c:v>10.674041260653224</c:v>
                </c:pt>
                <c:pt idx="26">
                  <c:v>10.674041260653224</c:v>
                </c:pt>
                <c:pt idx="27">
                  <c:v>10.674041260653224</c:v>
                </c:pt>
                <c:pt idx="28">
                  <c:v>10.674041260653224</c:v>
                </c:pt>
                <c:pt idx="29">
                  <c:v>10.674041260653224</c:v>
                </c:pt>
                <c:pt idx="30">
                  <c:v>10.674041260653224</c:v>
                </c:pt>
                <c:pt idx="31">
                  <c:v>10.674041260653224</c:v>
                </c:pt>
                <c:pt idx="32">
                  <c:v>10.674041260653224</c:v>
                </c:pt>
                <c:pt idx="33">
                  <c:v>10.674041260653224</c:v>
                </c:pt>
                <c:pt idx="34">
                  <c:v>10.674041260653224</c:v>
                </c:pt>
                <c:pt idx="35">
                  <c:v>10.674041260653224</c:v>
                </c:pt>
                <c:pt idx="36">
                  <c:v>10.674041260653224</c:v>
                </c:pt>
                <c:pt idx="37">
                  <c:v>10.674041260653224</c:v>
                </c:pt>
                <c:pt idx="38">
                  <c:v>10.674041260653224</c:v>
                </c:pt>
                <c:pt idx="39">
                  <c:v>10.674041260653224</c:v>
                </c:pt>
                <c:pt idx="40">
                  <c:v>10.674041260653224</c:v>
                </c:pt>
                <c:pt idx="41">
                  <c:v>10.674041260653224</c:v>
                </c:pt>
                <c:pt idx="42">
                  <c:v>10.674041260653224</c:v>
                </c:pt>
                <c:pt idx="43">
                  <c:v>10.674041260653224</c:v>
                </c:pt>
                <c:pt idx="44">
                  <c:v>10.674041260653224</c:v>
                </c:pt>
                <c:pt idx="45">
                  <c:v>10.674041260653224</c:v>
                </c:pt>
                <c:pt idx="46">
                  <c:v>10.674041260653224</c:v>
                </c:pt>
                <c:pt idx="47">
                  <c:v>10.674041260653224</c:v>
                </c:pt>
                <c:pt idx="48">
                  <c:v>10.674041260653224</c:v>
                </c:pt>
                <c:pt idx="49">
                  <c:v>10.674041260653224</c:v>
                </c:pt>
                <c:pt idx="50">
                  <c:v>10.674041260653224</c:v>
                </c:pt>
                <c:pt idx="51">
                  <c:v>10.674041260653224</c:v>
                </c:pt>
                <c:pt idx="52">
                  <c:v>10.674041260653224</c:v>
                </c:pt>
                <c:pt idx="53">
                  <c:v>10.674041260653224</c:v>
                </c:pt>
                <c:pt idx="54">
                  <c:v>10.674041260653224</c:v>
                </c:pt>
                <c:pt idx="55">
                  <c:v>10.674041260653224</c:v>
                </c:pt>
                <c:pt idx="56">
                  <c:v>10.674041260653224</c:v>
                </c:pt>
                <c:pt idx="57">
                  <c:v>10.674041260653224</c:v>
                </c:pt>
                <c:pt idx="58">
                  <c:v>10.674041260653224</c:v>
                </c:pt>
                <c:pt idx="59">
                  <c:v>10.674041260653224</c:v>
                </c:pt>
                <c:pt idx="60">
                  <c:v>10.674041260653224</c:v>
                </c:pt>
                <c:pt idx="61">
                  <c:v>10.674041260653224</c:v>
                </c:pt>
                <c:pt idx="62">
                  <c:v>10.674041260653224</c:v>
                </c:pt>
                <c:pt idx="63">
                  <c:v>10.674041260653224</c:v>
                </c:pt>
                <c:pt idx="64">
                  <c:v>10.674041260653224</c:v>
                </c:pt>
                <c:pt idx="65">
                  <c:v>10.674041260653224</c:v>
                </c:pt>
                <c:pt idx="66">
                  <c:v>10.674041260653224</c:v>
                </c:pt>
                <c:pt idx="67">
                  <c:v>10.674041260653224</c:v>
                </c:pt>
                <c:pt idx="68">
                  <c:v>10.674041260653224</c:v>
                </c:pt>
                <c:pt idx="69">
                  <c:v>10.674041260653224</c:v>
                </c:pt>
                <c:pt idx="70">
                  <c:v>10.674041260653224</c:v>
                </c:pt>
                <c:pt idx="71">
                  <c:v>10.674041260653224</c:v>
                </c:pt>
                <c:pt idx="72">
                  <c:v>10.674041260653224</c:v>
                </c:pt>
                <c:pt idx="73">
                  <c:v>10.674041260653224</c:v>
                </c:pt>
                <c:pt idx="74">
                  <c:v>10.674041260653224</c:v>
                </c:pt>
                <c:pt idx="75">
                  <c:v>10.674041260653224</c:v>
                </c:pt>
                <c:pt idx="76">
                  <c:v>10.674041260653224</c:v>
                </c:pt>
                <c:pt idx="77">
                  <c:v>10.674041260653224</c:v>
                </c:pt>
                <c:pt idx="78">
                  <c:v>10.674041260653224</c:v>
                </c:pt>
                <c:pt idx="79">
                  <c:v>10.674041260653224</c:v>
                </c:pt>
                <c:pt idx="80">
                  <c:v>10.674041260653224</c:v>
                </c:pt>
                <c:pt idx="81">
                  <c:v>10.674041260653224</c:v>
                </c:pt>
                <c:pt idx="82">
                  <c:v>10.674041260653224</c:v>
                </c:pt>
                <c:pt idx="83">
                  <c:v>10.674041260653224</c:v>
                </c:pt>
                <c:pt idx="84">
                  <c:v>10.674041260653224</c:v>
                </c:pt>
                <c:pt idx="85">
                  <c:v>10.674041260653224</c:v>
                </c:pt>
                <c:pt idx="86">
                  <c:v>10.674041260653224</c:v>
                </c:pt>
                <c:pt idx="87">
                  <c:v>10.674041260653224</c:v>
                </c:pt>
                <c:pt idx="88">
                  <c:v>10.674041260653224</c:v>
                </c:pt>
                <c:pt idx="89">
                  <c:v>10.674041260653224</c:v>
                </c:pt>
                <c:pt idx="90">
                  <c:v>10.674041260653224</c:v>
                </c:pt>
                <c:pt idx="91">
                  <c:v>10.674041260653224</c:v>
                </c:pt>
                <c:pt idx="92">
                  <c:v>10.674041260653224</c:v>
                </c:pt>
                <c:pt idx="93">
                  <c:v>10.674041260653224</c:v>
                </c:pt>
                <c:pt idx="94">
                  <c:v>10.674041260653224</c:v>
                </c:pt>
                <c:pt idx="95">
                  <c:v>10.674041260653224</c:v>
                </c:pt>
                <c:pt idx="96">
                  <c:v>10.674041260653224</c:v>
                </c:pt>
                <c:pt idx="97">
                  <c:v>10.674041260653224</c:v>
                </c:pt>
                <c:pt idx="98">
                  <c:v>10.674041260653224</c:v>
                </c:pt>
                <c:pt idx="99">
                  <c:v>10.674041260653224</c:v>
                </c:pt>
                <c:pt idx="100">
                  <c:v>10.674041260653224</c:v>
                </c:pt>
                <c:pt idx="101">
                  <c:v>10.674041260653224</c:v>
                </c:pt>
                <c:pt idx="102">
                  <c:v>10.674041260653224</c:v>
                </c:pt>
                <c:pt idx="103">
                  <c:v>10.674041260653224</c:v>
                </c:pt>
                <c:pt idx="104">
                  <c:v>10.674041260653224</c:v>
                </c:pt>
                <c:pt idx="105">
                  <c:v>10.674041260653224</c:v>
                </c:pt>
                <c:pt idx="106">
                  <c:v>10.674041260653224</c:v>
                </c:pt>
                <c:pt idx="107">
                  <c:v>10.674041260653224</c:v>
                </c:pt>
                <c:pt idx="108">
                  <c:v>10.674041260653224</c:v>
                </c:pt>
                <c:pt idx="109">
                  <c:v>10.674041260653224</c:v>
                </c:pt>
                <c:pt idx="110">
                  <c:v>10.674041260653224</c:v>
                </c:pt>
                <c:pt idx="111">
                  <c:v>10.674041260653224</c:v>
                </c:pt>
                <c:pt idx="112">
                  <c:v>10.674041260653224</c:v>
                </c:pt>
                <c:pt idx="113">
                  <c:v>10.674041260653224</c:v>
                </c:pt>
                <c:pt idx="114">
                  <c:v>10.674041260653224</c:v>
                </c:pt>
                <c:pt idx="115">
                  <c:v>10.674041260653224</c:v>
                </c:pt>
                <c:pt idx="116">
                  <c:v>10.674041260653224</c:v>
                </c:pt>
                <c:pt idx="117">
                  <c:v>10.674041260653224</c:v>
                </c:pt>
                <c:pt idx="118">
                  <c:v>10.674041260653224</c:v>
                </c:pt>
                <c:pt idx="119">
                  <c:v>10.674041260653224</c:v>
                </c:pt>
                <c:pt idx="120">
                  <c:v>10.674041260653224</c:v>
                </c:pt>
                <c:pt idx="121">
                  <c:v>10.674041260653224</c:v>
                </c:pt>
                <c:pt idx="122">
                  <c:v>10.674041260653224</c:v>
                </c:pt>
                <c:pt idx="123">
                  <c:v>10.674041260653224</c:v>
                </c:pt>
                <c:pt idx="124">
                  <c:v>10.674041260653224</c:v>
                </c:pt>
                <c:pt idx="125">
                  <c:v>10.674041260653224</c:v>
                </c:pt>
                <c:pt idx="126">
                  <c:v>10.674041260653224</c:v>
                </c:pt>
                <c:pt idx="127">
                  <c:v>10.674041260653224</c:v>
                </c:pt>
                <c:pt idx="128">
                  <c:v>10.674041260653224</c:v>
                </c:pt>
                <c:pt idx="129">
                  <c:v>10.674041260653224</c:v>
                </c:pt>
                <c:pt idx="130">
                  <c:v>10.674041260653224</c:v>
                </c:pt>
                <c:pt idx="131">
                  <c:v>10.674041260653224</c:v>
                </c:pt>
                <c:pt idx="132">
                  <c:v>10.674041260653224</c:v>
                </c:pt>
                <c:pt idx="133">
                  <c:v>10.674041260653224</c:v>
                </c:pt>
                <c:pt idx="134">
                  <c:v>10.674041260653224</c:v>
                </c:pt>
                <c:pt idx="135">
                  <c:v>10.674041260653224</c:v>
                </c:pt>
                <c:pt idx="136">
                  <c:v>10.674041260653224</c:v>
                </c:pt>
                <c:pt idx="137">
                  <c:v>10.674041260653224</c:v>
                </c:pt>
                <c:pt idx="138">
                  <c:v>10.674041260653224</c:v>
                </c:pt>
                <c:pt idx="139">
                  <c:v>10.674041260653224</c:v>
                </c:pt>
                <c:pt idx="140">
                  <c:v>10.674041260653224</c:v>
                </c:pt>
                <c:pt idx="141">
                  <c:v>10.674041260653224</c:v>
                </c:pt>
                <c:pt idx="142">
                  <c:v>10.674041260653224</c:v>
                </c:pt>
                <c:pt idx="143">
                  <c:v>10.674041260653224</c:v>
                </c:pt>
                <c:pt idx="144">
                  <c:v>10.674041260653224</c:v>
                </c:pt>
                <c:pt idx="145">
                  <c:v>10.674041260653224</c:v>
                </c:pt>
                <c:pt idx="146">
                  <c:v>10.674041260653224</c:v>
                </c:pt>
                <c:pt idx="147">
                  <c:v>10.674041260653224</c:v>
                </c:pt>
                <c:pt idx="148">
                  <c:v>10.674041260653224</c:v>
                </c:pt>
                <c:pt idx="149">
                  <c:v>10.674041260653224</c:v>
                </c:pt>
                <c:pt idx="150">
                  <c:v>10.674041260653224</c:v>
                </c:pt>
                <c:pt idx="151">
                  <c:v>10.674041260653224</c:v>
                </c:pt>
                <c:pt idx="152">
                  <c:v>10.674041260653224</c:v>
                </c:pt>
                <c:pt idx="153">
                  <c:v>10.674041260653224</c:v>
                </c:pt>
                <c:pt idx="154">
                  <c:v>10.674041260653224</c:v>
                </c:pt>
                <c:pt idx="155">
                  <c:v>10.674041260653224</c:v>
                </c:pt>
                <c:pt idx="156">
                  <c:v>10.674041260653224</c:v>
                </c:pt>
                <c:pt idx="157">
                  <c:v>10.674041260653224</c:v>
                </c:pt>
                <c:pt idx="158">
                  <c:v>10.674041260653224</c:v>
                </c:pt>
                <c:pt idx="159">
                  <c:v>10.674041260653224</c:v>
                </c:pt>
                <c:pt idx="160">
                  <c:v>10.674041260653224</c:v>
                </c:pt>
                <c:pt idx="161">
                  <c:v>10.674041260653224</c:v>
                </c:pt>
                <c:pt idx="162">
                  <c:v>10.674041260653224</c:v>
                </c:pt>
                <c:pt idx="163">
                  <c:v>10.674041260653224</c:v>
                </c:pt>
                <c:pt idx="164">
                  <c:v>10.674041260653224</c:v>
                </c:pt>
                <c:pt idx="165">
                  <c:v>10.674041260653224</c:v>
                </c:pt>
                <c:pt idx="166">
                  <c:v>10.674041260653224</c:v>
                </c:pt>
                <c:pt idx="167">
                  <c:v>10.674041260653224</c:v>
                </c:pt>
                <c:pt idx="168">
                  <c:v>10.674041260653224</c:v>
                </c:pt>
                <c:pt idx="169">
                  <c:v>10.674041260653224</c:v>
                </c:pt>
                <c:pt idx="170">
                  <c:v>10.674041260653224</c:v>
                </c:pt>
                <c:pt idx="171">
                  <c:v>10.674041260653224</c:v>
                </c:pt>
                <c:pt idx="172">
                  <c:v>10.674041260653224</c:v>
                </c:pt>
                <c:pt idx="173">
                  <c:v>10.674041260653224</c:v>
                </c:pt>
                <c:pt idx="174">
                  <c:v>10.674041260653224</c:v>
                </c:pt>
                <c:pt idx="175">
                  <c:v>10.674041260653224</c:v>
                </c:pt>
                <c:pt idx="176">
                  <c:v>10.674041260653224</c:v>
                </c:pt>
                <c:pt idx="177">
                  <c:v>10.674041260653224</c:v>
                </c:pt>
                <c:pt idx="178">
                  <c:v>10.674041260653224</c:v>
                </c:pt>
                <c:pt idx="179">
                  <c:v>10.674041260653224</c:v>
                </c:pt>
                <c:pt idx="180">
                  <c:v>10.674041260653224</c:v>
                </c:pt>
                <c:pt idx="181">
                  <c:v>10.674041260653224</c:v>
                </c:pt>
                <c:pt idx="182">
                  <c:v>10.674041260653224</c:v>
                </c:pt>
                <c:pt idx="183">
                  <c:v>10.674041260653224</c:v>
                </c:pt>
                <c:pt idx="184">
                  <c:v>10.674041260653224</c:v>
                </c:pt>
                <c:pt idx="185">
                  <c:v>10.674041260653224</c:v>
                </c:pt>
                <c:pt idx="186">
                  <c:v>10.674041260653224</c:v>
                </c:pt>
                <c:pt idx="187">
                  <c:v>10.674041260653224</c:v>
                </c:pt>
                <c:pt idx="188">
                  <c:v>10.674041260653224</c:v>
                </c:pt>
                <c:pt idx="189">
                  <c:v>10.674041260653224</c:v>
                </c:pt>
                <c:pt idx="190">
                  <c:v>10.674041260653224</c:v>
                </c:pt>
                <c:pt idx="191">
                  <c:v>10.674041260653224</c:v>
                </c:pt>
                <c:pt idx="192">
                  <c:v>10.674041260653224</c:v>
                </c:pt>
                <c:pt idx="193">
                  <c:v>10.674041260653224</c:v>
                </c:pt>
                <c:pt idx="194">
                  <c:v>10.674041260653224</c:v>
                </c:pt>
                <c:pt idx="195">
                  <c:v>10.674041260653224</c:v>
                </c:pt>
                <c:pt idx="196">
                  <c:v>10.674041260653224</c:v>
                </c:pt>
                <c:pt idx="197">
                  <c:v>10.674041260653224</c:v>
                </c:pt>
                <c:pt idx="198">
                  <c:v>10.674041260653224</c:v>
                </c:pt>
                <c:pt idx="199">
                  <c:v>10.674041260653224</c:v>
                </c:pt>
                <c:pt idx="200">
                  <c:v>10.674041260653224</c:v>
                </c:pt>
                <c:pt idx="201">
                  <c:v>10.674041260653224</c:v>
                </c:pt>
                <c:pt idx="202">
                  <c:v>10.674041260653224</c:v>
                </c:pt>
                <c:pt idx="203">
                  <c:v>10.674041260653224</c:v>
                </c:pt>
                <c:pt idx="204">
                  <c:v>10.674041260653224</c:v>
                </c:pt>
                <c:pt idx="205">
                  <c:v>10.674041260653224</c:v>
                </c:pt>
                <c:pt idx="206">
                  <c:v>10.674041260653224</c:v>
                </c:pt>
                <c:pt idx="207">
                  <c:v>10.674041260653224</c:v>
                </c:pt>
                <c:pt idx="208">
                  <c:v>10.674041260653224</c:v>
                </c:pt>
                <c:pt idx="209">
                  <c:v>10.674041260653224</c:v>
                </c:pt>
                <c:pt idx="210">
                  <c:v>10.674041260653224</c:v>
                </c:pt>
                <c:pt idx="211">
                  <c:v>10.674041260653224</c:v>
                </c:pt>
                <c:pt idx="212">
                  <c:v>10.674041260653224</c:v>
                </c:pt>
                <c:pt idx="213">
                  <c:v>10.674041260653224</c:v>
                </c:pt>
                <c:pt idx="214">
                  <c:v>10.674041260653224</c:v>
                </c:pt>
                <c:pt idx="215">
                  <c:v>10.674041260653224</c:v>
                </c:pt>
                <c:pt idx="216">
                  <c:v>10.674041260653224</c:v>
                </c:pt>
                <c:pt idx="217">
                  <c:v>10.674041260653224</c:v>
                </c:pt>
                <c:pt idx="218">
                  <c:v>10.674041260653224</c:v>
                </c:pt>
                <c:pt idx="219">
                  <c:v>10.674041260653224</c:v>
                </c:pt>
                <c:pt idx="220">
                  <c:v>10.674041260653224</c:v>
                </c:pt>
                <c:pt idx="221">
                  <c:v>10.674041260653224</c:v>
                </c:pt>
                <c:pt idx="222">
                  <c:v>10.674041260653224</c:v>
                </c:pt>
                <c:pt idx="223">
                  <c:v>10.674041260653224</c:v>
                </c:pt>
                <c:pt idx="224">
                  <c:v>10.674041260653224</c:v>
                </c:pt>
                <c:pt idx="225">
                  <c:v>10.674041260653224</c:v>
                </c:pt>
                <c:pt idx="226">
                  <c:v>10.674041260653224</c:v>
                </c:pt>
                <c:pt idx="227">
                  <c:v>10.674041260653224</c:v>
                </c:pt>
                <c:pt idx="228">
                  <c:v>10.674041260653224</c:v>
                </c:pt>
                <c:pt idx="229">
                  <c:v>10.674041260653224</c:v>
                </c:pt>
                <c:pt idx="230">
                  <c:v>10.674041260653224</c:v>
                </c:pt>
                <c:pt idx="231">
                  <c:v>10.674041260653224</c:v>
                </c:pt>
                <c:pt idx="232">
                  <c:v>10.674041260653224</c:v>
                </c:pt>
                <c:pt idx="233">
                  <c:v>10.674041260653224</c:v>
                </c:pt>
                <c:pt idx="234">
                  <c:v>10.674041260653224</c:v>
                </c:pt>
                <c:pt idx="235">
                  <c:v>10.674041260653224</c:v>
                </c:pt>
                <c:pt idx="236">
                  <c:v>10.674041260653224</c:v>
                </c:pt>
                <c:pt idx="237">
                  <c:v>10.674041260653224</c:v>
                </c:pt>
                <c:pt idx="238">
                  <c:v>10.674041260653224</c:v>
                </c:pt>
                <c:pt idx="239">
                  <c:v>10.674041260653224</c:v>
                </c:pt>
                <c:pt idx="240">
                  <c:v>10.674041260653224</c:v>
                </c:pt>
                <c:pt idx="241">
                  <c:v>10.674041260653224</c:v>
                </c:pt>
                <c:pt idx="242">
                  <c:v>10.674041260653224</c:v>
                </c:pt>
                <c:pt idx="243">
                  <c:v>10.674041260653224</c:v>
                </c:pt>
                <c:pt idx="244">
                  <c:v>10.674041260653224</c:v>
                </c:pt>
                <c:pt idx="245">
                  <c:v>10.674041260653224</c:v>
                </c:pt>
                <c:pt idx="246">
                  <c:v>10.674041260653224</c:v>
                </c:pt>
                <c:pt idx="247">
                  <c:v>10.674041260653224</c:v>
                </c:pt>
                <c:pt idx="248">
                  <c:v>10.674041260653224</c:v>
                </c:pt>
                <c:pt idx="249">
                  <c:v>10.674041260653224</c:v>
                </c:pt>
                <c:pt idx="250">
                  <c:v>10.674041260653224</c:v>
                </c:pt>
                <c:pt idx="251">
                  <c:v>10.674041260653224</c:v>
                </c:pt>
                <c:pt idx="252">
                  <c:v>10.674041260653224</c:v>
                </c:pt>
                <c:pt idx="253">
                  <c:v>10.674041260653224</c:v>
                </c:pt>
                <c:pt idx="254">
                  <c:v>10.674041260653224</c:v>
                </c:pt>
                <c:pt idx="255">
                  <c:v>10.674041260653224</c:v>
                </c:pt>
                <c:pt idx="256">
                  <c:v>10.674041260653224</c:v>
                </c:pt>
                <c:pt idx="257">
                  <c:v>10.674041260653224</c:v>
                </c:pt>
                <c:pt idx="258">
                  <c:v>10.674041260653224</c:v>
                </c:pt>
                <c:pt idx="259">
                  <c:v>10.674041260653224</c:v>
                </c:pt>
                <c:pt idx="260">
                  <c:v>10.674041260653224</c:v>
                </c:pt>
                <c:pt idx="261">
                  <c:v>10.674041260653224</c:v>
                </c:pt>
                <c:pt idx="262">
                  <c:v>10.674041260653224</c:v>
                </c:pt>
                <c:pt idx="263">
                  <c:v>10.674041260653224</c:v>
                </c:pt>
                <c:pt idx="264">
                  <c:v>10.674041260653224</c:v>
                </c:pt>
                <c:pt idx="265">
                  <c:v>10.674041260653224</c:v>
                </c:pt>
                <c:pt idx="266">
                  <c:v>10.674041260653224</c:v>
                </c:pt>
                <c:pt idx="267">
                  <c:v>10.674041260653224</c:v>
                </c:pt>
                <c:pt idx="268">
                  <c:v>10.674041260653224</c:v>
                </c:pt>
                <c:pt idx="269">
                  <c:v>10.674041260653224</c:v>
                </c:pt>
                <c:pt idx="270">
                  <c:v>10.674041260653224</c:v>
                </c:pt>
                <c:pt idx="271">
                  <c:v>10.674041260653224</c:v>
                </c:pt>
                <c:pt idx="272">
                  <c:v>10.674041260653224</c:v>
                </c:pt>
                <c:pt idx="273">
                  <c:v>10.674041260653224</c:v>
                </c:pt>
                <c:pt idx="274">
                  <c:v>10.674041260653224</c:v>
                </c:pt>
                <c:pt idx="275">
                  <c:v>10.674041260653224</c:v>
                </c:pt>
                <c:pt idx="276">
                  <c:v>10.674041260653224</c:v>
                </c:pt>
                <c:pt idx="277">
                  <c:v>10.674041260653224</c:v>
                </c:pt>
                <c:pt idx="278">
                  <c:v>10.674041260653224</c:v>
                </c:pt>
                <c:pt idx="279">
                  <c:v>10.674041260653224</c:v>
                </c:pt>
                <c:pt idx="280">
                  <c:v>10.674041260653224</c:v>
                </c:pt>
                <c:pt idx="281">
                  <c:v>10.674041260653224</c:v>
                </c:pt>
                <c:pt idx="282">
                  <c:v>10.674041260653224</c:v>
                </c:pt>
                <c:pt idx="283">
                  <c:v>10.674041260653224</c:v>
                </c:pt>
                <c:pt idx="284">
                  <c:v>10.674041260653224</c:v>
                </c:pt>
                <c:pt idx="285">
                  <c:v>10.674041260653224</c:v>
                </c:pt>
                <c:pt idx="286">
                  <c:v>10.674041260653224</c:v>
                </c:pt>
                <c:pt idx="287">
                  <c:v>10.674041260653224</c:v>
                </c:pt>
                <c:pt idx="288">
                  <c:v>10.674041260653224</c:v>
                </c:pt>
                <c:pt idx="289">
                  <c:v>10.674041260653224</c:v>
                </c:pt>
                <c:pt idx="290">
                  <c:v>10.674041260653224</c:v>
                </c:pt>
                <c:pt idx="291">
                  <c:v>10.674041260653224</c:v>
                </c:pt>
                <c:pt idx="292">
                  <c:v>10.674041260653224</c:v>
                </c:pt>
                <c:pt idx="293">
                  <c:v>10.674041260653224</c:v>
                </c:pt>
                <c:pt idx="294">
                  <c:v>10.674041260653224</c:v>
                </c:pt>
                <c:pt idx="295">
                  <c:v>10.674041260653224</c:v>
                </c:pt>
                <c:pt idx="296">
                  <c:v>10.674041260653224</c:v>
                </c:pt>
                <c:pt idx="297">
                  <c:v>10.674041260653224</c:v>
                </c:pt>
                <c:pt idx="298">
                  <c:v>10.674041260653224</c:v>
                </c:pt>
              </c:numCache>
            </c:numRef>
          </c:yVal>
          <c:smooth val="0"/>
          <c:extLst>
            <c:ext xmlns:c16="http://schemas.microsoft.com/office/drawing/2014/chart" uri="{C3380CC4-5D6E-409C-BE32-E72D297353CC}">
              <c16:uniqueId val="{00000017-75B5-CB4A-AB26-FDBC7745E900}"/>
            </c:ext>
          </c:extLst>
        </c:ser>
        <c:ser>
          <c:idx val="17"/>
          <c:order val="12"/>
          <c:tx>
            <c:v>95%</c:v>
          </c:tx>
          <c:spPr>
            <a:ln w="12700" cap="rnd">
              <a:solidFill>
                <a:schemeClr val="tx1">
                  <a:lumMod val="50000"/>
                  <a:lumOff val="50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8-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NAtest!$AI:$AI</c:f>
              <c:numCache>
                <c:formatCode>General</c:formatCode>
                <c:ptCount val="1048576"/>
                <c:pt idx="0">
                  <c:v>0</c:v>
                </c:pt>
                <c:pt idx="1">
                  <c:v>12.140810063671086</c:v>
                </c:pt>
                <c:pt idx="2">
                  <c:v>12.140810063671086</c:v>
                </c:pt>
                <c:pt idx="3">
                  <c:v>12.140810063671086</c:v>
                </c:pt>
                <c:pt idx="4">
                  <c:v>12.140810063671086</c:v>
                </c:pt>
                <c:pt idx="5">
                  <c:v>12.140810063671086</c:v>
                </c:pt>
                <c:pt idx="6">
                  <c:v>12.140810063671086</c:v>
                </c:pt>
                <c:pt idx="7">
                  <c:v>12.140810063671086</c:v>
                </c:pt>
                <c:pt idx="8">
                  <c:v>12.140810063671086</c:v>
                </c:pt>
                <c:pt idx="9">
                  <c:v>12.140810063671086</c:v>
                </c:pt>
                <c:pt idx="10">
                  <c:v>12.140810063671086</c:v>
                </c:pt>
                <c:pt idx="11">
                  <c:v>12.140810063671086</c:v>
                </c:pt>
                <c:pt idx="12">
                  <c:v>12.140810063671086</c:v>
                </c:pt>
                <c:pt idx="13">
                  <c:v>12.140810063671086</c:v>
                </c:pt>
                <c:pt idx="14">
                  <c:v>12.140810063671086</c:v>
                </c:pt>
                <c:pt idx="15">
                  <c:v>12.140810063671086</c:v>
                </c:pt>
                <c:pt idx="16">
                  <c:v>12.140810063671086</c:v>
                </c:pt>
                <c:pt idx="17">
                  <c:v>12.140810063671086</c:v>
                </c:pt>
                <c:pt idx="18">
                  <c:v>12.140810063671086</c:v>
                </c:pt>
                <c:pt idx="19">
                  <c:v>12.140810063671086</c:v>
                </c:pt>
                <c:pt idx="20">
                  <c:v>12.140810063671086</c:v>
                </c:pt>
                <c:pt idx="21">
                  <c:v>12.140810063671086</c:v>
                </c:pt>
                <c:pt idx="22">
                  <c:v>12.140810063671086</c:v>
                </c:pt>
                <c:pt idx="23">
                  <c:v>12.140810063671086</c:v>
                </c:pt>
                <c:pt idx="24">
                  <c:v>12.140810063671086</c:v>
                </c:pt>
                <c:pt idx="25">
                  <c:v>12.140810063671086</c:v>
                </c:pt>
                <c:pt idx="26">
                  <c:v>12.140810063671086</c:v>
                </c:pt>
                <c:pt idx="27">
                  <c:v>12.140810063671086</c:v>
                </c:pt>
                <c:pt idx="28">
                  <c:v>12.140810063671086</c:v>
                </c:pt>
                <c:pt idx="29">
                  <c:v>12.140810063671086</c:v>
                </c:pt>
                <c:pt idx="30">
                  <c:v>12.140810063671086</c:v>
                </c:pt>
                <c:pt idx="31">
                  <c:v>12.140810063671086</c:v>
                </c:pt>
                <c:pt idx="32">
                  <c:v>12.140810063671086</c:v>
                </c:pt>
                <c:pt idx="33">
                  <c:v>12.140810063671086</c:v>
                </c:pt>
                <c:pt idx="34">
                  <c:v>12.140810063671086</c:v>
                </c:pt>
                <c:pt idx="35">
                  <c:v>12.140810063671086</c:v>
                </c:pt>
                <c:pt idx="36">
                  <c:v>12.140810063671086</c:v>
                </c:pt>
                <c:pt idx="37">
                  <c:v>12.140810063671086</c:v>
                </c:pt>
                <c:pt idx="38">
                  <c:v>12.140810063671086</c:v>
                </c:pt>
                <c:pt idx="39">
                  <c:v>12.140810063671086</c:v>
                </c:pt>
                <c:pt idx="40">
                  <c:v>12.140810063671086</c:v>
                </c:pt>
                <c:pt idx="41">
                  <c:v>12.140810063671086</c:v>
                </c:pt>
                <c:pt idx="42">
                  <c:v>12.140810063671086</c:v>
                </c:pt>
                <c:pt idx="43">
                  <c:v>12.140810063671086</c:v>
                </c:pt>
                <c:pt idx="44">
                  <c:v>12.140810063671086</c:v>
                </c:pt>
                <c:pt idx="45">
                  <c:v>12.140810063671086</c:v>
                </c:pt>
                <c:pt idx="46">
                  <c:v>12.140810063671086</c:v>
                </c:pt>
                <c:pt idx="47">
                  <c:v>12.140810063671086</c:v>
                </c:pt>
                <c:pt idx="48">
                  <c:v>12.140810063671086</c:v>
                </c:pt>
                <c:pt idx="49">
                  <c:v>12.140810063671086</c:v>
                </c:pt>
                <c:pt idx="50">
                  <c:v>12.140810063671086</c:v>
                </c:pt>
                <c:pt idx="51">
                  <c:v>12.140810063671086</c:v>
                </c:pt>
                <c:pt idx="52">
                  <c:v>12.140810063671086</c:v>
                </c:pt>
                <c:pt idx="53">
                  <c:v>12.140810063671086</c:v>
                </c:pt>
                <c:pt idx="54">
                  <c:v>12.140810063671086</c:v>
                </c:pt>
                <c:pt idx="55">
                  <c:v>12.140810063671086</c:v>
                </c:pt>
                <c:pt idx="56">
                  <c:v>12.140810063671086</c:v>
                </c:pt>
                <c:pt idx="57">
                  <c:v>12.140810063671086</c:v>
                </c:pt>
                <c:pt idx="58">
                  <c:v>12.140810063671086</c:v>
                </c:pt>
                <c:pt idx="59">
                  <c:v>12.140810063671086</c:v>
                </c:pt>
                <c:pt idx="60">
                  <c:v>12.140810063671086</c:v>
                </c:pt>
                <c:pt idx="61">
                  <c:v>12.140810063671086</c:v>
                </c:pt>
                <c:pt idx="62">
                  <c:v>12.140810063671086</c:v>
                </c:pt>
                <c:pt idx="63">
                  <c:v>12.140810063671086</c:v>
                </c:pt>
                <c:pt idx="64">
                  <c:v>12.140810063671086</c:v>
                </c:pt>
                <c:pt idx="65">
                  <c:v>12.140810063671086</c:v>
                </c:pt>
                <c:pt idx="66">
                  <c:v>12.140810063671086</c:v>
                </c:pt>
                <c:pt idx="67">
                  <c:v>12.140810063671086</c:v>
                </c:pt>
                <c:pt idx="68">
                  <c:v>12.140810063671086</c:v>
                </c:pt>
                <c:pt idx="69">
                  <c:v>12.140810063671086</c:v>
                </c:pt>
                <c:pt idx="70">
                  <c:v>12.140810063671086</c:v>
                </c:pt>
                <c:pt idx="71">
                  <c:v>12.140810063671086</c:v>
                </c:pt>
                <c:pt idx="72">
                  <c:v>12.140810063671086</c:v>
                </c:pt>
                <c:pt idx="73">
                  <c:v>12.140810063671086</c:v>
                </c:pt>
                <c:pt idx="74">
                  <c:v>12.140810063671086</c:v>
                </c:pt>
                <c:pt idx="75">
                  <c:v>12.140810063671086</c:v>
                </c:pt>
                <c:pt idx="76">
                  <c:v>12.140810063671086</c:v>
                </c:pt>
                <c:pt idx="77">
                  <c:v>12.140810063671086</c:v>
                </c:pt>
                <c:pt idx="78">
                  <c:v>12.140810063671086</c:v>
                </c:pt>
                <c:pt idx="79">
                  <c:v>12.140810063671086</c:v>
                </c:pt>
                <c:pt idx="80">
                  <c:v>12.140810063671086</c:v>
                </c:pt>
                <c:pt idx="81">
                  <c:v>12.140810063671086</c:v>
                </c:pt>
                <c:pt idx="82">
                  <c:v>12.140810063671086</c:v>
                </c:pt>
                <c:pt idx="83">
                  <c:v>12.140810063671086</c:v>
                </c:pt>
                <c:pt idx="84">
                  <c:v>12.140810063671086</c:v>
                </c:pt>
                <c:pt idx="85">
                  <c:v>12.140810063671086</c:v>
                </c:pt>
                <c:pt idx="86">
                  <c:v>12.140810063671086</c:v>
                </c:pt>
                <c:pt idx="87">
                  <c:v>12.140810063671086</c:v>
                </c:pt>
                <c:pt idx="88">
                  <c:v>12.140810063671086</c:v>
                </c:pt>
                <c:pt idx="89">
                  <c:v>12.140810063671086</c:v>
                </c:pt>
                <c:pt idx="90">
                  <c:v>12.140810063671086</c:v>
                </c:pt>
                <c:pt idx="91">
                  <c:v>12.140810063671086</c:v>
                </c:pt>
                <c:pt idx="92">
                  <c:v>12.140810063671086</c:v>
                </c:pt>
                <c:pt idx="93">
                  <c:v>12.140810063671086</c:v>
                </c:pt>
                <c:pt idx="94">
                  <c:v>12.140810063671086</c:v>
                </c:pt>
                <c:pt idx="95">
                  <c:v>12.140810063671086</c:v>
                </c:pt>
                <c:pt idx="96">
                  <c:v>12.140810063671086</c:v>
                </c:pt>
                <c:pt idx="97">
                  <c:v>12.140810063671086</c:v>
                </c:pt>
                <c:pt idx="98">
                  <c:v>12.140810063671086</c:v>
                </c:pt>
                <c:pt idx="99">
                  <c:v>12.140810063671086</c:v>
                </c:pt>
                <c:pt idx="100">
                  <c:v>12.140810063671086</c:v>
                </c:pt>
                <c:pt idx="101">
                  <c:v>12.140810063671086</c:v>
                </c:pt>
                <c:pt idx="102">
                  <c:v>12.140810063671086</c:v>
                </c:pt>
                <c:pt idx="103">
                  <c:v>12.140810063671086</c:v>
                </c:pt>
                <c:pt idx="104">
                  <c:v>12.140810063671086</c:v>
                </c:pt>
                <c:pt idx="105">
                  <c:v>12.140810063671086</c:v>
                </c:pt>
                <c:pt idx="106">
                  <c:v>12.140810063671086</c:v>
                </c:pt>
                <c:pt idx="107">
                  <c:v>12.140810063671086</c:v>
                </c:pt>
                <c:pt idx="108">
                  <c:v>12.140810063671086</c:v>
                </c:pt>
                <c:pt idx="109">
                  <c:v>12.140810063671086</c:v>
                </c:pt>
                <c:pt idx="110">
                  <c:v>12.140810063671086</c:v>
                </c:pt>
                <c:pt idx="111">
                  <c:v>12.140810063671086</c:v>
                </c:pt>
                <c:pt idx="112">
                  <c:v>12.140810063671086</c:v>
                </c:pt>
                <c:pt idx="113">
                  <c:v>12.140810063671086</c:v>
                </c:pt>
                <c:pt idx="114">
                  <c:v>12.140810063671086</c:v>
                </c:pt>
                <c:pt idx="115">
                  <c:v>12.140810063671086</c:v>
                </c:pt>
                <c:pt idx="116">
                  <c:v>12.140810063671086</c:v>
                </c:pt>
                <c:pt idx="117">
                  <c:v>12.140810063671086</c:v>
                </c:pt>
                <c:pt idx="118">
                  <c:v>12.140810063671086</c:v>
                </c:pt>
                <c:pt idx="119">
                  <c:v>12.140810063671086</c:v>
                </c:pt>
                <c:pt idx="120">
                  <c:v>12.140810063671086</c:v>
                </c:pt>
                <c:pt idx="121">
                  <c:v>12.140810063671086</c:v>
                </c:pt>
                <c:pt idx="122">
                  <c:v>12.140810063671086</c:v>
                </c:pt>
                <c:pt idx="123">
                  <c:v>12.140810063671086</c:v>
                </c:pt>
                <c:pt idx="124">
                  <c:v>12.140810063671086</c:v>
                </c:pt>
                <c:pt idx="125">
                  <c:v>12.140810063671086</c:v>
                </c:pt>
                <c:pt idx="126">
                  <c:v>12.140810063671086</c:v>
                </c:pt>
                <c:pt idx="127">
                  <c:v>12.140810063671086</c:v>
                </c:pt>
                <c:pt idx="128">
                  <c:v>12.140810063671086</c:v>
                </c:pt>
                <c:pt idx="129">
                  <c:v>12.140810063671086</c:v>
                </c:pt>
                <c:pt idx="130">
                  <c:v>12.140810063671086</c:v>
                </c:pt>
                <c:pt idx="131">
                  <c:v>12.140810063671086</c:v>
                </c:pt>
                <c:pt idx="132">
                  <c:v>12.140810063671086</c:v>
                </c:pt>
                <c:pt idx="133">
                  <c:v>12.140810063671086</c:v>
                </c:pt>
                <c:pt idx="134">
                  <c:v>12.140810063671086</c:v>
                </c:pt>
                <c:pt idx="135">
                  <c:v>12.140810063671086</c:v>
                </c:pt>
                <c:pt idx="136">
                  <c:v>12.140810063671086</c:v>
                </c:pt>
                <c:pt idx="137">
                  <c:v>12.140810063671086</c:v>
                </c:pt>
                <c:pt idx="138">
                  <c:v>12.140810063671086</c:v>
                </c:pt>
                <c:pt idx="139">
                  <c:v>12.140810063671086</c:v>
                </c:pt>
                <c:pt idx="140">
                  <c:v>12.140810063671086</c:v>
                </c:pt>
                <c:pt idx="141">
                  <c:v>12.140810063671086</c:v>
                </c:pt>
                <c:pt idx="142">
                  <c:v>12.140810063671086</c:v>
                </c:pt>
                <c:pt idx="143">
                  <c:v>12.140810063671086</c:v>
                </c:pt>
                <c:pt idx="144">
                  <c:v>12.140810063671086</c:v>
                </c:pt>
                <c:pt idx="145">
                  <c:v>12.140810063671086</c:v>
                </c:pt>
                <c:pt idx="146">
                  <c:v>12.140810063671086</c:v>
                </c:pt>
                <c:pt idx="147">
                  <c:v>12.140810063671086</c:v>
                </c:pt>
                <c:pt idx="148">
                  <c:v>12.140810063671086</c:v>
                </c:pt>
                <c:pt idx="149">
                  <c:v>12.140810063671086</c:v>
                </c:pt>
                <c:pt idx="150">
                  <c:v>12.140810063671086</c:v>
                </c:pt>
                <c:pt idx="151">
                  <c:v>12.140810063671086</c:v>
                </c:pt>
                <c:pt idx="152">
                  <c:v>12.140810063671086</c:v>
                </c:pt>
                <c:pt idx="153">
                  <c:v>12.140810063671086</c:v>
                </c:pt>
                <c:pt idx="154">
                  <c:v>12.140810063671086</c:v>
                </c:pt>
                <c:pt idx="155">
                  <c:v>12.140810063671086</c:v>
                </c:pt>
                <c:pt idx="156">
                  <c:v>12.140810063671086</c:v>
                </c:pt>
                <c:pt idx="157">
                  <c:v>12.140810063671086</c:v>
                </c:pt>
                <c:pt idx="158">
                  <c:v>12.140810063671086</c:v>
                </c:pt>
                <c:pt idx="159">
                  <c:v>12.140810063671086</c:v>
                </c:pt>
                <c:pt idx="160">
                  <c:v>12.140810063671086</c:v>
                </c:pt>
                <c:pt idx="161">
                  <c:v>12.140810063671086</c:v>
                </c:pt>
                <c:pt idx="162">
                  <c:v>12.140810063671086</c:v>
                </c:pt>
                <c:pt idx="163">
                  <c:v>12.140810063671086</c:v>
                </c:pt>
                <c:pt idx="164">
                  <c:v>12.140810063671086</c:v>
                </c:pt>
                <c:pt idx="165">
                  <c:v>12.140810063671086</c:v>
                </c:pt>
                <c:pt idx="166">
                  <c:v>12.140810063671086</c:v>
                </c:pt>
                <c:pt idx="167">
                  <c:v>12.140810063671086</c:v>
                </c:pt>
                <c:pt idx="168">
                  <c:v>12.140810063671086</c:v>
                </c:pt>
                <c:pt idx="169">
                  <c:v>12.140810063671086</c:v>
                </c:pt>
                <c:pt idx="170">
                  <c:v>12.140810063671086</c:v>
                </c:pt>
                <c:pt idx="171">
                  <c:v>12.140810063671086</c:v>
                </c:pt>
                <c:pt idx="172">
                  <c:v>12.140810063671086</c:v>
                </c:pt>
                <c:pt idx="173">
                  <c:v>12.140810063671086</c:v>
                </c:pt>
                <c:pt idx="174">
                  <c:v>12.140810063671086</c:v>
                </c:pt>
                <c:pt idx="175">
                  <c:v>12.140810063671086</c:v>
                </c:pt>
                <c:pt idx="176">
                  <c:v>12.140810063671086</c:v>
                </c:pt>
                <c:pt idx="177">
                  <c:v>12.140810063671086</c:v>
                </c:pt>
                <c:pt idx="178">
                  <c:v>12.140810063671086</c:v>
                </c:pt>
                <c:pt idx="179">
                  <c:v>12.140810063671086</c:v>
                </c:pt>
                <c:pt idx="180">
                  <c:v>12.140810063671086</c:v>
                </c:pt>
                <c:pt idx="181">
                  <c:v>12.140810063671086</c:v>
                </c:pt>
                <c:pt idx="182">
                  <c:v>12.140810063671086</c:v>
                </c:pt>
                <c:pt idx="183">
                  <c:v>12.140810063671086</c:v>
                </c:pt>
                <c:pt idx="184">
                  <c:v>12.140810063671086</c:v>
                </c:pt>
                <c:pt idx="185">
                  <c:v>12.140810063671086</c:v>
                </c:pt>
                <c:pt idx="186">
                  <c:v>12.140810063671086</c:v>
                </c:pt>
                <c:pt idx="187">
                  <c:v>12.140810063671086</c:v>
                </c:pt>
                <c:pt idx="188">
                  <c:v>12.140810063671086</c:v>
                </c:pt>
                <c:pt idx="189">
                  <c:v>12.140810063671086</c:v>
                </c:pt>
                <c:pt idx="190">
                  <c:v>12.140810063671086</c:v>
                </c:pt>
                <c:pt idx="191">
                  <c:v>12.140810063671086</c:v>
                </c:pt>
                <c:pt idx="192">
                  <c:v>12.140810063671086</c:v>
                </c:pt>
                <c:pt idx="193">
                  <c:v>12.140810063671086</c:v>
                </c:pt>
                <c:pt idx="194">
                  <c:v>12.140810063671086</c:v>
                </c:pt>
                <c:pt idx="195">
                  <c:v>12.140810063671086</c:v>
                </c:pt>
                <c:pt idx="196">
                  <c:v>12.140810063671086</c:v>
                </c:pt>
                <c:pt idx="197">
                  <c:v>12.140810063671086</c:v>
                </c:pt>
                <c:pt idx="198">
                  <c:v>12.140810063671086</c:v>
                </c:pt>
                <c:pt idx="199">
                  <c:v>12.140810063671086</c:v>
                </c:pt>
                <c:pt idx="200">
                  <c:v>12.140810063671086</c:v>
                </c:pt>
                <c:pt idx="201">
                  <c:v>12.140810063671086</c:v>
                </c:pt>
                <c:pt idx="202">
                  <c:v>12.140810063671086</c:v>
                </c:pt>
                <c:pt idx="203">
                  <c:v>12.140810063671086</c:v>
                </c:pt>
                <c:pt idx="204">
                  <c:v>12.140810063671086</c:v>
                </c:pt>
                <c:pt idx="205">
                  <c:v>12.140810063671086</c:v>
                </c:pt>
                <c:pt idx="206">
                  <c:v>12.140810063671086</c:v>
                </c:pt>
                <c:pt idx="207">
                  <c:v>12.140810063671086</c:v>
                </c:pt>
                <c:pt idx="208">
                  <c:v>12.140810063671086</c:v>
                </c:pt>
                <c:pt idx="209">
                  <c:v>12.140810063671086</c:v>
                </c:pt>
                <c:pt idx="210">
                  <c:v>12.140810063671086</c:v>
                </c:pt>
                <c:pt idx="211">
                  <c:v>12.140810063671086</c:v>
                </c:pt>
                <c:pt idx="212">
                  <c:v>12.140810063671086</c:v>
                </c:pt>
                <c:pt idx="213">
                  <c:v>12.140810063671086</c:v>
                </c:pt>
                <c:pt idx="214">
                  <c:v>12.140810063671086</c:v>
                </c:pt>
                <c:pt idx="215">
                  <c:v>12.140810063671086</c:v>
                </c:pt>
                <c:pt idx="216">
                  <c:v>12.140810063671086</c:v>
                </c:pt>
                <c:pt idx="217">
                  <c:v>12.140810063671086</c:v>
                </c:pt>
                <c:pt idx="218">
                  <c:v>12.140810063671086</c:v>
                </c:pt>
                <c:pt idx="219">
                  <c:v>12.140810063671086</c:v>
                </c:pt>
                <c:pt idx="220">
                  <c:v>12.140810063671086</c:v>
                </c:pt>
                <c:pt idx="221">
                  <c:v>12.140810063671086</c:v>
                </c:pt>
                <c:pt idx="222">
                  <c:v>12.140810063671086</c:v>
                </c:pt>
                <c:pt idx="223">
                  <c:v>12.140810063671086</c:v>
                </c:pt>
                <c:pt idx="224">
                  <c:v>12.140810063671086</c:v>
                </c:pt>
                <c:pt idx="225">
                  <c:v>12.140810063671086</c:v>
                </c:pt>
                <c:pt idx="226">
                  <c:v>12.140810063671086</c:v>
                </c:pt>
                <c:pt idx="227">
                  <c:v>12.140810063671086</c:v>
                </c:pt>
                <c:pt idx="228">
                  <c:v>12.140810063671086</c:v>
                </c:pt>
                <c:pt idx="229">
                  <c:v>12.140810063671086</c:v>
                </c:pt>
                <c:pt idx="230">
                  <c:v>12.140810063671086</c:v>
                </c:pt>
                <c:pt idx="231">
                  <c:v>12.140810063671086</c:v>
                </c:pt>
                <c:pt idx="232">
                  <c:v>12.140810063671086</c:v>
                </c:pt>
                <c:pt idx="233">
                  <c:v>12.140810063671086</c:v>
                </c:pt>
                <c:pt idx="234">
                  <c:v>12.140810063671086</c:v>
                </c:pt>
                <c:pt idx="235">
                  <c:v>12.140810063671086</c:v>
                </c:pt>
                <c:pt idx="236">
                  <c:v>12.140810063671086</c:v>
                </c:pt>
                <c:pt idx="237">
                  <c:v>12.140810063671086</c:v>
                </c:pt>
                <c:pt idx="238">
                  <c:v>12.140810063671086</c:v>
                </c:pt>
                <c:pt idx="239">
                  <c:v>12.140810063671086</c:v>
                </c:pt>
                <c:pt idx="240">
                  <c:v>12.140810063671086</c:v>
                </c:pt>
                <c:pt idx="241">
                  <c:v>12.140810063671086</c:v>
                </c:pt>
                <c:pt idx="242">
                  <c:v>12.140810063671086</c:v>
                </c:pt>
                <c:pt idx="243">
                  <c:v>12.140810063671086</c:v>
                </c:pt>
                <c:pt idx="244">
                  <c:v>12.140810063671086</c:v>
                </c:pt>
                <c:pt idx="245">
                  <c:v>12.140810063671086</c:v>
                </c:pt>
                <c:pt idx="246">
                  <c:v>12.140810063671086</c:v>
                </c:pt>
                <c:pt idx="247">
                  <c:v>12.140810063671086</c:v>
                </c:pt>
                <c:pt idx="248">
                  <c:v>12.140810063671086</c:v>
                </c:pt>
                <c:pt idx="249">
                  <c:v>12.140810063671086</c:v>
                </c:pt>
                <c:pt idx="250">
                  <c:v>12.140810063671086</c:v>
                </c:pt>
                <c:pt idx="251">
                  <c:v>12.140810063671086</c:v>
                </c:pt>
                <c:pt idx="252">
                  <c:v>12.140810063671086</c:v>
                </c:pt>
                <c:pt idx="253">
                  <c:v>12.140810063671086</c:v>
                </c:pt>
                <c:pt idx="254">
                  <c:v>12.140810063671086</c:v>
                </c:pt>
                <c:pt idx="255">
                  <c:v>12.140810063671086</c:v>
                </c:pt>
                <c:pt idx="256">
                  <c:v>12.140810063671086</c:v>
                </c:pt>
                <c:pt idx="257">
                  <c:v>12.140810063671086</c:v>
                </c:pt>
                <c:pt idx="258">
                  <c:v>12.140810063671086</c:v>
                </c:pt>
                <c:pt idx="259">
                  <c:v>12.140810063671086</c:v>
                </c:pt>
                <c:pt idx="260">
                  <c:v>12.140810063671086</c:v>
                </c:pt>
                <c:pt idx="261">
                  <c:v>12.140810063671086</c:v>
                </c:pt>
                <c:pt idx="262">
                  <c:v>12.140810063671086</c:v>
                </c:pt>
                <c:pt idx="263">
                  <c:v>12.140810063671086</c:v>
                </c:pt>
                <c:pt idx="264">
                  <c:v>12.140810063671086</c:v>
                </c:pt>
                <c:pt idx="265">
                  <c:v>12.140810063671086</c:v>
                </c:pt>
                <c:pt idx="266">
                  <c:v>12.140810063671086</c:v>
                </c:pt>
                <c:pt idx="267">
                  <c:v>12.140810063671086</c:v>
                </c:pt>
                <c:pt idx="268">
                  <c:v>12.140810063671086</c:v>
                </c:pt>
                <c:pt idx="269">
                  <c:v>12.140810063671086</c:v>
                </c:pt>
                <c:pt idx="270">
                  <c:v>12.140810063671086</c:v>
                </c:pt>
                <c:pt idx="271">
                  <c:v>12.140810063671086</c:v>
                </c:pt>
                <c:pt idx="272">
                  <c:v>12.140810063671086</c:v>
                </c:pt>
                <c:pt idx="273">
                  <c:v>12.140810063671086</c:v>
                </c:pt>
                <c:pt idx="274">
                  <c:v>12.140810063671086</c:v>
                </c:pt>
                <c:pt idx="275">
                  <c:v>12.140810063671086</c:v>
                </c:pt>
                <c:pt idx="276">
                  <c:v>12.140810063671086</c:v>
                </c:pt>
                <c:pt idx="277">
                  <c:v>12.140810063671086</c:v>
                </c:pt>
                <c:pt idx="278">
                  <c:v>12.140810063671086</c:v>
                </c:pt>
                <c:pt idx="279">
                  <c:v>12.140810063671086</c:v>
                </c:pt>
                <c:pt idx="280">
                  <c:v>12.140810063671086</c:v>
                </c:pt>
                <c:pt idx="281">
                  <c:v>12.140810063671086</c:v>
                </c:pt>
                <c:pt idx="282">
                  <c:v>12.140810063671086</c:v>
                </c:pt>
                <c:pt idx="283">
                  <c:v>12.140810063671086</c:v>
                </c:pt>
                <c:pt idx="284">
                  <c:v>12.140810063671086</c:v>
                </c:pt>
                <c:pt idx="285">
                  <c:v>12.140810063671086</c:v>
                </c:pt>
                <c:pt idx="286">
                  <c:v>12.140810063671086</c:v>
                </c:pt>
                <c:pt idx="287">
                  <c:v>12.140810063671086</c:v>
                </c:pt>
                <c:pt idx="288">
                  <c:v>12.140810063671086</c:v>
                </c:pt>
                <c:pt idx="289">
                  <c:v>12.140810063671086</c:v>
                </c:pt>
                <c:pt idx="290">
                  <c:v>12.140810063671086</c:v>
                </c:pt>
                <c:pt idx="291">
                  <c:v>12.140810063671086</c:v>
                </c:pt>
                <c:pt idx="292">
                  <c:v>12.140810063671086</c:v>
                </c:pt>
                <c:pt idx="293">
                  <c:v>12.140810063671086</c:v>
                </c:pt>
                <c:pt idx="294">
                  <c:v>12.140810063671086</c:v>
                </c:pt>
                <c:pt idx="295">
                  <c:v>12.140810063671086</c:v>
                </c:pt>
                <c:pt idx="296">
                  <c:v>12.140810063671086</c:v>
                </c:pt>
                <c:pt idx="297">
                  <c:v>12.140810063671086</c:v>
                </c:pt>
                <c:pt idx="298">
                  <c:v>12.140810063671086</c:v>
                </c:pt>
              </c:numCache>
            </c:numRef>
          </c:yVal>
          <c:smooth val="0"/>
          <c:extLst>
            <c:ext xmlns:c16="http://schemas.microsoft.com/office/drawing/2014/chart" uri="{C3380CC4-5D6E-409C-BE32-E72D297353CC}">
              <c16:uniqueId val="{00000019-75B5-CB4A-AB26-FDBC7745E900}"/>
            </c:ext>
          </c:extLst>
        </c:ser>
        <c:ser>
          <c:idx val="13"/>
          <c:order val="13"/>
          <c:tx>
            <c:v>80%</c:v>
          </c:tx>
          <c:spPr>
            <a:ln w="25400" cap="rnd">
              <a:solidFill>
                <a:schemeClr val="accent6">
                  <a:lumMod val="75000"/>
                </a:schemeClr>
              </a:solidFill>
              <a:prstDash val="dash"/>
              <a:round/>
            </a:ln>
            <a:effectLst/>
          </c:spPr>
          <c:marker>
            <c:symbol val="none"/>
          </c:marker>
          <c:dLbls>
            <c:dLbl>
              <c:idx val="7"/>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8609-614C-AE49-432A2E6E02A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showLegendKey val="0"/>
            <c:showVal val="0"/>
            <c:showCatName val="0"/>
            <c:showSerName val="0"/>
            <c:showPercent val="0"/>
            <c:showBubbleSize val="0"/>
            <c:extLst>
              <c:ext xmlns:c15="http://schemas.microsoft.com/office/drawing/2012/chart" uri="{CE6537A1-D6FC-4f65-9D91-7224C49458BB}">
                <c15:showLeaderLines val="1"/>
              </c:ext>
            </c:extLst>
          </c:dLbls>
          <c:xVal>
            <c:strRef>
              <c:f>NAtest!$C:$C</c:f>
              <c:strCache>
                <c:ptCount val="9"/>
                <c:pt idx="0">
                  <c:v>年(year)</c:v>
                </c:pt>
                <c:pt idx="1">
                  <c:v>2001</c:v>
                </c:pt>
                <c:pt idx="2">
                  <c:v>2002</c:v>
                </c:pt>
                <c:pt idx="3">
                  <c:v>2003</c:v>
                </c:pt>
                <c:pt idx="4">
                  <c:v>2004</c:v>
                </c:pt>
                <c:pt idx="5">
                  <c:v>2005</c:v>
                </c:pt>
                <c:pt idx="6">
                  <c:v>2006</c:v>
                </c:pt>
                <c:pt idx="7">
                  <c:v>2007</c:v>
                </c:pt>
                <c:pt idx="8">
                  <c:v>2008</c:v>
                </c:pt>
              </c:strCache>
            </c:strRef>
          </c:xVal>
          <c:yVal>
            <c:numRef>
              <c:f>NAtest!$AG:$AG</c:f>
              <c:numCache>
                <c:formatCode>General</c:formatCode>
                <c:ptCount val="1048576"/>
                <c:pt idx="0">
                  <c:v>0</c:v>
                </c:pt>
                <c:pt idx="1">
                  <c:v>8.8978991602242932</c:v>
                </c:pt>
                <c:pt idx="2">
                  <c:v>8.8978991602242932</c:v>
                </c:pt>
                <c:pt idx="3">
                  <c:v>8.8978991602242932</c:v>
                </c:pt>
                <c:pt idx="4">
                  <c:v>8.8978991602242932</c:v>
                </c:pt>
                <c:pt idx="5">
                  <c:v>8.8978991602242932</c:v>
                </c:pt>
                <c:pt idx="6">
                  <c:v>8.8978991602242932</c:v>
                </c:pt>
                <c:pt idx="7">
                  <c:v>8.8978991602242932</c:v>
                </c:pt>
                <c:pt idx="8">
                  <c:v>8.8978991602242932</c:v>
                </c:pt>
                <c:pt idx="9">
                  <c:v>8.8978991602242932</c:v>
                </c:pt>
                <c:pt idx="10">
                  <c:v>8.8978991602242932</c:v>
                </c:pt>
                <c:pt idx="11">
                  <c:v>8.8978991602242932</c:v>
                </c:pt>
                <c:pt idx="12">
                  <c:v>8.8978991602242932</c:v>
                </c:pt>
                <c:pt idx="13">
                  <c:v>8.8978991602242932</c:v>
                </c:pt>
                <c:pt idx="14">
                  <c:v>8.8978991602242932</c:v>
                </c:pt>
                <c:pt idx="15">
                  <c:v>8.8978991602242932</c:v>
                </c:pt>
                <c:pt idx="16">
                  <c:v>8.8978991602242932</c:v>
                </c:pt>
                <c:pt idx="17">
                  <c:v>8.8978991602242932</c:v>
                </c:pt>
                <c:pt idx="18">
                  <c:v>8.8978991602242932</c:v>
                </c:pt>
                <c:pt idx="19">
                  <c:v>8.8978991602242932</c:v>
                </c:pt>
                <c:pt idx="20">
                  <c:v>8.8978991602242932</c:v>
                </c:pt>
                <c:pt idx="21">
                  <c:v>8.8978991602242932</c:v>
                </c:pt>
                <c:pt idx="22">
                  <c:v>8.8978991602242932</c:v>
                </c:pt>
                <c:pt idx="23">
                  <c:v>8.8978991602242932</c:v>
                </c:pt>
                <c:pt idx="24">
                  <c:v>8.8978991602242932</c:v>
                </c:pt>
                <c:pt idx="25">
                  <c:v>8.8978991602242932</c:v>
                </c:pt>
                <c:pt idx="26">
                  <c:v>8.8978991602242932</c:v>
                </c:pt>
                <c:pt idx="27">
                  <c:v>8.8978991602242932</c:v>
                </c:pt>
                <c:pt idx="28">
                  <c:v>8.8978991602242932</c:v>
                </c:pt>
                <c:pt idx="29">
                  <c:v>8.8978991602242932</c:v>
                </c:pt>
                <c:pt idx="30">
                  <c:v>8.8978991602242932</c:v>
                </c:pt>
                <c:pt idx="31">
                  <c:v>8.8978991602242932</c:v>
                </c:pt>
                <c:pt idx="32">
                  <c:v>8.8978991602242932</c:v>
                </c:pt>
                <c:pt idx="33">
                  <c:v>8.8978991602242932</c:v>
                </c:pt>
                <c:pt idx="34">
                  <c:v>8.8978991602242932</c:v>
                </c:pt>
                <c:pt idx="35">
                  <c:v>8.8978991602242932</c:v>
                </c:pt>
                <c:pt idx="36">
                  <c:v>8.8978991602242932</c:v>
                </c:pt>
                <c:pt idx="37">
                  <c:v>8.8978991602242932</c:v>
                </c:pt>
                <c:pt idx="38">
                  <c:v>8.8978991602242932</c:v>
                </c:pt>
                <c:pt idx="39">
                  <c:v>8.8978991602242932</c:v>
                </c:pt>
                <c:pt idx="40">
                  <c:v>8.8978991602242932</c:v>
                </c:pt>
                <c:pt idx="41">
                  <c:v>8.8978991602242932</c:v>
                </c:pt>
                <c:pt idx="42">
                  <c:v>8.8978991602242932</c:v>
                </c:pt>
                <c:pt idx="43">
                  <c:v>8.8978991602242932</c:v>
                </c:pt>
                <c:pt idx="44">
                  <c:v>8.8978991602242932</c:v>
                </c:pt>
                <c:pt idx="45">
                  <c:v>8.8978991602242932</c:v>
                </c:pt>
                <c:pt idx="46">
                  <c:v>8.8978991602242932</c:v>
                </c:pt>
                <c:pt idx="47">
                  <c:v>8.8978991602242932</c:v>
                </c:pt>
                <c:pt idx="48">
                  <c:v>8.8978991602242932</c:v>
                </c:pt>
                <c:pt idx="49">
                  <c:v>8.8978991602242932</c:v>
                </c:pt>
                <c:pt idx="50">
                  <c:v>8.8978991602242932</c:v>
                </c:pt>
                <c:pt idx="51">
                  <c:v>8.8978991602242932</c:v>
                </c:pt>
                <c:pt idx="52">
                  <c:v>8.8978991602242932</c:v>
                </c:pt>
                <c:pt idx="53">
                  <c:v>8.8978991602242932</c:v>
                </c:pt>
                <c:pt idx="54">
                  <c:v>8.8978991602242932</c:v>
                </c:pt>
                <c:pt idx="55">
                  <c:v>8.8978991602242932</c:v>
                </c:pt>
                <c:pt idx="56">
                  <c:v>8.8978991602242932</c:v>
                </c:pt>
                <c:pt idx="57">
                  <c:v>8.8978991602242932</c:v>
                </c:pt>
                <c:pt idx="58">
                  <c:v>8.8978991602242932</c:v>
                </c:pt>
                <c:pt idx="59">
                  <c:v>8.8978991602242932</c:v>
                </c:pt>
                <c:pt idx="60">
                  <c:v>8.8978991602242932</c:v>
                </c:pt>
                <c:pt idx="61">
                  <c:v>8.8978991602242932</c:v>
                </c:pt>
                <c:pt idx="62">
                  <c:v>8.8978991602242932</c:v>
                </c:pt>
                <c:pt idx="63">
                  <c:v>8.8978991602242932</c:v>
                </c:pt>
                <c:pt idx="64">
                  <c:v>8.8978991602242932</c:v>
                </c:pt>
                <c:pt idx="65">
                  <c:v>8.8978991602242932</c:v>
                </c:pt>
                <c:pt idx="66">
                  <c:v>8.8978991602242932</c:v>
                </c:pt>
                <c:pt idx="67">
                  <c:v>8.8978991602242932</c:v>
                </c:pt>
                <c:pt idx="68">
                  <c:v>8.8978991602242932</c:v>
                </c:pt>
                <c:pt idx="69">
                  <c:v>8.8978991602242932</c:v>
                </c:pt>
                <c:pt idx="70">
                  <c:v>8.8978991602242932</c:v>
                </c:pt>
                <c:pt idx="71">
                  <c:v>8.8978991602242932</c:v>
                </c:pt>
                <c:pt idx="72">
                  <c:v>8.8978991602242932</c:v>
                </c:pt>
                <c:pt idx="73">
                  <c:v>8.8978991602242932</c:v>
                </c:pt>
                <c:pt idx="74">
                  <c:v>8.8978991602242932</c:v>
                </c:pt>
                <c:pt idx="75">
                  <c:v>8.8978991602242932</c:v>
                </c:pt>
                <c:pt idx="76">
                  <c:v>8.8978991602242932</c:v>
                </c:pt>
                <c:pt idx="77">
                  <c:v>8.8978991602242932</c:v>
                </c:pt>
                <c:pt idx="78">
                  <c:v>8.8978991602242932</c:v>
                </c:pt>
                <c:pt idx="79">
                  <c:v>8.8978991602242932</c:v>
                </c:pt>
                <c:pt idx="80">
                  <c:v>8.8978991602242932</c:v>
                </c:pt>
                <c:pt idx="81">
                  <c:v>8.8978991602242932</c:v>
                </c:pt>
                <c:pt idx="82">
                  <c:v>8.8978991602242932</c:v>
                </c:pt>
                <c:pt idx="83">
                  <c:v>8.8978991602242932</c:v>
                </c:pt>
                <c:pt idx="84">
                  <c:v>8.8978991602242932</c:v>
                </c:pt>
                <c:pt idx="85">
                  <c:v>8.8978991602242932</c:v>
                </c:pt>
                <c:pt idx="86">
                  <c:v>8.8978991602242932</c:v>
                </c:pt>
                <c:pt idx="87">
                  <c:v>8.8978991602242932</c:v>
                </c:pt>
                <c:pt idx="88">
                  <c:v>8.8978991602242932</c:v>
                </c:pt>
                <c:pt idx="89">
                  <c:v>8.8978991602242932</c:v>
                </c:pt>
                <c:pt idx="90">
                  <c:v>8.8978991602242932</c:v>
                </c:pt>
                <c:pt idx="91">
                  <c:v>8.8978991602242932</c:v>
                </c:pt>
                <c:pt idx="92">
                  <c:v>8.8978991602242932</c:v>
                </c:pt>
                <c:pt idx="93">
                  <c:v>8.8978991602242932</c:v>
                </c:pt>
                <c:pt idx="94">
                  <c:v>8.8978991602242932</c:v>
                </c:pt>
                <c:pt idx="95">
                  <c:v>8.8978991602242932</c:v>
                </c:pt>
                <c:pt idx="96">
                  <c:v>8.8978991602242932</c:v>
                </c:pt>
                <c:pt idx="97">
                  <c:v>8.8978991602242932</c:v>
                </c:pt>
                <c:pt idx="98">
                  <c:v>8.8978991602242932</c:v>
                </c:pt>
                <c:pt idx="99">
                  <c:v>8.8978991602242932</c:v>
                </c:pt>
                <c:pt idx="100">
                  <c:v>8.8978991602242932</c:v>
                </c:pt>
                <c:pt idx="101">
                  <c:v>8.8978991602242932</c:v>
                </c:pt>
                <c:pt idx="102">
                  <c:v>8.8978991602242932</c:v>
                </c:pt>
                <c:pt idx="103">
                  <c:v>8.8978991602242932</c:v>
                </c:pt>
                <c:pt idx="104">
                  <c:v>8.8978991602242932</c:v>
                </c:pt>
                <c:pt idx="105">
                  <c:v>8.8978991602242932</c:v>
                </c:pt>
                <c:pt idx="106">
                  <c:v>8.8978991602242932</c:v>
                </c:pt>
                <c:pt idx="107">
                  <c:v>8.8978991602242932</c:v>
                </c:pt>
                <c:pt idx="108">
                  <c:v>8.8978991602242932</c:v>
                </c:pt>
                <c:pt idx="109">
                  <c:v>8.8978991602242932</c:v>
                </c:pt>
                <c:pt idx="110">
                  <c:v>8.8978991602242932</c:v>
                </c:pt>
                <c:pt idx="111">
                  <c:v>8.8978991602242932</c:v>
                </c:pt>
                <c:pt idx="112">
                  <c:v>8.8978991602242932</c:v>
                </c:pt>
                <c:pt idx="113">
                  <c:v>8.8978991602242932</c:v>
                </c:pt>
                <c:pt idx="114">
                  <c:v>8.8978991602242932</c:v>
                </c:pt>
                <c:pt idx="115">
                  <c:v>8.8978991602242932</c:v>
                </c:pt>
                <c:pt idx="116">
                  <c:v>8.8978991602242932</c:v>
                </c:pt>
                <c:pt idx="117">
                  <c:v>8.8978991602242932</c:v>
                </c:pt>
                <c:pt idx="118">
                  <c:v>8.8978991602242932</c:v>
                </c:pt>
                <c:pt idx="119">
                  <c:v>8.8978991602242932</c:v>
                </c:pt>
                <c:pt idx="120">
                  <c:v>8.8978991602242932</c:v>
                </c:pt>
                <c:pt idx="121">
                  <c:v>8.8978991602242932</c:v>
                </c:pt>
                <c:pt idx="122">
                  <c:v>8.8978991602242932</c:v>
                </c:pt>
                <c:pt idx="123">
                  <c:v>8.8978991602242932</c:v>
                </c:pt>
                <c:pt idx="124">
                  <c:v>8.8978991602242932</c:v>
                </c:pt>
                <c:pt idx="125">
                  <c:v>8.8978991602242932</c:v>
                </c:pt>
                <c:pt idx="126">
                  <c:v>8.8978991602242932</c:v>
                </c:pt>
                <c:pt idx="127">
                  <c:v>8.8978991602242932</c:v>
                </c:pt>
                <c:pt idx="128">
                  <c:v>8.8978991602242932</c:v>
                </c:pt>
                <c:pt idx="129">
                  <c:v>8.8978991602242932</c:v>
                </c:pt>
                <c:pt idx="130">
                  <c:v>8.8978991602242932</c:v>
                </c:pt>
                <c:pt idx="131">
                  <c:v>8.8978991602242932</c:v>
                </c:pt>
                <c:pt idx="132">
                  <c:v>8.8978991602242932</c:v>
                </c:pt>
                <c:pt idx="133">
                  <c:v>8.8978991602242932</c:v>
                </c:pt>
                <c:pt idx="134">
                  <c:v>8.8978991602242932</c:v>
                </c:pt>
                <c:pt idx="135">
                  <c:v>8.8978991602242932</c:v>
                </c:pt>
                <c:pt idx="136">
                  <c:v>8.8978991602242932</c:v>
                </c:pt>
                <c:pt idx="137">
                  <c:v>8.8978991602242932</c:v>
                </c:pt>
                <c:pt idx="138">
                  <c:v>8.8978991602242932</c:v>
                </c:pt>
                <c:pt idx="139">
                  <c:v>8.8978991602242932</c:v>
                </c:pt>
                <c:pt idx="140">
                  <c:v>8.8978991602242932</c:v>
                </c:pt>
                <c:pt idx="141">
                  <c:v>8.8978991602242932</c:v>
                </c:pt>
                <c:pt idx="142">
                  <c:v>8.8978991602242932</c:v>
                </c:pt>
                <c:pt idx="143">
                  <c:v>8.8978991602242932</c:v>
                </c:pt>
                <c:pt idx="144">
                  <c:v>8.8978991602242932</c:v>
                </c:pt>
                <c:pt idx="145">
                  <c:v>8.8978991602242932</c:v>
                </c:pt>
                <c:pt idx="146">
                  <c:v>8.8978991602242932</c:v>
                </c:pt>
                <c:pt idx="147">
                  <c:v>8.8978991602242932</c:v>
                </c:pt>
                <c:pt idx="148">
                  <c:v>8.8978991602242932</c:v>
                </c:pt>
                <c:pt idx="149">
                  <c:v>8.8978991602242932</c:v>
                </c:pt>
                <c:pt idx="150">
                  <c:v>8.8978991602242932</c:v>
                </c:pt>
                <c:pt idx="151">
                  <c:v>8.8978991602242932</c:v>
                </c:pt>
                <c:pt idx="152">
                  <c:v>8.8978991602242932</c:v>
                </c:pt>
                <c:pt idx="153">
                  <c:v>8.8978991602242932</c:v>
                </c:pt>
                <c:pt idx="154">
                  <c:v>8.8978991602242932</c:v>
                </c:pt>
                <c:pt idx="155">
                  <c:v>8.8978991602242932</c:v>
                </c:pt>
                <c:pt idx="156">
                  <c:v>8.8978991602242932</c:v>
                </c:pt>
                <c:pt idx="157">
                  <c:v>8.8978991602242932</c:v>
                </c:pt>
                <c:pt idx="158">
                  <c:v>8.8978991602242932</c:v>
                </c:pt>
                <c:pt idx="159">
                  <c:v>8.8978991602242932</c:v>
                </c:pt>
                <c:pt idx="160">
                  <c:v>8.8978991602242932</c:v>
                </c:pt>
                <c:pt idx="161">
                  <c:v>8.8978991602242932</c:v>
                </c:pt>
                <c:pt idx="162">
                  <c:v>8.8978991602242932</c:v>
                </c:pt>
                <c:pt idx="163">
                  <c:v>8.8978991602242932</c:v>
                </c:pt>
                <c:pt idx="164">
                  <c:v>8.8978991602242932</c:v>
                </c:pt>
                <c:pt idx="165">
                  <c:v>8.8978991602242932</c:v>
                </c:pt>
                <c:pt idx="166">
                  <c:v>8.8978991602242932</c:v>
                </c:pt>
                <c:pt idx="167">
                  <c:v>8.8978991602242932</c:v>
                </c:pt>
                <c:pt idx="168">
                  <c:v>8.8978991602242932</c:v>
                </c:pt>
                <c:pt idx="169">
                  <c:v>8.8978991602242932</c:v>
                </c:pt>
                <c:pt idx="170">
                  <c:v>8.8978991602242932</c:v>
                </c:pt>
                <c:pt idx="171">
                  <c:v>8.8978991602242932</c:v>
                </c:pt>
                <c:pt idx="172">
                  <c:v>8.8978991602242932</c:v>
                </c:pt>
                <c:pt idx="173">
                  <c:v>8.8978991602242932</c:v>
                </c:pt>
                <c:pt idx="174">
                  <c:v>8.8978991602242932</c:v>
                </c:pt>
                <c:pt idx="175">
                  <c:v>8.8978991602242932</c:v>
                </c:pt>
                <c:pt idx="176">
                  <c:v>8.8978991602242932</c:v>
                </c:pt>
                <c:pt idx="177">
                  <c:v>8.8978991602242932</c:v>
                </c:pt>
                <c:pt idx="178">
                  <c:v>8.8978991602242932</c:v>
                </c:pt>
                <c:pt idx="179">
                  <c:v>8.8978991602242932</c:v>
                </c:pt>
                <c:pt idx="180">
                  <c:v>8.8978991602242932</c:v>
                </c:pt>
                <c:pt idx="181">
                  <c:v>8.8978991602242932</c:v>
                </c:pt>
                <c:pt idx="182">
                  <c:v>8.8978991602242932</c:v>
                </c:pt>
                <c:pt idx="183">
                  <c:v>8.8978991602242932</c:v>
                </c:pt>
                <c:pt idx="184">
                  <c:v>8.8978991602242932</c:v>
                </c:pt>
                <c:pt idx="185">
                  <c:v>8.8978991602242932</c:v>
                </c:pt>
                <c:pt idx="186">
                  <c:v>8.8978991602242932</c:v>
                </c:pt>
                <c:pt idx="187">
                  <c:v>8.8978991602242932</c:v>
                </c:pt>
                <c:pt idx="188">
                  <c:v>8.8978991602242932</c:v>
                </c:pt>
                <c:pt idx="189">
                  <c:v>8.8978991602242932</c:v>
                </c:pt>
                <c:pt idx="190">
                  <c:v>8.8978991602242932</c:v>
                </c:pt>
                <c:pt idx="191">
                  <c:v>8.8978991602242932</c:v>
                </c:pt>
                <c:pt idx="192">
                  <c:v>8.8978991602242932</c:v>
                </c:pt>
                <c:pt idx="193">
                  <c:v>8.8978991602242932</c:v>
                </c:pt>
                <c:pt idx="194">
                  <c:v>8.8978991602242932</c:v>
                </c:pt>
                <c:pt idx="195">
                  <c:v>8.8978991602242932</c:v>
                </c:pt>
                <c:pt idx="196">
                  <c:v>8.8978991602242932</c:v>
                </c:pt>
                <c:pt idx="197">
                  <c:v>8.8978991602242932</c:v>
                </c:pt>
                <c:pt idx="198">
                  <c:v>8.8978991602242932</c:v>
                </c:pt>
                <c:pt idx="199">
                  <c:v>8.8978991602242932</c:v>
                </c:pt>
                <c:pt idx="200">
                  <c:v>8.8978991602242932</c:v>
                </c:pt>
                <c:pt idx="201">
                  <c:v>8.8978991602242932</c:v>
                </c:pt>
                <c:pt idx="202">
                  <c:v>8.8978991602242932</c:v>
                </c:pt>
                <c:pt idx="203">
                  <c:v>8.8978991602242932</c:v>
                </c:pt>
                <c:pt idx="204">
                  <c:v>8.8978991602242932</c:v>
                </c:pt>
                <c:pt idx="205">
                  <c:v>8.8978991602242932</c:v>
                </c:pt>
                <c:pt idx="206">
                  <c:v>8.8978991602242932</c:v>
                </c:pt>
                <c:pt idx="207">
                  <c:v>8.8978991602242932</c:v>
                </c:pt>
                <c:pt idx="208">
                  <c:v>8.8978991602242932</c:v>
                </c:pt>
                <c:pt idx="209">
                  <c:v>8.8978991602242932</c:v>
                </c:pt>
                <c:pt idx="210">
                  <c:v>8.8978991602242932</c:v>
                </c:pt>
                <c:pt idx="211">
                  <c:v>8.8978991602242932</c:v>
                </c:pt>
                <c:pt idx="212">
                  <c:v>8.8978991602242932</c:v>
                </c:pt>
                <c:pt idx="213">
                  <c:v>8.8978991602242932</c:v>
                </c:pt>
                <c:pt idx="214">
                  <c:v>8.8978991602242932</c:v>
                </c:pt>
                <c:pt idx="215">
                  <c:v>8.8978991602242932</c:v>
                </c:pt>
                <c:pt idx="216">
                  <c:v>8.8978991602242932</c:v>
                </c:pt>
                <c:pt idx="217">
                  <c:v>8.8978991602242932</c:v>
                </c:pt>
                <c:pt idx="218">
                  <c:v>8.8978991602242932</c:v>
                </c:pt>
                <c:pt idx="219">
                  <c:v>8.8978991602242932</c:v>
                </c:pt>
                <c:pt idx="220">
                  <c:v>8.8978991602242932</c:v>
                </c:pt>
                <c:pt idx="221">
                  <c:v>8.8978991602242932</c:v>
                </c:pt>
                <c:pt idx="222">
                  <c:v>8.8978991602242932</c:v>
                </c:pt>
                <c:pt idx="223">
                  <c:v>8.8978991602242932</c:v>
                </c:pt>
                <c:pt idx="224">
                  <c:v>8.8978991602242932</c:v>
                </c:pt>
                <c:pt idx="225">
                  <c:v>8.8978991602242932</c:v>
                </c:pt>
                <c:pt idx="226">
                  <c:v>8.8978991602242932</c:v>
                </c:pt>
                <c:pt idx="227">
                  <c:v>8.8978991602242932</c:v>
                </c:pt>
                <c:pt idx="228">
                  <c:v>8.8978991602242932</c:v>
                </c:pt>
                <c:pt idx="229">
                  <c:v>8.8978991602242932</c:v>
                </c:pt>
                <c:pt idx="230">
                  <c:v>8.8978991602242932</c:v>
                </c:pt>
                <c:pt idx="231">
                  <c:v>8.8978991602242932</c:v>
                </c:pt>
                <c:pt idx="232">
                  <c:v>8.8978991602242932</c:v>
                </c:pt>
                <c:pt idx="233">
                  <c:v>8.8978991602242932</c:v>
                </c:pt>
                <c:pt idx="234">
                  <c:v>8.8978991602242932</c:v>
                </c:pt>
                <c:pt idx="235">
                  <c:v>8.8978991602242932</c:v>
                </c:pt>
                <c:pt idx="236">
                  <c:v>8.8978991602242932</c:v>
                </c:pt>
                <c:pt idx="237">
                  <c:v>8.8978991602242932</c:v>
                </c:pt>
                <c:pt idx="238">
                  <c:v>8.8978991602242932</c:v>
                </c:pt>
                <c:pt idx="239">
                  <c:v>8.8978991602242932</c:v>
                </c:pt>
                <c:pt idx="240">
                  <c:v>8.8978991602242932</c:v>
                </c:pt>
                <c:pt idx="241">
                  <c:v>8.8978991602242932</c:v>
                </c:pt>
                <c:pt idx="242">
                  <c:v>8.8978991602242932</c:v>
                </c:pt>
                <c:pt idx="243">
                  <c:v>8.8978991602242932</c:v>
                </c:pt>
                <c:pt idx="244">
                  <c:v>8.8978991602242932</c:v>
                </c:pt>
                <c:pt idx="245">
                  <c:v>8.8978991602242932</c:v>
                </c:pt>
                <c:pt idx="246">
                  <c:v>8.8978991602242932</c:v>
                </c:pt>
                <c:pt idx="247">
                  <c:v>8.8978991602242932</c:v>
                </c:pt>
                <c:pt idx="248">
                  <c:v>8.8978991602242932</c:v>
                </c:pt>
                <c:pt idx="249">
                  <c:v>8.8978991602242932</c:v>
                </c:pt>
                <c:pt idx="250">
                  <c:v>8.8978991602242932</c:v>
                </c:pt>
                <c:pt idx="251">
                  <c:v>8.8978991602242932</c:v>
                </c:pt>
                <c:pt idx="252">
                  <c:v>8.8978991602242932</c:v>
                </c:pt>
                <c:pt idx="253">
                  <c:v>8.8978991602242932</c:v>
                </c:pt>
                <c:pt idx="254">
                  <c:v>8.8978991602242932</c:v>
                </c:pt>
                <c:pt idx="255">
                  <c:v>8.8978991602242932</c:v>
                </c:pt>
                <c:pt idx="256">
                  <c:v>8.8978991602242932</c:v>
                </c:pt>
                <c:pt idx="257">
                  <c:v>8.8978991602242932</c:v>
                </c:pt>
                <c:pt idx="258">
                  <c:v>8.8978991602242932</c:v>
                </c:pt>
                <c:pt idx="259">
                  <c:v>8.8978991602242932</c:v>
                </c:pt>
                <c:pt idx="260">
                  <c:v>8.8978991602242932</c:v>
                </c:pt>
                <c:pt idx="261">
                  <c:v>8.8978991602242932</c:v>
                </c:pt>
                <c:pt idx="262">
                  <c:v>8.8978991602242932</c:v>
                </c:pt>
                <c:pt idx="263">
                  <c:v>8.8978991602242932</c:v>
                </c:pt>
                <c:pt idx="264">
                  <c:v>8.8978991602242932</c:v>
                </c:pt>
                <c:pt idx="265">
                  <c:v>8.8978991602242932</c:v>
                </c:pt>
                <c:pt idx="266">
                  <c:v>8.8978991602242932</c:v>
                </c:pt>
                <c:pt idx="267">
                  <c:v>8.8978991602242932</c:v>
                </c:pt>
                <c:pt idx="268">
                  <c:v>8.8978991602242932</c:v>
                </c:pt>
                <c:pt idx="269">
                  <c:v>8.8978991602242932</c:v>
                </c:pt>
                <c:pt idx="270">
                  <c:v>8.8978991602242932</c:v>
                </c:pt>
                <c:pt idx="271">
                  <c:v>8.8978991602242932</c:v>
                </c:pt>
                <c:pt idx="272">
                  <c:v>8.8978991602242932</c:v>
                </c:pt>
                <c:pt idx="273">
                  <c:v>8.8978991602242932</c:v>
                </c:pt>
                <c:pt idx="274">
                  <c:v>8.8978991602242932</c:v>
                </c:pt>
                <c:pt idx="275">
                  <c:v>8.8978991602242932</c:v>
                </c:pt>
                <c:pt idx="276">
                  <c:v>8.8978991602242932</c:v>
                </c:pt>
                <c:pt idx="277">
                  <c:v>8.8978991602242932</c:v>
                </c:pt>
                <c:pt idx="278">
                  <c:v>8.8978991602242932</c:v>
                </c:pt>
                <c:pt idx="279">
                  <c:v>8.8978991602242932</c:v>
                </c:pt>
                <c:pt idx="280">
                  <c:v>8.8978991602242932</c:v>
                </c:pt>
                <c:pt idx="281">
                  <c:v>8.8978991602242932</c:v>
                </c:pt>
                <c:pt idx="282">
                  <c:v>8.8978991602242932</c:v>
                </c:pt>
                <c:pt idx="283">
                  <c:v>8.8978991602242932</c:v>
                </c:pt>
                <c:pt idx="284">
                  <c:v>8.8978991602242932</c:v>
                </c:pt>
                <c:pt idx="285">
                  <c:v>8.8978991602242932</c:v>
                </c:pt>
                <c:pt idx="286">
                  <c:v>8.8978991602242932</c:v>
                </c:pt>
                <c:pt idx="287">
                  <c:v>8.8978991602242932</c:v>
                </c:pt>
                <c:pt idx="288">
                  <c:v>8.8978991602242932</c:v>
                </c:pt>
                <c:pt idx="289">
                  <c:v>8.8978991602242932</c:v>
                </c:pt>
                <c:pt idx="290">
                  <c:v>8.8978991602242932</c:v>
                </c:pt>
                <c:pt idx="291">
                  <c:v>8.8978991602242932</c:v>
                </c:pt>
                <c:pt idx="292">
                  <c:v>8.8978991602242932</c:v>
                </c:pt>
                <c:pt idx="293">
                  <c:v>8.8978991602242932</c:v>
                </c:pt>
                <c:pt idx="294">
                  <c:v>8.8978991602242932</c:v>
                </c:pt>
                <c:pt idx="295">
                  <c:v>8.8978991602242932</c:v>
                </c:pt>
                <c:pt idx="296">
                  <c:v>8.8978991602242932</c:v>
                </c:pt>
                <c:pt idx="297">
                  <c:v>8.8978991602242932</c:v>
                </c:pt>
                <c:pt idx="298">
                  <c:v>8.8978991602242932</c:v>
                </c:pt>
              </c:numCache>
            </c:numRef>
          </c:yVal>
          <c:smooth val="0"/>
          <c:extLst>
            <c:ext xmlns:c16="http://schemas.microsoft.com/office/drawing/2014/chart" uri="{C3380CC4-5D6E-409C-BE32-E72D297353CC}">
              <c16:uniqueId val="{0000001B-75B5-CB4A-AB26-FDBC7745E900}"/>
            </c:ext>
          </c:extLst>
        </c:ser>
        <c:dLbls>
          <c:showLegendKey val="0"/>
          <c:showVal val="0"/>
          <c:showCatName val="0"/>
          <c:showSerName val="0"/>
          <c:showPercent val="0"/>
          <c:showBubbleSize val="0"/>
        </c:dLbls>
        <c:axId val="1510069631"/>
        <c:axId val="1536045471"/>
      </c:scatterChart>
      <c:valAx>
        <c:axId val="15100696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漁獲年</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36045471"/>
        <c:crosses val="autoZero"/>
        <c:crossBetween val="midCat"/>
      </c:valAx>
      <c:valAx>
        <c:axId val="1536045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資源量指標値</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510069631"/>
        <c:crosses val="autoZero"/>
        <c:crossBetween val="midCat"/>
      </c:valAx>
    </c:plotArea>
    <c:plotVisOnly val="1"/>
    <c:dispBlanksAs val="gap"/>
    <c:showDLblsOverMax val="0"/>
    <c:extLst/>
  </c:chart>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漁獲管理規則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smoothMarker"/>
        <c:varyColors val="0"/>
        <c:ser>
          <c:idx val="0"/>
          <c:order val="0"/>
          <c:tx>
            <c:v>α</c:v>
          </c:tx>
          <c:spPr>
            <a:ln w="38100" cap="rnd">
              <a:solidFill>
                <a:schemeClr val="tx1"/>
              </a:solidFill>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0"/>
          <c:extLst>
            <c:ext xmlns:c16="http://schemas.microsoft.com/office/drawing/2014/chart" uri="{C3380CC4-5D6E-409C-BE32-E72D297353CC}">
              <c16:uniqueId val="{00000000-7D22-384D-AC5A-AAEA6A08C2C5}"/>
            </c:ext>
          </c:extLst>
        </c:ser>
        <c:ser>
          <c:idx val="1"/>
          <c:order val="1"/>
          <c:tx>
            <c:v>α2</c:v>
          </c:tx>
          <c:spPr>
            <a:ln w="38100" cap="rnd">
              <a:solidFill>
                <a:schemeClr val="tx1"/>
              </a:solidFill>
              <a:prstDash val="dash"/>
              <a:round/>
            </a:ln>
            <a:effectLst/>
          </c:spPr>
          <c:marker>
            <c:symbol val="none"/>
          </c:marker>
          <c:xVal>
            <c:numRef>
              <c:f>NAtest!$AJ$2:$AJ$22</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NAtest!$AP$2:$AP$22</c:f>
              <c:numCache>
                <c:formatCode>General</c:formatCode>
                <c:ptCount val="21"/>
                <c:pt idx="0">
                  <c:v>0</c:v>
                </c:pt>
                <c:pt idx="1">
                  <c:v>1.7747881602648594E-2</c:v>
                </c:pt>
                <c:pt idx="2">
                  <c:v>0.14226213148903433</c:v>
                </c:pt>
                <c:pt idx="3">
                  <c:v>0.2850505182564676</c:v>
                </c:pt>
                <c:pt idx="4">
                  <c:v>0.40385623507308654</c:v>
                </c:pt>
                <c:pt idx="5">
                  <c:v>0.49810479571958455</c:v>
                </c:pt>
                <c:pt idx="6">
                  <c:v>0.57320390539191657</c:v>
                </c:pt>
                <c:pt idx="7">
                  <c:v>0.63400751818691758</c:v>
                </c:pt>
                <c:pt idx="8">
                  <c:v>0.68411278377336437</c:v>
                </c:pt>
                <c:pt idx="9">
                  <c:v>0.72609429556071681</c:v>
                </c:pt>
                <c:pt idx="10">
                  <c:v>0.76179963118529925</c:v>
                </c:pt>
                <c:pt idx="11">
                  <c:v>0.79257311815817078</c:v>
                </c:pt>
                <c:pt idx="12">
                  <c:v>0.81435367623236354</c:v>
                </c:pt>
                <c:pt idx="13">
                  <c:v>0.83496913769569758</c:v>
                </c:pt>
                <c:pt idx="14">
                  <c:v>0.85610648205064266</c:v>
                </c:pt>
                <c:pt idx="15">
                  <c:v>0.87777892082549935</c:v>
                </c:pt>
                <c:pt idx="16">
                  <c:v>0.9</c:v>
                </c:pt>
                <c:pt idx="17">
                  <c:v>0.92278360847198604</c:v>
                </c:pt>
                <c:pt idx="18">
                  <c:v>0.94614398673842171</c:v>
                </c:pt>
                <c:pt idx="19">
                  <c:v>0.97009573579616837</c:v>
                </c:pt>
                <c:pt idx="20">
                  <c:v>0.99465382626808274</c:v>
                </c:pt>
              </c:numCache>
            </c:numRef>
          </c:yVal>
          <c:smooth val="0"/>
          <c:extLst>
            <c:ext xmlns:c16="http://schemas.microsoft.com/office/drawing/2014/chart" uri="{C3380CC4-5D6E-409C-BE32-E72D297353CC}">
              <c16:uniqueId val="{00000001-7D22-384D-AC5A-AAEA6A08C2C5}"/>
            </c:ext>
          </c:extLst>
        </c:ser>
        <c:ser>
          <c:idx val="2"/>
          <c:order val="2"/>
          <c:tx>
            <c:v>Btarget</c:v>
          </c:tx>
          <c:spPr>
            <a:ln w="25400" cap="rnd">
              <a:solidFill>
                <a:schemeClr val="accent6">
                  <a:lumMod val="75000"/>
                </a:schemeClr>
              </a:solidFill>
              <a:round/>
            </a:ln>
            <a:effectLst/>
          </c:spPr>
          <c:marker>
            <c:symbol val="none"/>
          </c:marker>
          <c:xVal>
            <c:numRef>
              <c:f>NAtest!$AM$2:$AM$22</c:f>
              <c:numCache>
                <c:formatCode>General</c:formatCode>
                <c:ptCount val="21"/>
                <c:pt idx="0">
                  <c:v>0.8</c:v>
                </c:pt>
                <c:pt idx="1">
                  <c:v>0.8</c:v>
                </c:pt>
                <c:pt idx="2">
                  <c:v>0.8</c:v>
                </c:pt>
                <c:pt idx="3">
                  <c:v>0.8</c:v>
                </c:pt>
                <c:pt idx="4">
                  <c:v>0.8</c:v>
                </c:pt>
                <c:pt idx="5">
                  <c:v>0.8</c:v>
                </c:pt>
                <c:pt idx="6">
                  <c:v>0.8</c:v>
                </c:pt>
                <c:pt idx="7">
                  <c:v>0.8</c:v>
                </c:pt>
                <c:pt idx="8">
                  <c:v>0.8</c:v>
                </c:pt>
                <c:pt idx="9">
                  <c:v>0.8</c:v>
                </c:pt>
                <c:pt idx="10">
                  <c:v>0.8</c:v>
                </c:pt>
                <c:pt idx="11">
                  <c:v>0.8</c:v>
                </c:pt>
                <c:pt idx="12">
                  <c:v>0.8</c:v>
                </c:pt>
                <c:pt idx="13">
                  <c:v>0.8</c:v>
                </c:pt>
                <c:pt idx="14">
                  <c:v>0.8</c:v>
                </c:pt>
                <c:pt idx="15">
                  <c:v>0.8</c:v>
                </c:pt>
                <c:pt idx="16">
                  <c:v>0.8</c:v>
                </c:pt>
                <c:pt idx="17">
                  <c:v>0.8</c:v>
                </c:pt>
                <c:pt idx="18">
                  <c:v>0.8</c:v>
                </c:pt>
                <c:pt idx="19">
                  <c:v>0.8</c:v>
                </c:pt>
                <c:pt idx="20">
                  <c:v>0.8</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2-7D22-384D-AC5A-AAEA6A08C2C5}"/>
            </c:ext>
          </c:extLst>
        </c:ser>
        <c:ser>
          <c:idx val="3"/>
          <c:order val="3"/>
          <c:tx>
            <c:v>Blim</c:v>
          </c:tx>
          <c:spPr>
            <a:ln w="25400" cap="rnd">
              <a:solidFill>
                <a:schemeClr val="accent4"/>
              </a:solidFill>
              <a:round/>
            </a:ln>
            <a:effectLst/>
          </c:spPr>
          <c:marker>
            <c:symbol val="none"/>
          </c:marker>
          <c:xVal>
            <c:numRef>
              <c:f>NAtest!$AN$2:$AN$22</c:f>
              <c:numCache>
                <c:formatCode>General</c:formatCode>
                <c:ptCount val="21"/>
                <c:pt idx="0">
                  <c:v>0.55999999999999994</c:v>
                </c:pt>
                <c:pt idx="1">
                  <c:v>0.55999999999999994</c:v>
                </c:pt>
                <c:pt idx="2">
                  <c:v>0.55999999999999994</c:v>
                </c:pt>
                <c:pt idx="3">
                  <c:v>0.55999999999999994</c:v>
                </c:pt>
                <c:pt idx="4">
                  <c:v>0.55999999999999994</c:v>
                </c:pt>
                <c:pt idx="5">
                  <c:v>0.55999999999999994</c:v>
                </c:pt>
                <c:pt idx="6">
                  <c:v>0.55999999999999994</c:v>
                </c:pt>
                <c:pt idx="7">
                  <c:v>0.55999999999999994</c:v>
                </c:pt>
                <c:pt idx="8">
                  <c:v>0.55999999999999994</c:v>
                </c:pt>
                <c:pt idx="9">
                  <c:v>0.55999999999999994</c:v>
                </c:pt>
                <c:pt idx="10">
                  <c:v>0.55999999999999994</c:v>
                </c:pt>
                <c:pt idx="11">
                  <c:v>0.55999999999999994</c:v>
                </c:pt>
                <c:pt idx="12">
                  <c:v>0.55999999999999994</c:v>
                </c:pt>
                <c:pt idx="13">
                  <c:v>0.55999999999999994</c:v>
                </c:pt>
                <c:pt idx="14">
                  <c:v>0.55999999999999994</c:v>
                </c:pt>
                <c:pt idx="15">
                  <c:v>0.55999999999999994</c:v>
                </c:pt>
                <c:pt idx="16">
                  <c:v>0.55999999999999994</c:v>
                </c:pt>
                <c:pt idx="17">
                  <c:v>0.55999999999999994</c:v>
                </c:pt>
                <c:pt idx="18">
                  <c:v>0.55999999999999994</c:v>
                </c:pt>
                <c:pt idx="19">
                  <c:v>0.55999999999999994</c:v>
                </c:pt>
                <c:pt idx="20">
                  <c:v>0.55999999999999994</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3-7D22-384D-AC5A-AAEA6A08C2C5}"/>
            </c:ext>
          </c:extLst>
        </c:ser>
        <c:ser>
          <c:idx val="4"/>
          <c:order val="4"/>
          <c:tx>
            <c:v>Bban</c:v>
          </c:tx>
          <c:spPr>
            <a:ln w="31750" cap="rnd">
              <a:solidFill>
                <a:srgbClr val="C00000"/>
              </a:solidFill>
              <a:round/>
            </a:ln>
            <a:effectLst/>
          </c:spPr>
          <c:marker>
            <c:symbol val="none"/>
          </c:marker>
          <c:xVal>
            <c:numRef>
              <c:f>NAtest!$AO$2:$AO$22</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xVal>
          <c:yVal>
            <c:numRef>
              <c:f>NAtest!$AL$2:$AL$22</c:f>
              <c:numCache>
                <c:formatCode>General</c:formatCode>
                <c:ptCount val="21"/>
                <c:pt idx="0">
                  <c:v>0</c:v>
                </c:pt>
                <c:pt idx="1">
                  <c:v>1.9719868447387327E-2</c:v>
                </c:pt>
                <c:pt idx="2">
                  <c:v>0.15806903498781591</c:v>
                </c:pt>
                <c:pt idx="3">
                  <c:v>0.31672279806274178</c:v>
                </c:pt>
                <c:pt idx="4">
                  <c:v>0.44872915008120728</c:v>
                </c:pt>
                <c:pt idx="5">
                  <c:v>0.55344977302176057</c:v>
                </c:pt>
                <c:pt idx="6">
                  <c:v>0.63689322821324057</c:v>
                </c:pt>
                <c:pt idx="7">
                  <c:v>0.70445279798546401</c:v>
                </c:pt>
                <c:pt idx="8">
                  <c:v>0.76012531530373817</c:v>
                </c:pt>
                <c:pt idx="9">
                  <c:v>0.80677143951190755</c:v>
                </c:pt>
                <c:pt idx="10">
                  <c:v>0.84644403465033247</c:v>
                </c:pt>
                <c:pt idx="11">
                  <c:v>0.88063679795352312</c:v>
                </c:pt>
                <c:pt idx="12">
                  <c:v>0.90483741803595952</c:v>
                </c:pt>
                <c:pt idx="13">
                  <c:v>0.92774348632855286</c:v>
                </c:pt>
                <c:pt idx="14">
                  <c:v>0.95122942450071402</c:v>
                </c:pt>
                <c:pt idx="15">
                  <c:v>0.97530991202833262</c:v>
                </c:pt>
                <c:pt idx="16">
                  <c:v>1</c:v>
                </c:pt>
                <c:pt idx="17">
                  <c:v>1.0253151205244289</c:v>
                </c:pt>
                <c:pt idx="18">
                  <c:v>1.0512710963760241</c:v>
                </c:pt>
                <c:pt idx="19">
                  <c:v>1.0778841508846315</c:v>
                </c:pt>
                <c:pt idx="20">
                  <c:v>1.1051709180756475</c:v>
                </c:pt>
              </c:numCache>
            </c:numRef>
          </c:yVal>
          <c:smooth val="1"/>
          <c:extLst>
            <c:ext xmlns:c16="http://schemas.microsoft.com/office/drawing/2014/chart" uri="{C3380CC4-5D6E-409C-BE32-E72D297353CC}">
              <c16:uniqueId val="{00000004-7D22-384D-AC5A-AAEA6A08C2C5}"/>
            </c:ext>
          </c:extLst>
        </c:ser>
        <c:ser>
          <c:idx val="5"/>
          <c:order val="5"/>
          <c:tx>
            <c:v>Currentα</c:v>
          </c:tx>
          <c:spPr>
            <a:ln w="19050" cap="rnd">
              <a:solidFill>
                <a:schemeClr val="accent6"/>
              </a:solidFill>
              <a:round/>
            </a:ln>
            <a:effectLst/>
          </c:spPr>
          <c:marker>
            <c:symbol val="none"/>
          </c:marker>
          <c:dPt>
            <c:idx val="0"/>
            <c:marker>
              <c:symbol val="circle"/>
              <c:size val="10"/>
              <c:spPr>
                <a:solidFill>
                  <a:srgbClr val="FF0000"/>
                </a:solidFill>
                <a:ln w="9525">
                  <a:noFill/>
                </a:ln>
                <a:effectLst/>
              </c:spPr>
            </c:marker>
            <c:bubble3D val="0"/>
            <c:spPr>
              <a:ln w="19050" cap="rnd">
                <a:noFill/>
                <a:round/>
              </a:ln>
              <a:effectLst/>
            </c:spPr>
            <c:extLst>
              <c:ext xmlns:c16="http://schemas.microsoft.com/office/drawing/2014/chart" uri="{C3380CC4-5D6E-409C-BE32-E72D297353CC}">
                <c16:uniqueId val="{00000001-EA5A-FB4D-B000-423700C93C9A}"/>
              </c:ext>
            </c:extLst>
          </c:dPt>
          <c:xVal>
            <c:numRef>
              <c:f>NAtest!$AQ$2</c:f>
              <c:numCache>
                <c:formatCode>General</c:formatCode>
                <c:ptCount val="1"/>
                <c:pt idx="0">
                  <c:v>0.19299553646170164</c:v>
                </c:pt>
              </c:numCache>
            </c:numRef>
          </c:xVal>
          <c:yVal>
            <c:numRef>
              <c:f>NAtest!$AR$2</c:f>
              <c:numCache>
                <c:formatCode>General</c:formatCode>
                <c:ptCount val="1"/>
                <c:pt idx="0">
                  <c:v>0.43200215048909124</c:v>
                </c:pt>
              </c:numCache>
            </c:numRef>
          </c:yVal>
          <c:smooth val="1"/>
          <c:extLst>
            <c:ext xmlns:c16="http://schemas.microsoft.com/office/drawing/2014/chart" uri="{C3380CC4-5D6E-409C-BE32-E72D297353CC}">
              <c16:uniqueId val="{00000000-EA5A-FB4D-B000-423700C93C9A}"/>
            </c:ext>
          </c:extLst>
        </c:ser>
        <c:dLbls>
          <c:showLegendKey val="0"/>
          <c:showVal val="0"/>
          <c:showCatName val="0"/>
          <c:showSerName val="0"/>
          <c:showPercent val="0"/>
          <c:showBubbleSize val="0"/>
        </c:dLbls>
        <c:axId val="1306117664"/>
        <c:axId val="1408033984"/>
      </c:scatterChart>
      <c:valAx>
        <c:axId val="1306117664"/>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ja-JP" altLang="en-US" sz="1200"/>
                  <a:t>資源量水準</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408033984"/>
        <c:crosses val="autoZero"/>
        <c:crossBetween val="midCat"/>
      </c:valAx>
      <c:valAx>
        <c:axId val="14080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US" altLang="ja-JP" sz="1200"/>
                  <a:t>α</a:t>
                </a:r>
                <a:r>
                  <a:rPr lang="ja-JP" altLang="en-US" sz="1200" baseline="0"/>
                  <a:t> </a:t>
                </a:r>
                <a:r>
                  <a:rPr lang="en-US" altLang="ja-JP" sz="1200" baseline="0"/>
                  <a:t>(ABC</a:t>
                </a:r>
                <a:r>
                  <a:rPr lang="ja-JP" altLang="en-US" sz="1200" baseline="0"/>
                  <a:t>年の漁獲量の削減率</a:t>
                </a:r>
                <a:r>
                  <a:rPr lang="en-US" altLang="ja-JP" sz="1200" baseline="0"/>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ja-JP"/>
          </a:p>
        </c:txPr>
        <c:crossAx val="130611766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1200149</xdr:colOff>
      <xdr:row>38</xdr:row>
      <xdr:rowOff>157365</xdr:rowOff>
    </xdr:from>
    <xdr:to>
      <xdr:col>13</xdr:col>
      <xdr:colOff>1334391</xdr:colOff>
      <xdr:row>54</xdr:row>
      <xdr:rowOff>26292</xdr:rowOff>
    </xdr:to>
    <xdr:graphicFrame macro="">
      <xdr:nvGraphicFramePr>
        <xdr:cNvPr id="3" name="グラフ 2">
          <a:extLst>
            <a:ext uri="{FF2B5EF4-FFF2-40B4-BE49-F238E27FC236}">
              <a16:creationId xmlns:a16="http://schemas.microsoft.com/office/drawing/2014/main" id="{6123D598-450C-D441-8CA0-9E385169F0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1171343</xdr:colOff>
      <xdr:row>7</xdr:row>
      <xdr:rowOff>70314</xdr:rowOff>
    </xdr:from>
    <xdr:to>
      <xdr:col>13</xdr:col>
      <xdr:colOff>1310577</xdr:colOff>
      <xdr:row>22</xdr:row>
      <xdr:rowOff>198657</xdr:rowOff>
    </xdr:to>
    <xdr:graphicFrame macro="">
      <xdr:nvGraphicFramePr>
        <xdr:cNvPr id="4" name="グラフ 3">
          <a:extLst>
            <a:ext uri="{FF2B5EF4-FFF2-40B4-BE49-F238E27FC236}">
              <a16:creationId xmlns:a16="http://schemas.microsoft.com/office/drawing/2014/main" id="{E71AB602-3844-BC4E-93E2-DE7A343D4E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1195570</xdr:colOff>
      <xdr:row>23</xdr:row>
      <xdr:rowOff>2669</xdr:rowOff>
    </xdr:from>
    <xdr:to>
      <xdr:col>13</xdr:col>
      <xdr:colOff>1324620</xdr:colOff>
      <xdr:row>38</xdr:row>
      <xdr:rowOff>125763</xdr:rowOff>
    </xdr:to>
    <xdr:graphicFrame macro="">
      <xdr:nvGraphicFramePr>
        <xdr:cNvPr id="2" name="グラフ 1">
          <a:extLst>
            <a:ext uri="{FF2B5EF4-FFF2-40B4-BE49-F238E27FC236}">
              <a16:creationId xmlns:a16="http://schemas.microsoft.com/office/drawing/2014/main" id="{91E8604E-E2A6-974E-BF58-75021E933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1486589</xdr:colOff>
      <xdr:row>1</xdr:row>
      <xdr:rowOff>14193</xdr:rowOff>
    </xdr:from>
    <xdr:to>
      <xdr:col>13</xdr:col>
      <xdr:colOff>68728</xdr:colOff>
      <xdr:row>16</xdr:row>
      <xdr:rowOff>113608</xdr:rowOff>
    </xdr:to>
    <xdr:graphicFrame macro="">
      <xdr:nvGraphicFramePr>
        <xdr:cNvPr id="3" name="グラフ 2">
          <a:extLst>
            <a:ext uri="{FF2B5EF4-FFF2-40B4-BE49-F238E27FC236}">
              <a16:creationId xmlns:a16="http://schemas.microsoft.com/office/drawing/2014/main" id="{427CDD50-EDB3-0A4D-B00D-744CB960D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1496359</xdr:colOff>
      <xdr:row>32</xdr:row>
      <xdr:rowOff>35859</xdr:rowOff>
    </xdr:from>
    <xdr:to>
      <xdr:col>13</xdr:col>
      <xdr:colOff>86658</xdr:colOff>
      <xdr:row>47</xdr:row>
      <xdr:rowOff>150158</xdr:rowOff>
    </xdr:to>
    <xdr:graphicFrame macro="">
      <xdr:nvGraphicFramePr>
        <xdr:cNvPr id="4" name="グラフ 3">
          <a:extLst>
            <a:ext uri="{FF2B5EF4-FFF2-40B4-BE49-F238E27FC236}">
              <a16:creationId xmlns:a16="http://schemas.microsoft.com/office/drawing/2014/main" id="{49C772FE-CD36-7241-A0CB-EF9D9581B3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1498154</xdr:colOff>
      <xdr:row>16</xdr:row>
      <xdr:rowOff>143125</xdr:rowOff>
    </xdr:from>
    <xdr:to>
      <xdr:col>13</xdr:col>
      <xdr:colOff>81429</xdr:colOff>
      <xdr:row>32</xdr:row>
      <xdr:rowOff>8217</xdr:rowOff>
    </xdr:to>
    <xdr:graphicFrame macro="">
      <xdr:nvGraphicFramePr>
        <xdr:cNvPr id="2" name="グラフ 1">
          <a:extLst>
            <a:ext uri="{FF2B5EF4-FFF2-40B4-BE49-F238E27FC236}">
              <a16:creationId xmlns:a16="http://schemas.microsoft.com/office/drawing/2014/main" id="{0CB852A7-E831-4248-8D8A-0F9D6808C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204426</xdr:colOff>
      <xdr:row>18</xdr:row>
      <xdr:rowOff>238761</xdr:rowOff>
    </xdr:from>
    <xdr:to>
      <xdr:col>17</xdr:col>
      <xdr:colOff>931335</xdr:colOff>
      <xdr:row>34</xdr:row>
      <xdr:rowOff>105835</xdr:rowOff>
    </xdr:to>
    <xdr:graphicFrame macro="">
      <xdr:nvGraphicFramePr>
        <xdr:cNvPr id="2" name="グラフ 1">
          <a:extLst>
            <a:ext uri="{FF2B5EF4-FFF2-40B4-BE49-F238E27FC236}">
              <a16:creationId xmlns:a16="http://schemas.microsoft.com/office/drawing/2014/main" id="{4D339F87-D777-4441-B8A6-02B99C517D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436499</xdr:colOff>
      <xdr:row>35</xdr:row>
      <xdr:rowOff>929</xdr:rowOff>
    </xdr:from>
    <xdr:to>
      <xdr:col>14</xdr:col>
      <xdr:colOff>533400</xdr:colOff>
      <xdr:row>50</xdr:row>
      <xdr:rowOff>135467</xdr:rowOff>
    </xdr:to>
    <xdr:graphicFrame macro="">
      <xdr:nvGraphicFramePr>
        <xdr:cNvPr id="3" name="グラフ 2">
          <a:extLst>
            <a:ext uri="{FF2B5EF4-FFF2-40B4-BE49-F238E27FC236}">
              <a16:creationId xmlns:a16="http://schemas.microsoft.com/office/drawing/2014/main" id="{C35B6AAF-EB11-A149-8BFD-75F519AB53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19116</xdr:colOff>
      <xdr:row>18</xdr:row>
      <xdr:rowOff>232507</xdr:rowOff>
    </xdr:from>
    <xdr:to>
      <xdr:col>12</xdr:col>
      <xdr:colOff>148166</xdr:colOff>
      <xdr:row>34</xdr:row>
      <xdr:rowOff>101601</xdr:rowOff>
    </xdr:to>
    <xdr:graphicFrame macro="">
      <xdr:nvGraphicFramePr>
        <xdr:cNvPr id="4" name="グラフ 3">
          <a:extLst>
            <a:ext uri="{FF2B5EF4-FFF2-40B4-BE49-F238E27FC236}">
              <a16:creationId xmlns:a16="http://schemas.microsoft.com/office/drawing/2014/main" id="{73CEC57A-90C8-664D-8EB0-1B80959DF6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S299"/>
  <sheetViews>
    <sheetView tabSelected="1" zoomScaleNormal="100" workbookViewId="0">
      <selection activeCell="B5" sqref="B5"/>
    </sheetView>
  </sheetViews>
  <sheetFormatPr baseColWidth="10" defaultColWidth="11.5703125" defaultRowHeight="20"/>
  <cols>
    <col min="1" max="1" width="29.5703125" customWidth="1"/>
    <col min="2" max="2" width="17.5703125" bestFit="1" customWidth="1"/>
    <col min="3" max="3" width="21" customWidth="1"/>
    <col min="4" max="4" width="8.140625" style="8" bestFit="1" customWidth="1"/>
    <col min="5" max="5" width="12.5703125" style="8" bestFit="1" customWidth="1"/>
    <col min="6" max="7" width="16" style="8" bestFit="1" customWidth="1"/>
    <col min="8" max="9" width="11.5703125" style="9"/>
    <col min="10" max="10" width="16.140625" style="10" bestFit="1" customWidth="1"/>
    <col min="11" max="11" width="16.5703125" style="10" bestFit="1" customWidth="1"/>
    <col min="12" max="12" width="18.85546875" style="10" bestFit="1" customWidth="1"/>
    <col min="13" max="13" width="23" style="10" bestFit="1" customWidth="1"/>
    <col min="14" max="15" width="16.5703125" style="10" customWidth="1"/>
    <col min="20" max="20" width="13" style="15" bestFit="1" customWidth="1"/>
    <col min="21" max="21" width="13" style="15" customWidth="1"/>
    <col min="22" max="23" width="11.5703125" style="15"/>
    <col min="24" max="36" width="17" style="15" customWidth="1"/>
  </cols>
  <sheetData>
    <row r="1" spans="1:45" ht="19" customHeight="1">
      <c r="B1" t="s">
        <v>15</v>
      </c>
      <c r="D1" s="8" t="s">
        <v>16</v>
      </c>
      <c r="E1" s="8" t="s">
        <v>25</v>
      </c>
      <c r="F1" s="8" t="s">
        <v>38</v>
      </c>
      <c r="G1" s="9" t="s">
        <v>60</v>
      </c>
      <c r="H1" s="9" t="s">
        <v>27</v>
      </c>
      <c r="I1" s="9" t="s">
        <v>65</v>
      </c>
      <c r="J1" s="10" t="s">
        <v>31</v>
      </c>
      <c r="K1" s="10" t="s">
        <v>61</v>
      </c>
      <c r="L1" s="10" t="s">
        <v>7</v>
      </c>
      <c r="M1" s="10" t="s">
        <v>8</v>
      </c>
      <c r="N1" s="10" t="s">
        <v>9</v>
      </c>
      <c r="O1" s="10" t="s">
        <v>4</v>
      </c>
      <c r="P1" s="10" t="s">
        <v>26</v>
      </c>
      <c r="Q1" s="10" t="s">
        <v>43</v>
      </c>
      <c r="R1" s="10" t="s">
        <v>48</v>
      </c>
      <c r="S1" s="18" t="s">
        <v>42</v>
      </c>
      <c r="T1" s="10" t="s">
        <v>28</v>
      </c>
      <c r="U1" s="18" t="s">
        <v>39</v>
      </c>
      <c r="V1" s="10" t="s">
        <v>29</v>
      </c>
      <c r="W1" s="18" t="s">
        <v>40</v>
      </c>
      <c r="X1" s="10" t="s">
        <v>30</v>
      </c>
      <c r="Y1" s="20" t="s">
        <v>41</v>
      </c>
      <c r="Z1" s="18" t="s">
        <v>55</v>
      </c>
      <c r="AA1" s="18" t="s">
        <v>49</v>
      </c>
      <c r="AB1" s="18" t="s">
        <v>44</v>
      </c>
      <c r="AC1" s="18" t="s">
        <v>50</v>
      </c>
      <c r="AD1" s="18" t="s">
        <v>45</v>
      </c>
      <c r="AE1" s="18" t="s">
        <v>51</v>
      </c>
      <c r="AF1" s="18" t="s">
        <v>46</v>
      </c>
      <c r="AG1" s="18" t="s">
        <v>52</v>
      </c>
      <c r="AH1" s="18" t="s">
        <v>47</v>
      </c>
      <c r="AI1" s="18" t="s">
        <v>53</v>
      </c>
      <c r="AJ1" s="18" t="s">
        <v>54</v>
      </c>
      <c r="AK1" s="10" t="s">
        <v>34</v>
      </c>
      <c r="AL1" s="10" t="s">
        <v>32</v>
      </c>
      <c r="AM1" s="10" t="s">
        <v>33</v>
      </c>
      <c r="AN1" s="10" t="s">
        <v>35</v>
      </c>
      <c r="AO1" s="10" t="s">
        <v>36</v>
      </c>
      <c r="AP1" s="10" t="s">
        <v>37</v>
      </c>
      <c r="AQ1" s="10" t="s">
        <v>63</v>
      </c>
      <c r="AR1" s="10" t="s">
        <v>67</v>
      </c>
      <c r="AS1" s="10" t="s">
        <v>66</v>
      </c>
    </row>
    <row r="2" spans="1:45" ht="20" customHeight="1">
      <c r="C2" s="13" t="s">
        <v>20</v>
      </c>
      <c r="D2" s="1">
        <v>1995</v>
      </c>
      <c r="E2" s="1">
        <v>3468</v>
      </c>
      <c r="F2" s="1">
        <v>9.2791878170000004</v>
      </c>
      <c r="G2" s="21" t="s">
        <v>3</v>
      </c>
      <c r="J2" s="19" t="e">
        <f t="shared" ref="J2:J65" si="0">IF(G2=1, $C$15,  #N/A)</f>
        <v>#N/A</v>
      </c>
      <c r="K2" s="10" t="e">
        <f>E2*G2</f>
        <v>#VALUE!</v>
      </c>
      <c r="L2" s="10" t="s">
        <v>3</v>
      </c>
      <c r="M2" s="10" t="s">
        <v>3</v>
      </c>
      <c r="O2" s="10">
        <f>COUNT(E2)</f>
        <v>1</v>
      </c>
      <c r="P2" s="10">
        <f t="shared" ref="P2:P65" ca="1" si="1">IF(F2&gt;0,NORMDIST(F2,$C$8,$C$9,1),#N/A)</f>
        <v>0.21014441515703114</v>
      </c>
      <c r="Q2" s="10">
        <v>0.1</v>
      </c>
      <c r="R2" s="10">
        <f ca="1">NORMINV(Q2,$C$8,$C$9)</f>
        <v>6.8802849990687491</v>
      </c>
      <c r="S2" s="10">
        <f t="shared" ref="S2:S11" ca="1" si="2">INDIRECT("C"&amp;(COUNTA(D:D)-1))</f>
        <v>0.4</v>
      </c>
      <c r="T2" s="17">
        <f t="shared" ref="T2:T65" si="3">$C$18</f>
        <v>0.8</v>
      </c>
      <c r="U2" s="10">
        <f ca="1">NORMINV(T2,$C$8,$C$9)</f>
        <v>17.588758386450813</v>
      </c>
      <c r="V2" s="17">
        <f t="shared" ref="V2:V65" si="4">$C$19</f>
        <v>0.55999999999999994</v>
      </c>
      <c r="W2" s="10">
        <f ca="1">NORMINV(V2,$C$8,$C$9)</f>
        <v>14.105373162891022</v>
      </c>
      <c r="X2" s="17">
        <f t="shared" ref="X2:X65" si="5">$C$20</f>
        <v>0</v>
      </c>
      <c r="Y2" s="10" t="e">
        <f ca="1">NORMINV(X3,$C$7,$C$8)</f>
        <v>#NUM!</v>
      </c>
      <c r="Z2" s="10">
        <f ca="1">NORMINV(0.05,$C$8,$C$9)</f>
        <v>5.0479280388752308</v>
      </c>
      <c r="AA2" s="10">
        <f ca="1">NORMINV(0.1,$C$8,$C$9)</f>
        <v>6.8802849990687491</v>
      </c>
      <c r="AB2" s="10">
        <f ca="1">NORMINV(0.2,$C$8,$C$9)</f>
        <v>9.0991257143317981</v>
      </c>
      <c r="AC2" s="10">
        <f ca="1">NORMINV(0.3,$C$8,$C$9)</f>
        <v>10.699065977658258</v>
      </c>
      <c r="AD2" s="20">
        <f ca="1">NORMINV(0.4,$C$8,$C$9)</f>
        <v>12.066155940458248</v>
      </c>
      <c r="AE2" s="10">
        <f ca="1">NORMINV(0.5,$C$8,$C$9)</f>
        <v>13.343942050391306</v>
      </c>
      <c r="AF2" s="10">
        <f ca="1">NORMINV(0.6,$C$8,$C$9)</f>
        <v>14.621728160324363</v>
      </c>
      <c r="AG2" s="10">
        <f ca="1">NORMINV(0.7,$C$8,$C$9)</f>
        <v>15.988818123124354</v>
      </c>
      <c r="AH2" s="10">
        <f ca="1">NORMINV(0.8,$C$8,$C$9)</f>
        <v>17.588758386450813</v>
      </c>
      <c r="AI2" s="10">
        <f ca="1">NORMINV(0.9,$C$8,$C$9)</f>
        <v>19.807599101713862</v>
      </c>
      <c r="AJ2" s="10">
        <f ca="1">NORMINV(0.95,$C$8,$C$9)</f>
        <v>21.639956061907377</v>
      </c>
      <c r="AK2" s="10">
        <v>0</v>
      </c>
      <c r="AL2" s="10">
        <v>0</v>
      </c>
      <c r="AM2" s="10">
        <v>0</v>
      </c>
      <c r="AN2" s="17">
        <f t="shared" ref="AN2:AN22" si="6">$C$18</f>
        <v>0.8</v>
      </c>
      <c r="AO2" s="17">
        <f t="shared" ref="AO2:AO22" si="7">$C$19</f>
        <v>0.55999999999999994</v>
      </c>
      <c r="AP2" s="17">
        <f t="shared" ref="AP2:AP22" si="8">$C$20</f>
        <v>0</v>
      </c>
      <c r="AQ2" s="10">
        <f>AM2*$C$22</f>
        <v>0</v>
      </c>
      <c r="AR2" s="10">
        <f ca="1">C10</f>
        <v>0.89407757667032062</v>
      </c>
      <c r="AS2" s="10">
        <f ca="1">C14</f>
        <v>1.048162664775911</v>
      </c>
    </row>
    <row r="3" spans="1:45" ht="21" customHeight="1">
      <c r="A3" s="11"/>
      <c r="D3" s="1">
        <v>1996</v>
      </c>
      <c r="E3" s="1">
        <v>3421</v>
      </c>
      <c r="F3" s="1">
        <v>7.6619127520000001</v>
      </c>
      <c r="G3" s="21" t="s">
        <v>3</v>
      </c>
      <c r="J3" s="19" t="e">
        <f t="shared" si="0"/>
        <v>#N/A</v>
      </c>
      <c r="K3" s="10" t="e">
        <f>E3*G3</f>
        <v>#VALUE!</v>
      </c>
      <c r="L3" s="10">
        <f t="shared" ref="L3:L66" si="9">IF(ISBLANK(F2),#N/A,IF(ISBLANK(F3),#N/A,((F3+F2))))</f>
        <v>16.941100569</v>
      </c>
      <c r="M3" s="10">
        <f t="shared" ref="M3:M66" si="10">IF(ISBLANK(F2),#N/A,IF(ISBLANK(F3),#N/A,ABS(F3-F2)))</f>
        <v>1.6172750650000003</v>
      </c>
      <c r="N3" s="10">
        <f t="shared" ref="N3:N8" si="11">2*M3/L3</f>
        <v>0.1909291617050432</v>
      </c>
      <c r="O3" s="10">
        <f>COUNT($E$2:E3)</f>
        <v>2</v>
      </c>
      <c r="P3" s="10">
        <f t="shared" ca="1" si="1"/>
        <v>0.12996048203603858</v>
      </c>
      <c r="Q3" s="10">
        <v>0.2</v>
      </c>
      <c r="R3" s="10">
        <f t="shared" ref="R3:R10" ca="1" si="12">NORMINV(Q3,$C$8,$C$9)</f>
        <v>9.0991257143317981</v>
      </c>
      <c r="S3" s="10">
        <f t="shared" ca="1" si="2"/>
        <v>0.4</v>
      </c>
      <c r="T3" s="17">
        <f t="shared" si="3"/>
        <v>0.8</v>
      </c>
      <c r="U3" s="10">
        <f t="shared" ref="U3:U7" ca="1" si="13">NORMINV(T3,$C$8,$C$9)</f>
        <v>17.588758386450813</v>
      </c>
      <c r="V3" s="17">
        <f t="shared" si="4"/>
        <v>0.55999999999999994</v>
      </c>
      <c r="W3" s="10">
        <f t="shared" ref="W3:W7" ca="1" si="14">NORMINV(V3,$C$8,$C$9)</f>
        <v>14.105373162891022</v>
      </c>
      <c r="X3" s="17">
        <f t="shared" si="5"/>
        <v>0</v>
      </c>
      <c r="Y3" s="10" t="e">
        <f t="shared" ref="Y3:Y7" ca="1" si="15">NORMINV(X4,$C$7,$C$8)</f>
        <v>#NUM!</v>
      </c>
      <c r="Z3" s="10">
        <f ca="1">NORMINV(0.05,$C$8,$C$9)</f>
        <v>5.0479280388752308</v>
      </c>
      <c r="AA3" s="10">
        <f t="shared" ref="AA3:AA66" ca="1" si="16">NORMINV(0.1,$C$8,$C$9)</f>
        <v>6.8802849990687491</v>
      </c>
      <c r="AB3" s="10">
        <f t="shared" ref="AB3:AB66" ca="1" si="17">NORMINV(0.2,$C$8,$C$9)</f>
        <v>9.0991257143317981</v>
      </c>
      <c r="AC3" s="10">
        <f t="shared" ref="AC3:AC66" ca="1" si="18">NORMINV(0.3,$C$8,$C$9)</f>
        <v>10.699065977658258</v>
      </c>
      <c r="AD3" s="20">
        <f t="shared" ref="AD3:AD66" ca="1" si="19">NORMINV(0.4,$C$8,$C$9)</f>
        <v>12.066155940458248</v>
      </c>
      <c r="AE3" s="10">
        <f t="shared" ref="AE3:AE66" ca="1" si="20">NORMINV(0.5,$C$8,$C$9)</f>
        <v>13.343942050391306</v>
      </c>
      <c r="AF3" s="10">
        <f t="shared" ref="AF3:AF66" ca="1" si="21">NORMINV(0.6,$C$8,$C$9)</f>
        <v>14.621728160324363</v>
      </c>
      <c r="AG3" s="10">
        <f t="shared" ref="AG3:AG66" ca="1" si="22">NORMINV(0.7,$C$8,$C$9)</f>
        <v>15.988818123124354</v>
      </c>
      <c r="AH3" s="10">
        <f t="shared" ref="AH3:AH66" ca="1" si="23">NORMINV(0.8,$C$8,$C$9)</f>
        <v>17.588758386450813</v>
      </c>
      <c r="AI3" s="10">
        <f t="shared" ref="AI3:AI66" ca="1" si="24">NORMINV(0.9,$C$8,$C$9)</f>
        <v>19.807599101713862</v>
      </c>
      <c r="AJ3" s="10">
        <f t="shared" ref="AJ3:AJ66" ca="1" si="25">NORMINV(0.95,$C$8,$C$9)</f>
        <v>21.639956061907377</v>
      </c>
      <c r="AK3" s="10">
        <v>0.05</v>
      </c>
      <c r="AL3" s="10">
        <f ca="1">IF(AK3&gt;$C$19,$C$23,IF(AK3&lt;=$C$20,INF,$C$23+$C$24*EXP($C$25*LN($C$12^2+1))*($C$19-AK3)/(AK3-$C$20)))</f>
        <v>4.5939360190599237</v>
      </c>
      <c r="AM3" s="10">
        <f t="shared" ref="AM3:AM22" ca="1" si="26">EXP(AL3*(AK3-$C$18))</f>
        <v>3.1890343892938343E-2</v>
      </c>
      <c r="AN3" s="17">
        <f t="shared" si="6"/>
        <v>0.8</v>
      </c>
      <c r="AO3" s="17">
        <f t="shared" si="7"/>
        <v>0.55999999999999994</v>
      </c>
      <c r="AP3" s="17">
        <f t="shared" si="8"/>
        <v>0</v>
      </c>
      <c r="AQ3" s="10">
        <f t="shared" ref="AQ3:AQ22" ca="1" si="27">AM3*$C$22</f>
        <v>2.8701309503644509E-2</v>
      </c>
    </row>
    <row r="4" spans="1:45" ht="21" thickBot="1">
      <c r="B4" s="12" t="s">
        <v>17</v>
      </c>
      <c r="D4" s="1">
        <v>1997</v>
      </c>
      <c r="E4" s="1">
        <v>3867</v>
      </c>
      <c r="F4" s="1">
        <v>8.0644628100000002</v>
      </c>
      <c r="G4" s="21" t="s">
        <v>3</v>
      </c>
      <c r="H4" s="8"/>
      <c r="I4" s="8"/>
      <c r="J4" s="19" t="e">
        <f t="shared" si="0"/>
        <v>#N/A</v>
      </c>
      <c r="K4" s="10" t="e">
        <f>E4*G4</f>
        <v>#VALUE!</v>
      </c>
      <c r="L4" s="10">
        <f t="shared" si="9"/>
        <v>15.726375562000001</v>
      </c>
      <c r="M4" s="10">
        <f t="shared" si="10"/>
        <v>0.4025500580000001</v>
      </c>
      <c r="N4" s="10">
        <f t="shared" si="11"/>
        <v>5.1194257241661066E-2</v>
      </c>
      <c r="O4" s="10">
        <f>COUNT($E$2:E4)</f>
        <v>3</v>
      </c>
      <c r="P4" s="10">
        <f t="shared" ca="1" si="1"/>
        <v>0.14760416981523591</v>
      </c>
      <c r="Q4" s="10">
        <v>0.3</v>
      </c>
      <c r="R4" s="10">
        <f t="shared" ca="1" si="12"/>
        <v>10.699065977658258</v>
      </c>
      <c r="S4" s="10">
        <f t="shared" ca="1" si="2"/>
        <v>0.4</v>
      </c>
      <c r="T4" s="17">
        <f t="shared" si="3"/>
        <v>0.8</v>
      </c>
      <c r="U4" s="10">
        <f t="shared" ca="1" si="13"/>
        <v>17.588758386450813</v>
      </c>
      <c r="V4" s="17">
        <f t="shared" si="4"/>
        <v>0.55999999999999994</v>
      </c>
      <c r="W4" s="10">
        <f t="shared" ca="1" si="14"/>
        <v>14.105373162891022</v>
      </c>
      <c r="X4" s="17">
        <f t="shared" si="5"/>
        <v>0</v>
      </c>
      <c r="Y4" s="10" t="e">
        <f t="shared" ca="1" si="15"/>
        <v>#NUM!</v>
      </c>
      <c r="Z4" s="10">
        <f t="shared" ref="Z4:Z67" ca="1" si="28">NORMINV(0.05,$C$8,$C$9)</f>
        <v>5.0479280388752308</v>
      </c>
      <c r="AA4" s="10">
        <f t="shared" ca="1" si="16"/>
        <v>6.8802849990687491</v>
      </c>
      <c r="AB4" s="10">
        <f t="shared" ca="1" si="17"/>
        <v>9.0991257143317981</v>
      </c>
      <c r="AC4" s="10">
        <f t="shared" ca="1" si="18"/>
        <v>10.699065977658258</v>
      </c>
      <c r="AD4" s="20">
        <f t="shared" ca="1" si="19"/>
        <v>12.066155940458248</v>
      </c>
      <c r="AE4" s="10">
        <f t="shared" ca="1" si="20"/>
        <v>13.343942050391306</v>
      </c>
      <c r="AF4" s="10">
        <f t="shared" ca="1" si="21"/>
        <v>14.621728160324363</v>
      </c>
      <c r="AG4" s="10">
        <f t="shared" ca="1" si="22"/>
        <v>15.988818123124354</v>
      </c>
      <c r="AH4" s="10">
        <f t="shared" ca="1" si="23"/>
        <v>17.588758386450813</v>
      </c>
      <c r="AI4" s="10">
        <f t="shared" ca="1" si="24"/>
        <v>19.807599101713862</v>
      </c>
      <c r="AJ4" s="10">
        <f t="shared" ca="1" si="25"/>
        <v>21.639956061907377</v>
      </c>
      <c r="AK4" s="10">
        <v>0.1</v>
      </c>
      <c r="AL4" s="10">
        <f ca="1">IF(AK4&gt;$C$19,$C$23,IF(AK4&lt;=$C$20,INF,$C$23+$C$24*EXP($C$25*LN($C$12^2+1))*($C$19-AK4)/(AK4-$C$20)))</f>
        <v>2.34628487134075</v>
      </c>
      <c r="AM4" s="10">
        <f t="shared" ca="1" si="26"/>
        <v>0.19351516259106211</v>
      </c>
      <c r="AN4" s="17">
        <f t="shared" si="6"/>
        <v>0.8</v>
      </c>
      <c r="AO4" s="17">
        <f t="shared" si="7"/>
        <v>0.55999999999999994</v>
      </c>
      <c r="AP4" s="17">
        <f t="shared" si="8"/>
        <v>0</v>
      </c>
      <c r="AQ4" s="10">
        <f t="shared" ca="1" si="27"/>
        <v>0.17416364633195591</v>
      </c>
    </row>
    <row r="5" spans="1:45">
      <c r="A5" s="23"/>
      <c r="B5" s="28" t="s">
        <v>6</v>
      </c>
      <c r="C5" s="29">
        <f ca="1">C14*C15</f>
        <v>5257.4963787293955</v>
      </c>
      <c r="D5" s="1">
        <v>1998</v>
      </c>
      <c r="E5" s="1">
        <v>3540</v>
      </c>
      <c r="F5" s="1">
        <v>6.868488471</v>
      </c>
      <c r="G5" s="21" t="s">
        <v>3</v>
      </c>
      <c r="H5" s="8"/>
      <c r="I5" s="8"/>
      <c r="J5" s="19" t="e">
        <f t="shared" si="0"/>
        <v>#N/A</v>
      </c>
      <c r="K5" s="10" t="e">
        <f>E5*G5</f>
        <v>#VALUE!</v>
      </c>
      <c r="L5" s="10">
        <f t="shared" si="9"/>
        <v>14.932951281000001</v>
      </c>
      <c r="M5" s="10">
        <f t="shared" si="10"/>
        <v>1.1959743390000002</v>
      </c>
      <c r="N5" s="10">
        <f t="shared" si="11"/>
        <v>0.16017923269082152</v>
      </c>
      <c r="O5" s="10">
        <f>COUNT($E$2:E5)</f>
        <v>4</v>
      </c>
      <c r="P5" s="10">
        <f t="shared" ca="1" si="1"/>
        <v>9.959014157860252E-2</v>
      </c>
      <c r="Q5" s="10">
        <v>0.4</v>
      </c>
      <c r="R5" s="10">
        <f t="shared" ca="1" si="12"/>
        <v>12.066155940458248</v>
      </c>
      <c r="S5" s="10">
        <f t="shared" ca="1" si="2"/>
        <v>0.4</v>
      </c>
      <c r="T5" s="17">
        <f t="shared" si="3"/>
        <v>0.8</v>
      </c>
      <c r="U5" s="10">
        <f t="shared" ca="1" si="13"/>
        <v>17.588758386450813</v>
      </c>
      <c r="V5" s="17">
        <f t="shared" si="4"/>
        <v>0.55999999999999994</v>
      </c>
      <c r="W5" s="10">
        <f t="shared" ca="1" si="14"/>
        <v>14.105373162891022</v>
      </c>
      <c r="X5" s="17">
        <f t="shared" si="5"/>
        <v>0</v>
      </c>
      <c r="Y5" s="10" t="e">
        <f t="shared" ca="1" si="15"/>
        <v>#NUM!</v>
      </c>
      <c r="Z5" s="10">
        <f t="shared" ca="1" si="28"/>
        <v>5.0479280388752308</v>
      </c>
      <c r="AA5" s="10">
        <f t="shared" ca="1" si="16"/>
        <v>6.8802849990687491</v>
      </c>
      <c r="AB5" s="10">
        <f t="shared" ca="1" si="17"/>
        <v>9.0991257143317981</v>
      </c>
      <c r="AC5" s="10">
        <f t="shared" ca="1" si="18"/>
        <v>10.699065977658258</v>
      </c>
      <c r="AD5" s="20">
        <f t="shared" ca="1" si="19"/>
        <v>12.066155940458248</v>
      </c>
      <c r="AE5" s="10">
        <f t="shared" ca="1" si="20"/>
        <v>13.343942050391306</v>
      </c>
      <c r="AF5" s="10">
        <f t="shared" ca="1" si="21"/>
        <v>14.621728160324363</v>
      </c>
      <c r="AG5" s="10">
        <f t="shared" ca="1" si="22"/>
        <v>15.988818123124354</v>
      </c>
      <c r="AH5" s="10">
        <f t="shared" ca="1" si="23"/>
        <v>17.588758386450813</v>
      </c>
      <c r="AI5" s="10">
        <f t="shared" ca="1" si="24"/>
        <v>19.807599101713862</v>
      </c>
      <c r="AJ5" s="10">
        <f t="shared" ca="1" si="25"/>
        <v>21.639956061907377</v>
      </c>
      <c r="AK5" s="10">
        <v>0.15</v>
      </c>
      <c r="AL5" s="10">
        <f ca="1">IF(AK5&gt;$C$19,$C$23,IF(AK5&lt;=$C$20,INF,$C$23+$C$24*EXP($C$25*LN($C$12^2+1))*($C$19-AK5)/(AK5-$C$20)))</f>
        <v>1.5970678221010253</v>
      </c>
      <c r="AM5" s="10">
        <f t="shared" ca="1" si="26"/>
        <v>0.35412897913580355</v>
      </c>
      <c r="AN5" s="17">
        <f t="shared" si="6"/>
        <v>0.8</v>
      </c>
      <c r="AO5" s="17">
        <f t="shared" si="7"/>
        <v>0.55999999999999994</v>
      </c>
      <c r="AP5" s="17">
        <f t="shared" si="8"/>
        <v>0</v>
      </c>
      <c r="AQ5" s="10">
        <f t="shared" ca="1" si="27"/>
        <v>0.31871608122222322</v>
      </c>
    </row>
    <row r="6" spans="1:45" ht="21" thickBot="1">
      <c r="A6" s="11"/>
      <c r="B6" s="30" t="s">
        <v>64</v>
      </c>
      <c r="C6" s="31">
        <f ca="1">C5*C22</f>
        <v>4731.7467408564562</v>
      </c>
      <c r="D6" s="1">
        <v>1999</v>
      </c>
      <c r="E6" s="1">
        <v>3491</v>
      </c>
      <c r="F6" s="1">
        <v>6.556006494</v>
      </c>
      <c r="G6" s="21" t="s">
        <v>3</v>
      </c>
      <c r="H6" s="8"/>
      <c r="I6" s="8"/>
      <c r="J6" s="19" t="e">
        <f t="shared" si="0"/>
        <v>#N/A</v>
      </c>
      <c r="K6" s="10" t="e">
        <f t="shared" ref="K6:K69" si="29">E6*G6</f>
        <v>#VALUE!</v>
      </c>
      <c r="L6" s="10">
        <f t="shared" si="9"/>
        <v>13.424494965000001</v>
      </c>
      <c r="M6" s="10">
        <f t="shared" si="10"/>
        <v>0.31248197700000002</v>
      </c>
      <c r="N6" s="10">
        <f t="shared" si="11"/>
        <v>4.6554001147111307E-2</v>
      </c>
      <c r="O6" s="10">
        <f>COUNT($E$2:E6)</f>
        <v>5</v>
      </c>
      <c r="P6" s="10">
        <f t="shared" ca="1" si="1"/>
        <v>8.9176032270413666E-2</v>
      </c>
      <c r="Q6" s="10">
        <v>0.5</v>
      </c>
      <c r="R6" s="10">
        <f t="shared" ca="1" si="12"/>
        <v>13.343942050391306</v>
      </c>
      <c r="S6" s="10">
        <f t="shared" ca="1" si="2"/>
        <v>0.4</v>
      </c>
      <c r="T6" s="17">
        <f t="shared" si="3"/>
        <v>0.8</v>
      </c>
      <c r="U6" s="10">
        <f t="shared" ca="1" si="13"/>
        <v>17.588758386450813</v>
      </c>
      <c r="V6" s="17">
        <f t="shared" si="4"/>
        <v>0.55999999999999994</v>
      </c>
      <c r="W6" s="10">
        <f t="shared" ca="1" si="14"/>
        <v>14.105373162891022</v>
      </c>
      <c r="X6" s="17">
        <f t="shared" si="5"/>
        <v>0</v>
      </c>
      <c r="Y6" s="10" t="e">
        <f t="shared" ca="1" si="15"/>
        <v>#NUM!</v>
      </c>
      <c r="Z6" s="10">
        <f t="shared" ca="1" si="28"/>
        <v>5.0479280388752308</v>
      </c>
      <c r="AA6" s="10">
        <f t="shared" ca="1" si="16"/>
        <v>6.8802849990687491</v>
      </c>
      <c r="AB6" s="10">
        <f t="shared" ca="1" si="17"/>
        <v>9.0991257143317981</v>
      </c>
      <c r="AC6" s="10">
        <f t="shared" ca="1" si="18"/>
        <v>10.699065977658258</v>
      </c>
      <c r="AD6" s="20">
        <f t="shared" ca="1" si="19"/>
        <v>12.066155940458248</v>
      </c>
      <c r="AE6" s="10">
        <f t="shared" ca="1" si="20"/>
        <v>13.343942050391306</v>
      </c>
      <c r="AF6" s="10">
        <f t="shared" ca="1" si="21"/>
        <v>14.621728160324363</v>
      </c>
      <c r="AG6" s="10">
        <f t="shared" ca="1" si="22"/>
        <v>15.988818123124354</v>
      </c>
      <c r="AH6" s="10">
        <f t="shared" ca="1" si="23"/>
        <v>17.588758386450813</v>
      </c>
      <c r="AI6" s="10">
        <f t="shared" ca="1" si="24"/>
        <v>19.807599101713862</v>
      </c>
      <c r="AJ6" s="10">
        <f t="shared" ca="1" si="25"/>
        <v>21.639956061907377</v>
      </c>
      <c r="AK6" s="10">
        <v>0.2</v>
      </c>
      <c r="AL6" s="10">
        <f ca="1">IF(AK6&gt;$C$19,$C$23,IF(AK6&lt;=$C$20,INF,$C$23+$C$24*EXP($C$25*LN($C$12^2+1))*($C$19-AK6)/(AK6-$C$20)))</f>
        <v>1.222459297481163</v>
      </c>
      <c r="AM6" s="10">
        <f t="shared" ca="1" si="26"/>
        <v>0.48023698484656591</v>
      </c>
      <c r="AN6" s="17">
        <f t="shared" si="6"/>
        <v>0.8</v>
      </c>
      <c r="AO6" s="17">
        <f t="shared" si="7"/>
        <v>0.55999999999999994</v>
      </c>
      <c r="AP6" s="17">
        <f t="shared" si="8"/>
        <v>0</v>
      </c>
      <c r="AQ6" s="10">
        <f t="shared" ca="1" si="27"/>
        <v>0.43221328636190931</v>
      </c>
    </row>
    <row r="7" spans="1:45">
      <c r="A7" s="11"/>
      <c r="B7" s="10" t="s">
        <v>18</v>
      </c>
      <c r="C7" s="10"/>
      <c r="D7" s="1">
        <v>2000</v>
      </c>
      <c r="E7" s="1">
        <v>3778</v>
      </c>
      <c r="F7" s="1">
        <v>8.5731807030000002</v>
      </c>
      <c r="G7" s="21" t="s">
        <v>3</v>
      </c>
      <c r="H7" s="8"/>
      <c r="I7" s="8"/>
      <c r="J7" s="19" t="e">
        <f t="shared" si="0"/>
        <v>#N/A</v>
      </c>
      <c r="K7" s="10" t="e">
        <f t="shared" si="29"/>
        <v>#VALUE!</v>
      </c>
      <c r="L7" s="10">
        <f t="shared" si="9"/>
        <v>15.129187197</v>
      </c>
      <c r="M7" s="10">
        <f t="shared" si="10"/>
        <v>2.0171742090000002</v>
      </c>
      <c r="N7" s="10">
        <f t="shared" si="11"/>
        <v>0.26665995770083273</v>
      </c>
      <c r="O7" s="10">
        <f>COUNT($E$2:E7)</f>
        <v>6</v>
      </c>
      <c r="P7" s="10">
        <f t="shared" ca="1" si="1"/>
        <v>0.17209965987501843</v>
      </c>
      <c r="Q7" s="10">
        <v>0.6</v>
      </c>
      <c r="R7" s="10">
        <f t="shared" ca="1" si="12"/>
        <v>14.621728160324363</v>
      </c>
      <c r="S7" s="10">
        <f t="shared" ca="1" si="2"/>
        <v>0.4</v>
      </c>
      <c r="T7" s="17">
        <f t="shared" si="3"/>
        <v>0.8</v>
      </c>
      <c r="U7" s="10">
        <f t="shared" ca="1" si="13"/>
        <v>17.588758386450813</v>
      </c>
      <c r="V7" s="17">
        <f t="shared" si="4"/>
        <v>0.55999999999999994</v>
      </c>
      <c r="W7" s="10">
        <f t="shared" ca="1" si="14"/>
        <v>14.105373162891022</v>
      </c>
      <c r="X7" s="17">
        <f t="shared" si="5"/>
        <v>0</v>
      </c>
      <c r="Y7" s="10" t="e">
        <f t="shared" ca="1" si="15"/>
        <v>#NUM!</v>
      </c>
      <c r="Z7" s="10">
        <f t="shared" ca="1" si="28"/>
        <v>5.0479280388752308</v>
      </c>
      <c r="AA7" s="10">
        <f t="shared" ca="1" si="16"/>
        <v>6.8802849990687491</v>
      </c>
      <c r="AB7" s="10">
        <f t="shared" ca="1" si="17"/>
        <v>9.0991257143317981</v>
      </c>
      <c r="AC7" s="10">
        <f t="shared" ca="1" si="18"/>
        <v>10.699065977658258</v>
      </c>
      <c r="AD7" s="20">
        <f t="shared" ca="1" si="19"/>
        <v>12.066155940458248</v>
      </c>
      <c r="AE7" s="10">
        <f t="shared" ca="1" si="20"/>
        <v>13.343942050391306</v>
      </c>
      <c r="AF7" s="10">
        <f t="shared" ca="1" si="21"/>
        <v>14.621728160324363</v>
      </c>
      <c r="AG7" s="10">
        <f t="shared" ca="1" si="22"/>
        <v>15.988818123124354</v>
      </c>
      <c r="AH7" s="10">
        <f t="shared" ca="1" si="23"/>
        <v>17.588758386450813</v>
      </c>
      <c r="AI7" s="10">
        <f t="shared" ca="1" si="24"/>
        <v>19.807599101713862</v>
      </c>
      <c r="AJ7" s="10">
        <f t="shared" ca="1" si="25"/>
        <v>21.639956061907377</v>
      </c>
      <c r="AK7" s="10">
        <v>0.25</v>
      </c>
      <c r="AL7" s="10">
        <f ca="1">IF(AK7&gt;$C$19,$C$23,IF(AK7&lt;=$C$20,INF,$C$23+$C$24*EXP($C$25*LN($C$12^2+1))*($C$19-AK7)/(AK7-$C$20)))</f>
        <v>0.99769418270924559</v>
      </c>
      <c r="AM7" s="10">
        <f t="shared" ca="1" si="26"/>
        <v>0.57768196200629485</v>
      </c>
      <c r="AN7" s="17">
        <f t="shared" si="6"/>
        <v>0.8</v>
      </c>
      <c r="AO7" s="17">
        <f t="shared" si="7"/>
        <v>0.55999999999999994</v>
      </c>
      <c r="AP7" s="17">
        <f t="shared" si="8"/>
        <v>0</v>
      </c>
      <c r="AQ7" s="10">
        <f t="shared" ca="1" si="27"/>
        <v>0.5199137658056654</v>
      </c>
    </row>
    <row r="8" spans="1:45">
      <c r="A8" s="11"/>
      <c r="B8" s="10" t="s">
        <v>2</v>
      </c>
      <c r="C8" s="10">
        <f ca="1">_xlfn.AGGREGATE(1,7,F2:INDIRECT("F"&amp;(COUNTA(F:F))))</f>
        <v>13.343942050391306</v>
      </c>
      <c r="D8" s="1">
        <v>2001</v>
      </c>
      <c r="E8" s="1">
        <v>3852</v>
      </c>
      <c r="F8" s="1">
        <v>8.3607382549999993</v>
      </c>
      <c r="G8" s="21" t="s">
        <v>3</v>
      </c>
      <c r="J8" s="19" t="e">
        <f t="shared" si="0"/>
        <v>#N/A</v>
      </c>
      <c r="K8" s="10" t="e">
        <f t="shared" si="29"/>
        <v>#VALUE!</v>
      </c>
      <c r="L8" s="10">
        <f t="shared" si="9"/>
        <v>16.933918958</v>
      </c>
      <c r="M8" s="10">
        <f t="shared" si="10"/>
        <v>0.21244244800000089</v>
      </c>
      <c r="N8" s="10">
        <f t="shared" si="11"/>
        <v>2.5090759974333982E-2</v>
      </c>
      <c r="O8" s="10">
        <f>COUNT($E$2:E8)</f>
        <v>7</v>
      </c>
      <c r="P8" s="10">
        <f t="shared" ca="1" si="1"/>
        <v>0.16157104079251638</v>
      </c>
      <c r="Q8" s="10">
        <v>0.7</v>
      </c>
      <c r="R8" s="10">
        <f t="shared" ca="1" si="12"/>
        <v>15.988818123124354</v>
      </c>
      <c r="S8" s="10">
        <f t="shared" ca="1" si="2"/>
        <v>0.4</v>
      </c>
      <c r="T8" s="17">
        <f t="shared" si="3"/>
        <v>0.8</v>
      </c>
      <c r="U8" s="10">
        <f t="shared" ref="U8:U13" ca="1" si="30">NORMINV(T8,$C$8,$C$9)</f>
        <v>17.588758386450813</v>
      </c>
      <c r="V8" s="17">
        <f t="shared" si="4"/>
        <v>0.55999999999999994</v>
      </c>
      <c r="W8" s="10">
        <f t="shared" ref="W8:W13" ca="1" si="31">NORMINV(V8,$C$8,$C$9)</f>
        <v>14.105373162891022</v>
      </c>
      <c r="X8" s="17">
        <f t="shared" si="5"/>
        <v>0</v>
      </c>
      <c r="Y8" s="10" t="e">
        <f t="shared" ref="Y8:Y13" ca="1" si="32">NORMINV(X9,$C$7,$C$8)</f>
        <v>#NUM!</v>
      </c>
      <c r="Z8" s="10">
        <f t="shared" ca="1" si="28"/>
        <v>5.0479280388752308</v>
      </c>
      <c r="AA8" s="10">
        <f t="shared" ca="1" si="16"/>
        <v>6.8802849990687491</v>
      </c>
      <c r="AB8" s="10">
        <f t="shared" ca="1" si="17"/>
        <v>9.0991257143317981</v>
      </c>
      <c r="AC8" s="10">
        <f t="shared" ca="1" si="18"/>
        <v>10.699065977658258</v>
      </c>
      <c r="AD8" s="20">
        <f t="shared" ca="1" si="19"/>
        <v>12.066155940458248</v>
      </c>
      <c r="AE8" s="10">
        <f t="shared" ca="1" si="20"/>
        <v>13.343942050391306</v>
      </c>
      <c r="AF8" s="10">
        <f t="shared" ca="1" si="21"/>
        <v>14.621728160324363</v>
      </c>
      <c r="AG8" s="10">
        <f t="shared" ca="1" si="22"/>
        <v>15.988818123124354</v>
      </c>
      <c r="AH8" s="10">
        <f t="shared" ca="1" si="23"/>
        <v>17.588758386450813</v>
      </c>
      <c r="AI8" s="10">
        <f t="shared" ca="1" si="24"/>
        <v>19.807599101713862</v>
      </c>
      <c r="AJ8" s="10">
        <f t="shared" ca="1" si="25"/>
        <v>21.639956061907377</v>
      </c>
      <c r="AK8" s="10">
        <v>0.3</v>
      </c>
      <c r="AL8" s="10">
        <f ca="1">IF(AK8&gt;$C$19,$C$23,IF(AK8&lt;=$C$20,INF,$C$23+$C$24*EXP($C$25*LN($C$12^2+1))*($C$19-AK8)/(AK8-$C$20)))</f>
        <v>0.84785077286130073</v>
      </c>
      <c r="AM8" s="10">
        <f t="shared" ca="1" si="26"/>
        <v>0.65447271263225004</v>
      </c>
      <c r="AN8" s="17">
        <f t="shared" si="6"/>
        <v>0.8</v>
      </c>
      <c r="AO8" s="17">
        <f t="shared" si="7"/>
        <v>0.55999999999999994</v>
      </c>
      <c r="AP8" s="17">
        <f t="shared" si="8"/>
        <v>0</v>
      </c>
      <c r="AQ8" s="10">
        <f t="shared" ca="1" si="27"/>
        <v>0.58902544136902502</v>
      </c>
    </row>
    <row r="9" spans="1:45">
      <c r="A9" s="11"/>
      <c r="B9" s="10" t="s">
        <v>12</v>
      </c>
      <c r="C9" s="10">
        <f ca="1">_xlfn.AGGREGATE(7,7,F2:INDIRECT("F"&amp;(COUNTA(F:F))))</f>
        <v>5.0436183959369583</v>
      </c>
      <c r="D9" s="1">
        <v>2002</v>
      </c>
      <c r="E9" s="1">
        <v>3445</v>
      </c>
      <c r="F9" s="1">
        <v>8.1069887830000003</v>
      </c>
      <c r="G9" s="21" t="s">
        <v>3</v>
      </c>
      <c r="J9" s="19" t="e">
        <f t="shared" si="0"/>
        <v>#N/A</v>
      </c>
      <c r="K9" s="10" t="e">
        <f t="shared" si="29"/>
        <v>#VALUE!</v>
      </c>
      <c r="L9" s="10">
        <f t="shared" si="9"/>
        <v>16.467727038</v>
      </c>
      <c r="M9" s="10">
        <f t="shared" si="10"/>
        <v>0.25374947199999909</v>
      </c>
      <c r="N9" s="10">
        <f t="shared" ref="N9:N72" si="33">2*M9/L9</f>
        <v>3.0817789414952178E-2</v>
      </c>
      <c r="O9" s="10">
        <f>COUNT($F$2:F9)</f>
        <v>8</v>
      </c>
      <c r="P9" s="10">
        <f t="shared" ca="1" si="1"/>
        <v>0.14955762443842296</v>
      </c>
      <c r="Q9" s="10">
        <v>0.8</v>
      </c>
      <c r="R9" s="10">
        <f t="shared" ca="1" si="12"/>
        <v>17.588758386450813</v>
      </c>
      <c r="S9" s="10">
        <f t="shared" ca="1" si="2"/>
        <v>0.4</v>
      </c>
      <c r="T9" s="17">
        <f t="shared" si="3"/>
        <v>0.8</v>
      </c>
      <c r="U9" s="10">
        <f t="shared" ca="1" si="30"/>
        <v>17.588758386450813</v>
      </c>
      <c r="V9" s="17">
        <f t="shared" si="4"/>
        <v>0.55999999999999994</v>
      </c>
      <c r="W9" s="10">
        <f t="shared" ca="1" si="31"/>
        <v>14.105373162891022</v>
      </c>
      <c r="X9" s="17">
        <f t="shared" si="5"/>
        <v>0</v>
      </c>
      <c r="Y9" s="10" t="e">
        <f t="shared" ca="1" si="32"/>
        <v>#NUM!</v>
      </c>
      <c r="Z9" s="10">
        <f t="shared" ca="1" si="28"/>
        <v>5.0479280388752308</v>
      </c>
      <c r="AA9" s="10">
        <f t="shared" ca="1" si="16"/>
        <v>6.8802849990687491</v>
      </c>
      <c r="AB9" s="10">
        <f t="shared" ca="1" si="17"/>
        <v>9.0991257143317981</v>
      </c>
      <c r="AC9" s="10">
        <f t="shared" ca="1" si="18"/>
        <v>10.699065977658258</v>
      </c>
      <c r="AD9" s="20">
        <f t="shared" ca="1" si="19"/>
        <v>12.066155940458248</v>
      </c>
      <c r="AE9" s="10">
        <f t="shared" ca="1" si="20"/>
        <v>13.343942050391306</v>
      </c>
      <c r="AF9" s="10">
        <f t="shared" ca="1" si="21"/>
        <v>14.621728160324363</v>
      </c>
      <c r="AG9" s="10">
        <f t="shared" ca="1" si="22"/>
        <v>15.988818123124354</v>
      </c>
      <c r="AH9" s="10">
        <f t="shared" ca="1" si="23"/>
        <v>17.588758386450813</v>
      </c>
      <c r="AI9" s="10">
        <f t="shared" ca="1" si="24"/>
        <v>19.807599101713862</v>
      </c>
      <c r="AJ9" s="10">
        <f t="shared" ca="1" si="25"/>
        <v>21.639956061907377</v>
      </c>
      <c r="AK9" s="10">
        <v>0.35</v>
      </c>
      <c r="AL9" s="10">
        <f ca="1">IF(AK9&gt;$C$19,$C$23,IF(AK9&lt;=$C$20,INF,$C$23+$C$24*EXP($C$25*LN($C$12^2+1))*($C$19-AK9)/(AK9-$C$20)))</f>
        <v>0.74081976582705433</v>
      </c>
      <c r="AM9" s="10">
        <f t="shared" ca="1" si="26"/>
        <v>0.7165058302499494</v>
      </c>
      <c r="AN9" s="17">
        <f t="shared" si="6"/>
        <v>0.8</v>
      </c>
      <c r="AO9" s="17">
        <f t="shared" si="7"/>
        <v>0.55999999999999994</v>
      </c>
      <c r="AP9" s="17">
        <f t="shared" si="8"/>
        <v>0</v>
      </c>
      <c r="AQ9" s="10">
        <f t="shared" ca="1" si="27"/>
        <v>0.64485524722495446</v>
      </c>
    </row>
    <row r="10" spans="1:45">
      <c r="A10" s="11"/>
      <c r="B10" s="10" t="s">
        <v>0</v>
      </c>
      <c r="C10" s="10">
        <f ca="1">NORMDIST(INDIRECT("F"&amp;(COUNTA(F:F))),C8,C9,1)</f>
        <v>0.89407757667032062</v>
      </c>
      <c r="D10" s="1">
        <v>2003</v>
      </c>
      <c r="E10" s="1">
        <v>3530</v>
      </c>
      <c r="F10" s="1">
        <v>7.9087591240000004</v>
      </c>
      <c r="G10" s="21" t="s">
        <v>3</v>
      </c>
      <c r="J10" s="19" t="e">
        <f t="shared" si="0"/>
        <v>#N/A</v>
      </c>
      <c r="K10" s="10" t="e">
        <f t="shared" si="29"/>
        <v>#VALUE!</v>
      </c>
      <c r="L10" s="10">
        <f t="shared" si="9"/>
        <v>16.015747907000002</v>
      </c>
      <c r="M10" s="10">
        <f t="shared" si="10"/>
        <v>0.19822965899999989</v>
      </c>
      <c r="N10" s="10">
        <f t="shared" si="33"/>
        <v>2.4754343056731017E-2</v>
      </c>
      <c r="O10" s="10">
        <f>COUNT($F$2:F10)</f>
        <v>9</v>
      </c>
      <c r="P10" s="10">
        <f t="shared" ca="1" si="1"/>
        <v>0.14059819583652544</v>
      </c>
      <c r="Q10" s="10">
        <v>0.9</v>
      </c>
      <c r="R10" s="10">
        <f t="shared" ca="1" si="12"/>
        <v>19.807599101713862</v>
      </c>
      <c r="S10" s="10">
        <f t="shared" ca="1" si="2"/>
        <v>0.4</v>
      </c>
      <c r="T10" s="17">
        <f t="shared" si="3"/>
        <v>0.8</v>
      </c>
      <c r="U10" s="10">
        <f t="shared" ca="1" si="30"/>
        <v>17.588758386450813</v>
      </c>
      <c r="V10" s="17">
        <f t="shared" si="4"/>
        <v>0.55999999999999994</v>
      </c>
      <c r="W10" s="10">
        <f t="shared" ca="1" si="31"/>
        <v>14.105373162891022</v>
      </c>
      <c r="X10" s="17">
        <f t="shared" si="5"/>
        <v>0</v>
      </c>
      <c r="Y10" s="10" t="e">
        <f t="shared" ca="1" si="32"/>
        <v>#NUM!</v>
      </c>
      <c r="Z10" s="10">
        <f t="shared" ca="1" si="28"/>
        <v>5.0479280388752308</v>
      </c>
      <c r="AA10" s="10">
        <f t="shared" ca="1" si="16"/>
        <v>6.8802849990687491</v>
      </c>
      <c r="AB10" s="10">
        <f t="shared" ca="1" si="17"/>
        <v>9.0991257143317981</v>
      </c>
      <c r="AC10" s="10">
        <f t="shared" ca="1" si="18"/>
        <v>10.699065977658258</v>
      </c>
      <c r="AD10" s="20">
        <f t="shared" ca="1" si="19"/>
        <v>12.066155940458248</v>
      </c>
      <c r="AE10" s="10">
        <f t="shared" ca="1" si="20"/>
        <v>13.343942050391306</v>
      </c>
      <c r="AF10" s="10">
        <f t="shared" ca="1" si="21"/>
        <v>14.621728160324363</v>
      </c>
      <c r="AG10" s="10">
        <f t="shared" ca="1" si="22"/>
        <v>15.988818123124354</v>
      </c>
      <c r="AH10" s="10">
        <f t="shared" ca="1" si="23"/>
        <v>17.588758386450813</v>
      </c>
      <c r="AI10" s="10">
        <f t="shared" ca="1" si="24"/>
        <v>19.807599101713862</v>
      </c>
      <c r="AJ10" s="10">
        <f t="shared" ca="1" si="25"/>
        <v>21.639956061907377</v>
      </c>
      <c r="AK10" s="10">
        <v>0.4</v>
      </c>
      <c r="AL10" s="10">
        <f ca="1">IF(AK10&gt;$C$19,$C$23,IF(AK10&lt;=$C$20,INF,$C$23+$C$24*EXP($C$25*LN($C$12^2+1))*($C$19-AK10)/(AK10-$C$20)))</f>
        <v>0.66054651055136948</v>
      </c>
      <c r="AM10" s="10">
        <f t="shared" ca="1" si="26"/>
        <v>0.76780567574821612</v>
      </c>
      <c r="AN10" s="17">
        <f t="shared" si="6"/>
        <v>0.8</v>
      </c>
      <c r="AO10" s="17">
        <f t="shared" si="7"/>
        <v>0.55999999999999994</v>
      </c>
      <c r="AP10" s="17">
        <f t="shared" si="8"/>
        <v>0</v>
      </c>
      <c r="AQ10" s="10">
        <f t="shared" ca="1" si="27"/>
        <v>0.69102510817339458</v>
      </c>
    </row>
    <row r="11" spans="1:45">
      <c r="A11" s="11"/>
      <c r="B11" s="10"/>
      <c r="C11" s="10"/>
      <c r="D11" s="1">
        <v>2004</v>
      </c>
      <c r="E11" s="1">
        <v>3838</v>
      </c>
      <c r="F11" s="1">
        <v>11.27959927</v>
      </c>
      <c r="G11" s="21" t="s">
        <v>3</v>
      </c>
      <c r="J11" s="19" t="e">
        <f t="shared" si="0"/>
        <v>#N/A</v>
      </c>
      <c r="K11" s="10" t="e">
        <f t="shared" si="29"/>
        <v>#VALUE!</v>
      </c>
      <c r="L11" s="10">
        <f t="shared" si="9"/>
        <v>19.188358394000002</v>
      </c>
      <c r="M11" s="10">
        <f t="shared" si="10"/>
        <v>3.3708401459999999</v>
      </c>
      <c r="N11" s="10">
        <f t="shared" si="33"/>
        <v>0.35134221247962788</v>
      </c>
      <c r="O11" s="10">
        <f>COUNT($F$2:F11)</f>
        <v>10</v>
      </c>
      <c r="P11" s="10">
        <f t="shared" ca="1" si="1"/>
        <v>0.34116050185284563</v>
      </c>
      <c r="Q11" s="10">
        <v>1</v>
      </c>
      <c r="R11" s="10" t="e">
        <f ca="1">NORMINV(Q11,$C$8,$C$9)</f>
        <v>#NUM!</v>
      </c>
      <c r="S11" s="10">
        <f t="shared" ca="1" si="2"/>
        <v>0.4</v>
      </c>
      <c r="T11" s="17">
        <f t="shared" si="3"/>
        <v>0.8</v>
      </c>
      <c r="U11" s="10">
        <f t="shared" ca="1" si="30"/>
        <v>17.588758386450813</v>
      </c>
      <c r="V11" s="17">
        <f t="shared" si="4"/>
        <v>0.55999999999999994</v>
      </c>
      <c r="W11" s="10">
        <f t="shared" ca="1" si="31"/>
        <v>14.105373162891022</v>
      </c>
      <c r="X11" s="17">
        <f t="shared" si="5"/>
        <v>0</v>
      </c>
      <c r="Y11" s="10" t="e">
        <f t="shared" ca="1" si="32"/>
        <v>#NUM!</v>
      </c>
      <c r="Z11" s="10">
        <f t="shared" ca="1" si="28"/>
        <v>5.0479280388752308</v>
      </c>
      <c r="AA11" s="10">
        <f t="shared" ca="1" si="16"/>
        <v>6.8802849990687491</v>
      </c>
      <c r="AB11" s="10">
        <f t="shared" ca="1" si="17"/>
        <v>9.0991257143317981</v>
      </c>
      <c r="AC11" s="10">
        <f t="shared" ca="1" si="18"/>
        <v>10.699065977658258</v>
      </c>
      <c r="AD11" s="20">
        <f t="shared" ca="1" si="19"/>
        <v>12.066155940458248</v>
      </c>
      <c r="AE11" s="10">
        <f t="shared" ca="1" si="20"/>
        <v>13.343942050391306</v>
      </c>
      <c r="AF11" s="10">
        <f t="shared" ca="1" si="21"/>
        <v>14.621728160324363</v>
      </c>
      <c r="AG11" s="10">
        <f t="shared" ca="1" si="22"/>
        <v>15.988818123124354</v>
      </c>
      <c r="AH11" s="10">
        <f t="shared" ca="1" si="23"/>
        <v>17.588758386450813</v>
      </c>
      <c r="AI11" s="10">
        <f t="shared" ca="1" si="24"/>
        <v>19.807599101713862</v>
      </c>
      <c r="AJ11" s="10">
        <f t="shared" ca="1" si="25"/>
        <v>21.639956061907377</v>
      </c>
      <c r="AK11" s="10">
        <v>0.45</v>
      </c>
      <c r="AL11" s="10">
        <f ca="1">IF(AK11&gt;$C$19,$C$23,IF(AK11&lt;=$C$20,INF,$C$23+$C$24*EXP($C$25*LN($C$12^2+1))*($C$19-AK11)/(AK11-$C$20)))</f>
        <v>0.59811175644805914</v>
      </c>
      <c r="AM11" s="10">
        <f t="shared" ca="1" si="26"/>
        <v>0.81112012619486407</v>
      </c>
      <c r="AN11" s="17">
        <f t="shared" si="6"/>
        <v>0.8</v>
      </c>
      <c r="AO11" s="17">
        <f t="shared" si="7"/>
        <v>0.55999999999999994</v>
      </c>
      <c r="AP11" s="17">
        <f t="shared" si="8"/>
        <v>0</v>
      </c>
      <c r="AQ11" s="10">
        <f t="shared" ca="1" si="27"/>
        <v>0.73000811357537765</v>
      </c>
    </row>
    <row r="12" spans="1:45">
      <c r="A12" s="11"/>
      <c r="B12" s="10" t="s">
        <v>1</v>
      </c>
      <c r="C12" s="10">
        <f ca="1" xml:space="preserve"> _xlfn.AGGREGATE(1,7,N3:INDIRECT("N"&amp;(COUNTA(F:F))))</f>
        <v>9.2526295367171399E-2</v>
      </c>
      <c r="D12" s="1">
        <v>2005</v>
      </c>
      <c r="E12" s="1">
        <v>3769</v>
      </c>
      <c r="F12" s="1">
        <v>11.72983114</v>
      </c>
      <c r="G12" s="21" t="s">
        <v>3</v>
      </c>
      <c r="J12" s="19" t="e">
        <f t="shared" si="0"/>
        <v>#N/A</v>
      </c>
      <c r="K12" s="10" t="e">
        <f t="shared" si="29"/>
        <v>#VALUE!</v>
      </c>
      <c r="L12" s="10">
        <f t="shared" si="9"/>
        <v>23.00943041</v>
      </c>
      <c r="M12" s="10">
        <f t="shared" si="10"/>
        <v>0.45023186999999965</v>
      </c>
      <c r="N12" s="10">
        <f t="shared" si="33"/>
        <v>3.9134551527562095E-2</v>
      </c>
      <c r="O12" s="10">
        <f>COUNT($F$2:F12)</f>
        <v>11</v>
      </c>
      <c r="P12" s="10">
        <f t="shared" ca="1" si="1"/>
        <v>0.37447266552309533</v>
      </c>
      <c r="Q12" s="10"/>
      <c r="R12" s="10"/>
      <c r="S12" s="10"/>
      <c r="T12" s="17">
        <f t="shared" si="3"/>
        <v>0.8</v>
      </c>
      <c r="U12" s="10">
        <f t="shared" ca="1" si="30"/>
        <v>17.588758386450813</v>
      </c>
      <c r="V12" s="17">
        <f t="shared" si="4"/>
        <v>0.55999999999999994</v>
      </c>
      <c r="W12" s="10">
        <f t="shared" ca="1" si="31"/>
        <v>14.105373162891022</v>
      </c>
      <c r="X12" s="17">
        <f t="shared" si="5"/>
        <v>0</v>
      </c>
      <c r="Y12" s="10" t="e">
        <f t="shared" ca="1" si="32"/>
        <v>#NUM!</v>
      </c>
      <c r="Z12" s="10">
        <f t="shared" ca="1" si="28"/>
        <v>5.0479280388752308</v>
      </c>
      <c r="AA12" s="10">
        <f t="shared" ca="1" si="16"/>
        <v>6.8802849990687491</v>
      </c>
      <c r="AB12" s="10">
        <f t="shared" ca="1" si="17"/>
        <v>9.0991257143317981</v>
      </c>
      <c r="AC12" s="10">
        <f t="shared" ca="1" si="18"/>
        <v>10.699065977658258</v>
      </c>
      <c r="AD12" s="20">
        <f t="shared" ca="1" si="19"/>
        <v>12.066155940458248</v>
      </c>
      <c r="AE12" s="10">
        <f t="shared" ca="1" si="20"/>
        <v>13.343942050391306</v>
      </c>
      <c r="AF12" s="10">
        <f t="shared" ca="1" si="21"/>
        <v>14.621728160324363</v>
      </c>
      <c r="AG12" s="10">
        <f t="shared" ca="1" si="22"/>
        <v>15.988818123124354</v>
      </c>
      <c r="AH12" s="10">
        <f t="shared" ca="1" si="23"/>
        <v>17.588758386450813</v>
      </c>
      <c r="AI12" s="10">
        <f t="shared" ca="1" si="24"/>
        <v>19.807599101713862</v>
      </c>
      <c r="AJ12" s="10">
        <f t="shared" ca="1" si="25"/>
        <v>21.639956061907377</v>
      </c>
      <c r="AK12" s="10">
        <v>0.5</v>
      </c>
      <c r="AL12" s="10">
        <f ca="1">IF(AK12&gt;$C$19,$C$23,IF(AK12&lt;=$C$20,INF,$C$23+$C$24*EXP($C$25*LN($C$12^2+1))*($C$19-AK12)/(AK12-$C$20)))</f>
        <v>0.54816395316541078</v>
      </c>
      <c r="AM12" s="10">
        <f t="shared" ca="1" si="26"/>
        <v>0.84836086450080184</v>
      </c>
      <c r="AN12" s="17">
        <f t="shared" si="6"/>
        <v>0.8</v>
      </c>
      <c r="AO12" s="17">
        <f t="shared" si="7"/>
        <v>0.55999999999999994</v>
      </c>
      <c r="AP12" s="17">
        <f t="shared" si="8"/>
        <v>0</v>
      </c>
      <c r="AQ12" s="10">
        <f t="shared" ca="1" si="27"/>
        <v>0.76352477805072172</v>
      </c>
    </row>
    <row r="13" spans="1:45">
      <c r="A13" s="11"/>
      <c r="B13" s="10" t="s">
        <v>11</v>
      </c>
      <c r="C13" s="10">
        <f ca="1">IF(C10&gt;C19,C23,IF(C10&lt;=C20,INF,C23+C24*EXP(C25*LN(C12^2+1))*(C19-C10)/(C10-C20)))</f>
        <v>0.5</v>
      </c>
      <c r="D13" s="1">
        <v>2006</v>
      </c>
      <c r="E13" s="1">
        <v>4246</v>
      </c>
      <c r="F13" s="1">
        <v>12.094911939999999</v>
      </c>
      <c r="G13" s="21" t="s">
        <v>3</v>
      </c>
      <c r="J13" s="19" t="e">
        <f t="shared" si="0"/>
        <v>#N/A</v>
      </c>
      <c r="K13" s="10" t="e">
        <f t="shared" si="29"/>
        <v>#VALUE!</v>
      </c>
      <c r="L13" s="10">
        <f t="shared" si="9"/>
        <v>23.824743079999998</v>
      </c>
      <c r="M13" s="10">
        <f t="shared" si="10"/>
        <v>0.36508079999999943</v>
      </c>
      <c r="N13" s="10">
        <f t="shared" si="33"/>
        <v>3.0647197224676175E-2</v>
      </c>
      <c r="O13" s="10">
        <f>COUNT($F$2:F13)</f>
        <v>12</v>
      </c>
      <c r="P13" s="10">
        <f t="shared" ca="1" si="1"/>
        <v>0.40220429701967808</v>
      </c>
      <c r="Q13" s="10"/>
      <c r="R13" s="10"/>
      <c r="S13" s="10"/>
      <c r="T13" s="17">
        <f t="shared" si="3"/>
        <v>0.8</v>
      </c>
      <c r="U13" s="10">
        <f t="shared" ca="1" si="30"/>
        <v>17.588758386450813</v>
      </c>
      <c r="V13" s="17">
        <f t="shared" si="4"/>
        <v>0.55999999999999994</v>
      </c>
      <c r="W13" s="10">
        <f t="shared" ca="1" si="31"/>
        <v>14.105373162891022</v>
      </c>
      <c r="X13" s="17">
        <f t="shared" si="5"/>
        <v>0</v>
      </c>
      <c r="Y13" s="10" t="e">
        <f t="shared" ca="1" si="32"/>
        <v>#NUM!</v>
      </c>
      <c r="Z13" s="10">
        <f t="shared" ca="1" si="28"/>
        <v>5.0479280388752308</v>
      </c>
      <c r="AA13" s="10">
        <f t="shared" ca="1" si="16"/>
        <v>6.8802849990687491</v>
      </c>
      <c r="AB13" s="10">
        <f t="shared" ca="1" si="17"/>
        <v>9.0991257143317981</v>
      </c>
      <c r="AC13" s="10">
        <f t="shared" ca="1" si="18"/>
        <v>10.699065977658258</v>
      </c>
      <c r="AD13" s="20">
        <f t="shared" ca="1" si="19"/>
        <v>12.066155940458248</v>
      </c>
      <c r="AE13" s="10">
        <f t="shared" ca="1" si="20"/>
        <v>13.343942050391306</v>
      </c>
      <c r="AF13" s="10">
        <f t="shared" ca="1" si="21"/>
        <v>14.621728160324363</v>
      </c>
      <c r="AG13" s="10">
        <f t="shared" ca="1" si="22"/>
        <v>15.988818123124354</v>
      </c>
      <c r="AH13" s="10">
        <f t="shared" ca="1" si="23"/>
        <v>17.588758386450813</v>
      </c>
      <c r="AI13" s="10">
        <f t="shared" ca="1" si="24"/>
        <v>19.807599101713862</v>
      </c>
      <c r="AJ13" s="10">
        <f t="shared" ca="1" si="25"/>
        <v>21.639956061907377</v>
      </c>
      <c r="AK13" s="10">
        <v>0.55000000000000004</v>
      </c>
      <c r="AL13" s="10">
        <f ca="1">IF(AK13&gt;$C$19,$C$23,IF(AK13&lt;=$C$20,INF,$C$23+$C$24*EXP($C$25*LN($C$12^2+1))*($C$19-AK13)/(AK13-$C$20)))</f>
        <v>0.50729756866142584</v>
      </c>
      <c r="AM13" s="10">
        <f t="shared" ca="1" si="26"/>
        <v>0.88088834991117593</v>
      </c>
      <c r="AN13" s="17">
        <f t="shared" si="6"/>
        <v>0.8</v>
      </c>
      <c r="AO13" s="17">
        <f t="shared" si="7"/>
        <v>0.55999999999999994</v>
      </c>
      <c r="AP13" s="17">
        <f t="shared" si="8"/>
        <v>0</v>
      </c>
      <c r="AQ13" s="10">
        <f t="shared" ca="1" si="27"/>
        <v>0.7927995149200584</v>
      </c>
    </row>
    <row r="14" spans="1:45">
      <c r="A14" s="11"/>
      <c r="B14" s="10" t="s">
        <v>5</v>
      </c>
      <c r="C14" s="10">
        <f ca="1">EXP(C13*(C10-$C$18))</f>
        <v>1.048162664775911</v>
      </c>
      <c r="D14" s="1">
        <v>2007</v>
      </c>
      <c r="E14" s="1">
        <v>5316</v>
      </c>
      <c r="F14" s="1">
        <v>16.233497539999998</v>
      </c>
      <c r="G14" s="8" t="s">
        <v>3</v>
      </c>
      <c r="J14" s="19" t="e">
        <f t="shared" si="0"/>
        <v>#N/A</v>
      </c>
      <c r="K14" s="10" t="e">
        <f t="shared" si="29"/>
        <v>#VALUE!</v>
      </c>
      <c r="L14" s="10">
        <f t="shared" si="9"/>
        <v>28.328409479999998</v>
      </c>
      <c r="M14" s="10">
        <f t="shared" si="10"/>
        <v>4.138585599999999</v>
      </c>
      <c r="N14" s="10">
        <f t="shared" si="33"/>
        <v>0.29218623113463971</v>
      </c>
      <c r="O14" s="10">
        <f>COUNT($F$2:F14)</f>
        <v>13</v>
      </c>
      <c r="P14" s="10">
        <f t="shared" ca="1" si="1"/>
        <v>0.71664826233883439</v>
      </c>
      <c r="Q14" s="10"/>
      <c r="R14" s="10"/>
      <c r="S14" s="10"/>
      <c r="T14" s="17">
        <f t="shared" si="3"/>
        <v>0.8</v>
      </c>
      <c r="U14" s="10">
        <f t="shared" ref="U14:U77" ca="1" si="34">NORMINV(T14,$C$8,$C$9)</f>
        <v>17.588758386450813</v>
      </c>
      <c r="V14" s="17">
        <f t="shared" si="4"/>
        <v>0.55999999999999994</v>
      </c>
      <c r="W14" s="10">
        <f t="shared" ref="W14:W77" ca="1" si="35">NORMINV(V14,$C$8,$C$9)</f>
        <v>14.105373162891022</v>
      </c>
      <c r="X14" s="17">
        <f t="shared" si="5"/>
        <v>0</v>
      </c>
      <c r="Y14" s="10" t="e">
        <f t="shared" ref="Y14:Y77" ca="1" si="36">NORMINV(X15,$C$7,$C$8)</f>
        <v>#NUM!</v>
      </c>
      <c r="Z14" s="10">
        <f t="shared" ca="1" si="28"/>
        <v>5.0479280388752308</v>
      </c>
      <c r="AA14" s="10">
        <f t="shared" ca="1" si="16"/>
        <v>6.8802849990687491</v>
      </c>
      <c r="AB14" s="10">
        <f t="shared" ca="1" si="17"/>
        <v>9.0991257143317981</v>
      </c>
      <c r="AC14" s="10">
        <f t="shared" ca="1" si="18"/>
        <v>10.699065977658258</v>
      </c>
      <c r="AD14" s="20">
        <f t="shared" ca="1" si="19"/>
        <v>12.066155940458248</v>
      </c>
      <c r="AE14" s="10">
        <f t="shared" ca="1" si="20"/>
        <v>13.343942050391306</v>
      </c>
      <c r="AF14" s="10">
        <f t="shared" ca="1" si="21"/>
        <v>14.621728160324363</v>
      </c>
      <c r="AG14" s="10">
        <f t="shared" ca="1" si="22"/>
        <v>15.988818123124354</v>
      </c>
      <c r="AH14" s="10">
        <f t="shared" ca="1" si="23"/>
        <v>17.588758386450813</v>
      </c>
      <c r="AI14" s="10">
        <f t="shared" ca="1" si="24"/>
        <v>19.807599101713862</v>
      </c>
      <c r="AJ14" s="10">
        <f t="shared" ca="1" si="25"/>
        <v>21.639956061907377</v>
      </c>
      <c r="AK14" s="10">
        <v>0.6</v>
      </c>
      <c r="AL14" s="10">
        <f>IF(AK14&gt;$C$19,$C$23,IF(AK14&lt;=$C$20,INF,$C$23+$C$24*EXP($C$25*LN($C$12^2+1))*($C$19-AK14)/(AK14-$C$20)))</f>
        <v>0.5</v>
      </c>
      <c r="AM14" s="10">
        <f t="shared" si="26"/>
        <v>0.90483741803595952</v>
      </c>
      <c r="AN14" s="17">
        <f t="shared" si="6"/>
        <v>0.8</v>
      </c>
      <c r="AO14" s="17">
        <f t="shared" si="7"/>
        <v>0.55999999999999994</v>
      </c>
      <c r="AP14" s="17">
        <f t="shared" si="8"/>
        <v>0</v>
      </c>
      <c r="AQ14" s="10">
        <f t="shared" si="27"/>
        <v>0.81435367623236354</v>
      </c>
    </row>
    <row r="15" spans="1:45">
      <c r="A15" s="11"/>
      <c r="B15" s="10" t="s">
        <v>59</v>
      </c>
      <c r="C15" s="10">
        <f>_xlfn.AGGREGATE(1,7,(K:K))</f>
        <v>5015.9164750000009</v>
      </c>
      <c r="D15" s="1">
        <v>2008</v>
      </c>
      <c r="E15" s="1">
        <v>5551</v>
      </c>
      <c r="F15" s="1">
        <v>16.25389105</v>
      </c>
      <c r="G15" s="21" t="s">
        <v>3</v>
      </c>
      <c r="J15" s="19" t="e">
        <f t="shared" si="0"/>
        <v>#N/A</v>
      </c>
      <c r="K15" s="10" t="e">
        <f t="shared" si="29"/>
        <v>#VALUE!</v>
      </c>
      <c r="L15" s="10">
        <f t="shared" si="9"/>
        <v>32.487388589999995</v>
      </c>
      <c r="M15" s="10">
        <f t="shared" si="10"/>
        <v>2.0393510000001669E-2</v>
      </c>
      <c r="N15" s="10">
        <f t="shared" si="33"/>
        <v>1.2554724085320317E-3</v>
      </c>
      <c r="O15" s="10">
        <f>COUNT($F$2:F15)</f>
        <v>14</v>
      </c>
      <c r="P15" s="10">
        <f t="shared" ca="1" si="1"/>
        <v>0.71801561826370364</v>
      </c>
      <c r="Q15" s="10"/>
      <c r="R15" s="10"/>
      <c r="S15" s="10"/>
      <c r="T15" s="17">
        <f t="shared" si="3"/>
        <v>0.8</v>
      </c>
      <c r="U15" s="10">
        <f t="shared" ca="1" si="34"/>
        <v>17.588758386450813</v>
      </c>
      <c r="V15" s="17">
        <f t="shared" si="4"/>
        <v>0.55999999999999994</v>
      </c>
      <c r="W15" s="10">
        <f t="shared" ca="1" si="35"/>
        <v>14.105373162891022</v>
      </c>
      <c r="X15" s="17">
        <f t="shared" si="5"/>
        <v>0</v>
      </c>
      <c r="Y15" s="10" t="e">
        <f t="shared" ca="1" si="36"/>
        <v>#NUM!</v>
      </c>
      <c r="Z15" s="10">
        <f t="shared" ca="1" si="28"/>
        <v>5.0479280388752308</v>
      </c>
      <c r="AA15" s="10">
        <f t="shared" ca="1" si="16"/>
        <v>6.8802849990687491</v>
      </c>
      <c r="AB15" s="10">
        <f t="shared" ca="1" si="17"/>
        <v>9.0991257143317981</v>
      </c>
      <c r="AC15" s="10">
        <f t="shared" ca="1" si="18"/>
        <v>10.699065977658258</v>
      </c>
      <c r="AD15" s="20">
        <f t="shared" ca="1" si="19"/>
        <v>12.066155940458248</v>
      </c>
      <c r="AE15" s="10">
        <f t="shared" ca="1" si="20"/>
        <v>13.343942050391306</v>
      </c>
      <c r="AF15" s="10">
        <f t="shared" ca="1" si="21"/>
        <v>14.621728160324363</v>
      </c>
      <c r="AG15" s="10">
        <f t="shared" ca="1" si="22"/>
        <v>15.988818123124354</v>
      </c>
      <c r="AH15" s="10">
        <f t="shared" ca="1" si="23"/>
        <v>17.588758386450813</v>
      </c>
      <c r="AI15" s="10">
        <f t="shared" ca="1" si="24"/>
        <v>19.807599101713862</v>
      </c>
      <c r="AJ15" s="10">
        <f t="shared" ca="1" si="25"/>
        <v>21.639956061907377</v>
      </c>
      <c r="AK15" s="10">
        <v>0.65</v>
      </c>
      <c r="AL15" s="10">
        <f>IF(AK15&gt;$C$19,$C$23,IF(AK15&lt;=$C$20,INF,$C$23+$C$24*EXP($C$25*LN($C$12^2+1))*($C$19-AK15)/(AK15-$C$20)))</f>
        <v>0.5</v>
      </c>
      <c r="AM15" s="10">
        <f t="shared" si="26"/>
        <v>0.92774348632855286</v>
      </c>
      <c r="AN15" s="17">
        <f t="shared" si="6"/>
        <v>0.8</v>
      </c>
      <c r="AO15" s="17">
        <f t="shared" si="7"/>
        <v>0.55999999999999994</v>
      </c>
      <c r="AP15" s="17">
        <f t="shared" si="8"/>
        <v>0</v>
      </c>
      <c r="AQ15" s="10">
        <f t="shared" si="27"/>
        <v>0.83496913769569758</v>
      </c>
    </row>
    <row r="16" spans="1:45">
      <c r="A16" s="11"/>
      <c r="D16" s="1">
        <v>2009</v>
      </c>
      <c r="E16" s="1">
        <v>5662</v>
      </c>
      <c r="F16" s="1">
        <v>17.294401539999999</v>
      </c>
      <c r="G16" s="21" t="s">
        <v>3</v>
      </c>
      <c r="J16" s="19" t="e">
        <f t="shared" si="0"/>
        <v>#N/A</v>
      </c>
      <c r="K16" s="10" t="e">
        <f t="shared" si="29"/>
        <v>#VALUE!</v>
      </c>
      <c r="L16" s="10">
        <f t="shared" si="9"/>
        <v>33.548292590000003</v>
      </c>
      <c r="M16" s="10">
        <f t="shared" si="10"/>
        <v>1.0405104899999991</v>
      </c>
      <c r="N16" s="10">
        <f t="shared" si="33"/>
        <v>6.2030607799703763E-2</v>
      </c>
      <c r="O16" s="10">
        <f>COUNT($F$2:F16)</f>
        <v>15</v>
      </c>
      <c r="P16" s="10">
        <f t="shared" ca="1" si="1"/>
        <v>0.7832624820937244</v>
      </c>
      <c r="Q16" s="10"/>
      <c r="R16" s="10"/>
      <c r="S16" s="10"/>
      <c r="T16" s="17">
        <f t="shared" si="3"/>
        <v>0.8</v>
      </c>
      <c r="U16" s="10">
        <f t="shared" ca="1" si="34"/>
        <v>17.588758386450813</v>
      </c>
      <c r="V16" s="17">
        <f t="shared" si="4"/>
        <v>0.55999999999999994</v>
      </c>
      <c r="W16" s="10">
        <f t="shared" ca="1" si="35"/>
        <v>14.105373162891022</v>
      </c>
      <c r="X16" s="17">
        <f t="shared" si="5"/>
        <v>0</v>
      </c>
      <c r="Y16" s="10" t="e">
        <f t="shared" ca="1" si="36"/>
        <v>#NUM!</v>
      </c>
      <c r="Z16" s="10">
        <f t="shared" ca="1" si="28"/>
        <v>5.0479280388752308</v>
      </c>
      <c r="AA16" s="10">
        <f t="shared" ca="1" si="16"/>
        <v>6.8802849990687491</v>
      </c>
      <c r="AB16" s="10">
        <f t="shared" ca="1" si="17"/>
        <v>9.0991257143317981</v>
      </c>
      <c r="AC16" s="10">
        <f t="shared" ca="1" si="18"/>
        <v>10.699065977658258</v>
      </c>
      <c r="AD16" s="20">
        <f t="shared" ca="1" si="19"/>
        <v>12.066155940458248</v>
      </c>
      <c r="AE16" s="10">
        <f t="shared" ca="1" si="20"/>
        <v>13.343942050391306</v>
      </c>
      <c r="AF16" s="10">
        <f t="shared" ca="1" si="21"/>
        <v>14.621728160324363</v>
      </c>
      <c r="AG16" s="10">
        <f t="shared" ca="1" si="22"/>
        <v>15.988818123124354</v>
      </c>
      <c r="AH16" s="10">
        <f t="shared" ca="1" si="23"/>
        <v>17.588758386450813</v>
      </c>
      <c r="AI16" s="10">
        <f t="shared" ca="1" si="24"/>
        <v>19.807599101713862</v>
      </c>
      <c r="AJ16" s="10">
        <f t="shared" ca="1" si="25"/>
        <v>21.639956061907377</v>
      </c>
      <c r="AK16" s="10">
        <v>0.7</v>
      </c>
      <c r="AL16" s="10">
        <f>IF(AK16&gt;$C$19,$C$23,IF(AK16&lt;=$C$20,INF,$C$23+$C$24*EXP($C$25*LN($C$12^2+1))*($C$19-AK16)/(AK16-$C$20)))</f>
        <v>0.5</v>
      </c>
      <c r="AM16" s="10">
        <f t="shared" si="26"/>
        <v>0.95122942450071402</v>
      </c>
      <c r="AN16" s="17">
        <f t="shared" si="6"/>
        <v>0.8</v>
      </c>
      <c r="AO16" s="17">
        <f t="shared" si="7"/>
        <v>0.55999999999999994</v>
      </c>
      <c r="AP16" s="17">
        <f t="shared" si="8"/>
        <v>0</v>
      </c>
      <c r="AQ16" s="10">
        <f t="shared" si="27"/>
        <v>0.85610648205064266</v>
      </c>
    </row>
    <row r="17" spans="1:43">
      <c r="A17" s="23"/>
      <c r="B17" s="2" t="s">
        <v>19</v>
      </c>
      <c r="C17" s="3"/>
      <c r="D17" s="1">
        <v>2010</v>
      </c>
      <c r="E17" s="1">
        <v>5555.2163200000005</v>
      </c>
      <c r="F17" s="1">
        <v>17.427299699999999</v>
      </c>
      <c r="G17" s="21" t="s">
        <v>3</v>
      </c>
      <c r="J17" s="19" t="e">
        <f t="shared" si="0"/>
        <v>#N/A</v>
      </c>
      <c r="K17" s="10" t="e">
        <f t="shared" si="29"/>
        <v>#VALUE!</v>
      </c>
      <c r="L17" s="10">
        <f t="shared" si="9"/>
        <v>34.721701240000002</v>
      </c>
      <c r="M17" s="10">
        <f t="shared" si="10"/>
        <v>0.13289815999999988</v>
      </c>
      <c r="N17" s="10">
        <f t="shared" si="33"/>
        <v>7.6550488745579601E-3</v>
      </c>
      <c r="O17" s="10">
        <f>COUNT($F$2:F17)</f>
        <v>16</v>
      </c>
      <c r="P17" s="10">
        <f t="shared" ca="1" si="1"/>
        <v>0.79091746491441395</v>
      </c>
      <c r="Q17" s="10"/>
      <c r="R17" s="10"/>
      <c r="S17" s="10"/>
      <c r="T17" s="17">
        <f t="shared" si="3"/>
        <v>0.8</v>
      </c>
      <c r="U17" s="10">
        <f t="shared" ca="1" si="34"/>
        <v>17.588758386450813</v>
      </c>
      <c r="V17" s="17">
        <f t="shared" si="4"/>
        <v>0.55999999999999994</v>
      </c>
      <c r="W17" s="10">
        <f t="shared" ca="1" si="35"/>
        <v>14.105373162891022</v>
      </c>
      <c r="X17" s="17">
        <f t="shared" si="5"/>
        <v>0</v>
      </c>
      <c r="Y17" s="10" t="e">
        <f t="shared" ca="1" si="36"/>
        <v>#NUM!</v>
      </c>
      <c r="Z17" s="10">
        <f t="shared" ca="1" si="28"/>
        <v>5.0479280388752308</v>
      </c>
      <c r="AA17" s="10">
        <f t="shared" ca="1" si="16"/>
        <v>6.8802849990687491</v>
      </c>
      <c r="AB17" s="10">
        <f t="shared" ca="1" si="17"/>
        <v>9.0991257143317981</v>
      </c>
      <c r="AC17" s="10">
        <f t="shared" ca="1" si="18"/>
        <v>10.699065977658258</v>
      </c>
      <c r="AD17" s="20">
        <f t="shared" ca="1" si="19"/>
        <v>12.066155940458248</v>
      </c>
      <c r="AE17" s="10">
        <f t="shared" ca="1" si="20"/>
        <v>13.343942050391306</v>
      </c>
      <c r="AF17" s="10">
        <f t="shared" ca="1" si="21"/>
        <v>14.621728160324363</v>
      </c>
      <c r="AG17" s="10">
        <f t="shared" ca="1" si="22"/>
        <v>15.988818123124354</v>
      </c>
      <c r="AH17" s="10">
        <f t="shared" ca="1" si="23"/>
        <v>17.588758386450813</v>
      </c>
      <c r="AI17" s="10">
        <f t="shared" ca="1" si="24"/>
        <v>19.807599101713862</v>
      </c>
      <c r="AJ17" s="10">
        <f t="shared" ca="1" si="25"/>
        <v>21.639956061907377</v>
      </c>
      <c r="AK17" s="10">
        <v>0.75</v>
      </c>
      <c r="AL17" s="10">
        <f>IF(AK17&gt;$C$19,$C$23,IF(AK17&lt;=$C$20,INF,$C$23+$C$24*EXP($C$25*LN($C$12^2+1))*($C$19-AK17)/(AK17-$C$20)))</f>
        <v>0.5</v>
      </c>
      <c r="AM17" s="10">
        <f t="shared" si="26"/>
        <v>0.97530991202833262</v>
      </c>
      <c r="AN17" s="17">
        <f t="shared" si="6"/>
        <v>0.8</v>
      </c>
      <c r="AO17" s="17">
        <f t="shared" si="7"/>
        <v>0.55999999999999994</v>
      </c>
      <c r="AP17" s="17">
        <f t="shared" si="8"/>
        <v>0</v>
      </c>
      <c r="AQ17" s="10">
        <f t="shared" si="27"/>
        <v>0.87777892082549935</v>
      </c>
    </row>
    <row r="18" spans="1:43">
      <c r="A18" s="23"/>
      <c r="B18" s="4" t="s">
        <v>10</v>
      </c>
      <c r="C18" s="5">
        <v>0.8</v>
      </c>
      <c r="D18" s="1">
        <v>2011</v>
      </c>
      <c r="E18" s="1">
        <v>6157.6027000000004</v>
      </c>
      <c r="F18" s="1">
        <v>18.738955820000001</v>
      </c>
      <c r="G18" s="21" t="s">
        <v>3</v>
      </c>
      <c r="J18" s="19" t="e">
        <f t="shared" si="0"/>
        <v>#N/A</v>
      </c>
      <c r="K18" s="10" t="e">
        <f t="shared" si="29"/>
        <v>#VALUE!</v>
      </c>
      <c r="L18" s="10">
        <f t="shared" si="9"/>
        <v>36.16625552</v>
      </c>
      <c r="M18" s="10">
        <f t="shared" si="10"/>
        <v>1.3116561200000021</v>
      </c>
      <c r="N18" s="10">
        <f t="shared" si="33"/>
        <v>7.25348035698445E-2</v>
      </c>
      <c r="O18" s="10">
        <f>COUNT($F$2:F18)</f>
        <v>17</v>
      </c>
      <c r="P18" s="10">
        <f t="shared" ca="1" si="1"/>
        <v>0.85761635201117214</v>
      </c>
      <c r="Q18" s="10"/>
      <c r="R18" s="10"/>
      <c r="S18" s="10"/>
      <c r="T18" s="17">
        <f t="shared" si="3"/>
        <v>0.8</v>
      </c>
      <c r="U18" s="10">
        <f t="shared" ca="1" si="34"/>
        <v>17.588758386450813</v>
      </c>
      <c r="V18" s="17">
        <f t="shared" si="4"/>
        <v>0.55999999999999994</v>
      </c>
      <c r="W18" s="10">
        <f t="shared" ca="1" si="35"/>
        <v>14.105373162891022</v>
      </c>
      <c r="X18" s="17">
        <f t="shared" si="5"/>
        <v>0</v>
      </c>
      <c r="Y18" s="10" t="e">
        <f t="shared" ca="1" si="36"/>
        <v>#NUM!</v>
      </c>
      <c r="Z18" s="10">
        <f t="shared" ca="1" si="28"/>
        <v>5.0479280388752308</v>
      </c>
      <c r="AA18" s="10">
        <f t="shared" ca="1" si="16"/>
        <v>6.8802849990687491</v>
      </c>
      <c r="AB18" s="10">
        <f t="shared" ca="1" si="17"/>
        <v>9.0991257143317981</v>
      </c>
      <c r="AC18" s="10">
        <f t="shared" ca="1" si="18"/>
        <v>10.699065977658258</v>
      </c>
      <c r="AD18" s="20">
        <f t="shared" ca="1" si="19"/>
        <v>12.066155940458248</v>
      </c>
      <c r="AE18" s="10">
        <f t="shared" ca="1" si="20"/>
        <v>13.343942050391306</v>
      </c>
      <c r="AF18" s="10">
        <f t="shared" ca="1" si="21"/>
        <v>14.621728160324363</v>
      </c>
      <c r="AG18" s="10">
        <f t="shared" ca="1" si="22"/>
        <v>15.988818123124354</v>
      </c>
      <c r="AH18" s="10">
        <f t="shared" ca="1" si="23"/>
        <v>17.588758386450813</v>
      </c>
      <c r="AI18" s="10">
        <f t="shared" ca="1" si="24"/>
        <v>19.807599101713862</v>
      </c>
      <c r="AJ18" s="10">
        <f t="shared" ca="1" si="25"/>
        <v>21.639956061907377</v>
      </c>
      <c r="AK18" s="10">
        <v>0.8</v>
      </c>
      <c r="AL18" s="10">
        <f>IF(AK18&gt;$C$19,$C$23,IF(AK18&lt;=$C$20,INF,$C$23+$C$24*EXP($C$25*LN($C$12^2+1))*($C$19-AK18)/(AK18-$C$20)))</f>
        <v>0.5</v>
      </c>
      <c r="AM18" s="10">
        <f t="shared" si="26"/>
        <v>1</v>
      </c>
      <c r="AN18" s="17">
        <f t="shared" si="6"/>
        <v>0.8</v>
      </c>
      <c r="AO18" s="17">
        <f t="shared" si="7"/>
        <v>0.55999999999999994</v>
      </c>
      <c r="AP18" s="17">
        <f t="shared" si="8"/>
        <v>0</v>
      </c>
      <c r="AQ18" s="10">
        <f t="shared" si="27"/>
        <v>0.9</v>
      </c>
    </row>
    <row r="19" spans="1:43">
      <c r="A19" s="23"/>
      <c r="B19" s="4" t="s">
        <v>13</v>
      </c>
      <c r="C19" s="5">
        <f>0.7*C18</f>
        <v>0.55999999999999994</v>
      </c>
      <c r="D19" s="1">
        <v>2012</v>
      </c>
      <c r="E19" s="1">
        <v>5799.682065</v>
      </c>
      <c r="F19" s="1">
        <v>17.485714290000001</v>
      </c>
      <c r="G19" s="21" t="s">
        <v>3</v>
      </c>
      <c r="J19" s="19" t="e">
        <f t="shared" si="0"/>
        <v>#N/A</v>
      </c>
      <c r="K19" s="10" t="e">
        <f t="shared" si="29"/>
        <v>#VALUE!</v>
      </c>
      <c r="L19" s="10">
        <f t="shared" si="9"/>
        <v>36.224670110000005</v>
      </c>
      <c r="M19" s="10">
        <f t="shared" si="10"/>
        <v>1.2532415300000004</v>
      </c>
      <c r="N19" s="10">
        <f t="shared" si="33"/>
        <v>6.9192709067848024E-2</v>
      </c>
      <c r="O19" s="10">
        <f>COUNT($F$2:F19)</f>
        <v>18</v>
      </c>
      <c r="P19" s="10">
        <f t="shared" ca="1" si="1"/>
        <v>0.79423115760055918</v>
      </c>
      <c r="Q19" s="10"/>
      <c r="R19" s="10"/>
      <c r="S19" s="10"/>
      <c r="T19" s="17">
        <f t="shared" si="3"/>
        <v>0.8</v>
      </c>
      <c r="U19" s="10">
        <f t="shared" ca="1" si="34"/>
        <v>17.588758386450813</v>
      </c>
      <c r="V19" s="17">
        <f t="shared" si="4"/>
        <v>0.55999999999999994</v>
      </c>
      <c r="W19" s="10">
        <f t="shared" ca="1" si="35"/>
        <v>14.105373162891022</v>
      </c>
      <c r="X19" s="17">
        <f t="shared" si="5"/>
        <v>0</v>
      </c>
      <c r="Y19" s="10" t="e">
        <f t="shared" ca="1" si="36"/>
        <v>#NUM!</v>
      </c>
      <c r="Z19" s="10">
        <f t="shared" ca="1" si="28"/>
        <v>5.0479280388752308</v>
      </c>
      <c r="AA19" s="10">
        <f t="shared" ca="1" si="16"/>
        <v>6.8802849990687491</v>
      </c>
      <c r="AB19" s="10">
        <f t="shared" ca="1" si="17"/>
        <v>9.0991257143317981</v>
      </c>
      <c r="AC19" s="10">
        <f t="shared" ca="1" si="18"/>
        <v>10.699065977658258</v>
      </c>
      <c r="AD19" s="20">
        <f t="shared" ca="1" si="19"/>
        <v>12.066155940458248</v>
      </c>
      <c r="AE19" s="10">
        <f t="shared" ca="1" si="20"/>
        <v>13.343942050391306</v>
      </c>
      <c r="AF19" s="10">
        <f t="shared" ca="1" si="21"/>
        <v>14.621728160324363</v>
      </c>
      <c r="AG19" s="10">
        <f t="shared" ca="1" si="22"/>
        <v>15.988818123124354</v>
      </c>
      <c r="AH19" s="10">
        <f t="shared" ca="1" si="23"/>
        <v>17.588758386450813</v>
      </c>
      <c r="AI19" s="10">
        <f t="shared" ca="1" si="24"/>
        <v>19.807599101713862</v>
      </c>
      <c r="AJ19" s="10">
        <f t="shared" ca="1" si="25"/>
        <v>21.639956061907377</v>
      </c>
      <c r="AK19" s="10">
        <v>0.85</v>
      </c>
      <c r="AL19" s="10">
        <f>IF(AK19&gt;$C$19,$C$23,IF(AK19&lt;=$C$20,INF,$C$23+$C$24*EXP($C$25*LN($C$12^2+1))*($C$19-AK19)/(AK19-$C$20)))</f>
        <v>0.5</v>
      </c>
      <c r="AM19" s="10">
        <f t="shared" si="26"/>
        <v>1.0253151205244289</v>
      </c>
      <c r="AN19" s="17">
        <f t="shared" si="6"/>
        <v>0.8</v>
      </c>
      <c r="AO19" s="17">
        <f t="shared" si="7"/>
        <v>0.55999999999999994</v>
      </c>
      <c r="AP19" s="17">
        <f t="shared" si="8"/>
        <v>0</v>
      </c>
      <c r="AQ19" s="10">
        <f t="shared" si="27"/>
        <v>0.92278360847198604</v>
      </c>
    </row>
    <row r="20" spans="1:43">
      <c r="A20" s="23"/>
      <c r="B20" s="4" t="s">
        <v>14</v>
      </c>
      <c r="C20" s="5">
        <f>0*C19</f>
        <v>0</v>
      </c>
      <c r="D20" s="1">
        <v>2013</v>
      </c>
      <c r="E20" s="1">
        <v>5454.0162170000003</v>
      </c>
      <c r="F20" s="1">
        <v>18.421215239999999</v>
      </c>
      <c r="G20" s="26">
        <v>1</v>
      </c>
      <c r="J20" s="19">
        <f t="shared" si="0"/>
        <v>5015.9164750000009</v>
      </c>
      <c r="K20" s="10">
        <f t="shared" si="29"/>
        <v>5454.0162170000003</v>
      </c>
      <c r="L20" s="10">
        <f t="shared" si="9"/>
        <v>35.906929529999999</v>
      </c>
      <c r="M20" s="10">
        <f t="shared" si="10"/>
        <v>0.935500949999998</v>
      </c>
      <c r="N20" s="10">
        <f t="shared" si="33"/>
        <v>5.2106986715107079E-2</v>
      </c>
      <c r="O20" s="10">
        <f>COUNT($F$2:F20)</f>
        <v>19</v>
      </c>
      <c r="P20" s="10">
        <f t="shared" ca="1" si="1"/>
        <v>0.84295396879230911</v>
      </c>
      <c r="Q20" s="10"/>
      <c r="R20" s="10"/>
      <c r="S20" s="10"/>
      <c r="T20" s="17">
        <f t="shared" si="3"/>
        <v>0.8</v>
      </c>
      <c r="U20" s="10">
        <f t="shared" ca="1" si="34"/>
        <v>17.588758386450813</v>
      </c>
      <c r="V20" s="17">
        <f t="shared" si="4"/>
        <v>0.55999999999999994</v>
      </c>
      <c r="W20" s="10">
        <f t="shared" ca="1" si="35"/>
        <v>14.105373162891022</v>
      </c>
      <c r="X20" s="17">
        <f t="shared" si="5"/>
        <v>0</v>
      </c>
      <c r="Y20" s="10" t="e">
        <f t="shared" ca="1" si="36"/>
        <v>#NUM!</v>
      </c>
      <c r="Z20" s="10">
        <f t="shared" ca="1" si="28"/>
        <v>5.0479280388752308</v>
      </c>
      <c r="AA20" s="10">
        <f t="shared" ca="1" si="16"/>
        <v>6.8802849990687491</v>
      </c>
      <c r="AB20" s="10">
        <f t="shared" ca="1" si="17"/>
        <v>9.0991257143317981</v>
      </c>
      <c r="AC20" s="10">
        <f t="shared" ca="1" si="18"/>
        <v>10.699065977658258</v>
      </c>
      <c r="AD20" s="20">
        <f t="shared" ca="1" si="19"/>
        <v>12.066155940458248</v>
      </c>
      <c r="AE20" s="10">
        <f t="shared" ca="1" si="20"/>
        <v>13.343942050391306</v>
      </c>
      <c r="AF20" s="10">
        <f t="shared" ca="1" si="21"/>
        <v>14.621728160324363</v>
      </c>
      <c r="AG20" s="10">
        <f t="shared" ca="1" si="22"/>
        <v>15.988818123124354</v>
      </c>
      <c r="AH20" s="10">
        <f t="shared" ca="1" si="23"/>
        <v>17.588758386450813</v>
      </c>
      <c r="AI20" s="10">
        <f t="shared" ca="1" si="24"/>
        <v>19.807599101713862</v>
      </c>
      <c r="AJ20" s="10">
        <f t="shared" ca="1" si="25"/>
        <v>21.639956061907377</v>
      </c>
      <c r="AK20" s="10">
        <v>0.9</v>
      </c>
      <c r="AL20" s="10">
        <f>IF(AK20&gt;$C$19,$C$23,IF(AK20&lt;=$C$20,INF,$C$23+$C$24*EXP($C$25*LN($C$12^2+1))*($C$19-AK20)/(AK20-$C$20)))</f>
        <v>0.5</v>
      </c>
      <c r="AM20" s="10">
        <f t="shared" si="26"/>
        <v>1.0512710963760241</v>
      </c>
      <c r="AN20" s="17">
        <f t="shared" si="6"/>
        <v>0.8</v>
      </c>
      <c r="AO20" s="17">
        <f t="shared" si="7"/>
        <v>0.55999999999999994</v>
      </c>
      <c r="AP20" s="17">
        <f t="shared" si="8"/>
        <v>0</v>
      </c>
      <c r="AQ20" s="10">
        <f t="shared" si="27"/>
        <v>0.94614398673842171</v>
      </c>
    </row>
    <row r="21" spans="1:43">
      <c r="A21" s="23"/>
      <c r="B21" s="4"/>
      <c r="C21" s="5"/>
      <c r="D21" s="1">
        <v>2014</v>
      </c>
      <c r="E21" s="1">
        <v>5636.7088670000003</v>
      </c>
      <c r="F21" s="1">
        <v>20.807142859999999</v>
      </c>
      <c r="G21" s="26">
        <v>1</v>
      </c>
      <c r="J21" s="19">
        <f t="shared" si="0"/>
        <v>5015.9164750000009</v>
      </c>
      <c r="K21" s="10">
        <f t="shared" si="29"/>
        <v>5636.7088670000003</v>
      </c>
      <c r="L21" s="10">
        <f t="shared" si="9"/>
        <v>39.228358099999994</v>
      </c>
      <c r="M21" s="10">
        <f t="shared" si="10"/>
        <v>2.3859276200000004</v>
      </c>
      <c r="N21" s="10">
        <f t="shared" si="33"/>
        <v>0.1216430019282403</v>
      </c>
      <c r="O21" s="10">
        <f>COUNT($F$2:F21)</f>
        <v>20</v>
      </c>
      <c r="P21" s="10">
        <f t="shared" ca="1" si="1"/>
        <v>0.93052753674708244</v>
      </c>
      <c r="Q21" s="10"/>
      <c r="R21" s="10"/>
      <c r="S21" s="10"/>
      <c r="T21" s="17">
        <f t="shared" si="3"/>
        <v>0.8</v>
      </c>
      <c r="U21" s="10">
        <f t="shared" ca="1" si="34"/>
        <v>17.588758386450813</v>
      </c>
      <c r="V21" s="17">
        <f t="shared" si="4"/>
        <v>0.55999999999999994</v>
      </c>
      <c r="W21" s="10">
        <f t="shared" ca="1" si="35"/>
        <v>14.105373162891022</v>
      </c>
      <c r="X21" s="17">
        <f t="shared" si="5"/>
        <v>0</v>
      </c>
      <c r="Y21" s="10" t="e">
        <f t="shared" ca="1" si="36"/>
        <v>#NUM!</v>
      </c>
      <c r="Z21" s="10">
        <f t="shared" ca="1" si="28"/>
        <v>5.0479280388752308</v>
      </c>
      <c r="AA21" s="10">
        <f t="shared" ca="1" si="16"/>
        <v>6.8802849990687491</v>
      </c>
      <c r="AB21" s="10">
        <f t="shared" ca="1" si="17"/>
        <v>9.0991257143317981</v>
      </c>
      <c r="AC21" s="10">
        <f t="shared" ca="1" si="18"/>
        <v>10.699065977658258</v>
      </c>
      <c r="AD21" s="20">
        <f t="shared" ca="1" si="19"/>
        <v>12.066155940458248</v>
      </c>
      <c r="AE21" s="10">
        <f t="shared" ca="1" si="20"/>
        <v>13.343942050391306</v>
      </c>
      <c r="AF21" s="10">
        <f t="shared" ca="1" si="21"/>
        <v>14.621728160324363</v>
      </c>
      <c r="AG21" s="10">
        <f t="shared" ca="1" si="22"/>
        <v>15.988818123124354</v>
      </c>
      <c r="AH21" s="10">
        <f t="shared" ca="1" si="23"/>
        <v>17.588758386450813</v>
      </c>
      <c r="AI21" s="10">
        <f t="shared" ca="1" si="24"/>
        <v>19.807599101713862</v>
      </c>
      <c r="AJ21" s="10">
        <f t="shared" ca="1" si="25"/>
        <v>21.639956061907377</v>
      </c>
      <c r="AK21" s="10">
        <v>0.95</v>
      </c>
      <c r="AL21" s="10">
        <f>IF(AK21&gt;$C$19,$C$23,IF(AK21&lt;=$C$20,INF,$C$23+$C$24*EXP($C$25*LN($C$12^2+1))*($C$19-AK21)/(AK21-$C$20)))</f>
        <v>0.5</v>
      </c>
      <c r="AM21" s="10">
        <f t="shared" si="26"/>
        <v>1.0778841508846315</v>
      </c>
      <c r="AN21" s="17">
        <f t="shared" si="6"/>
        <v>0.8</v>
      </c>
      <c r="AO21" s="17">
        <f t="shared" si="7"/>
        <v>0.55999999999999994</v>
      </c>
      <c r="AP21" s="17">
        <f t="shared" si="8"/>
        <v>0</v>
      </c>
      <c r="AQ21" s="10">
        <f t="shared" si="27"/>
        <v>0.97009573579616837</v>
      </c>
    </row>
    <row r="22" spans="1:43">
      <c r="A22" s="23"/>
      <c r="B22" s="4" t="s">
        <v>62</v>
      </c>
      <c r="C22" s="27">
        <v>0.9</v>
      </c>
      <c r="D22" s="1">
        <v>2015</v>
      </c>
      <c r="E22" s="1">
        <v>4978.5078620000004</v>
      </c>
      <c r="F22" s="1">
        <v>19.271912350000001</v>
      </c>
      <c r="G22" s="26">
        <v>1</v>
      </c>
      <c r="J22" s="19">
        <f t="shared" si="0"/>
        <v>5015.9164750000009</v>
      </c>
      <c r="K22" s="10">
        <f t="shared" si="29"/>
        <v>4978.5078620000004</v>
      </c>
      <c r="L22" s="10">
        <f t="shared" si="9"/>
        <v>40.07905521</v>
      </c>
      <c r="M22" s="10">
        <f t="shared" si="10"/>
        <v>1.5352305099999981</v>
      </c>
      <c r="N22" s="10">
        <f t="shared" si="33"/>
        <v>7.661011478219415E-2</v>
      </c>
      <c r="O22" s="10">
        <f>COUNT($F$2:F22)</f>
        <v>21</v>
      </c>
      <c r="P22" s="10">
        <f t="shared" ca="1" si="1"/>
        <v>0.88007079402422361</v>
      </c>
      <c r="Q22" s="10"/>
      <c r="R22" s="10"/>
      <c r="S22" s="10"/>
      <c r="T22" s="17">
        <f t="shared" si="3"/>
        <v>0.8</v>
      </c>
      <c r="U22" s="10">
        <f t="shared" ca="1" si="34"/>
        <v>17.588758386450813</v>
      </c>
      <c r="V22" s="17">
        <f t="shared" si="4"/>
        <v>0.55999999999999994</v>
      </c>
      <c r="W22" s="10">
        <f t="shared" ca="1" si="35"/>
        <v>14.105373162891022</v>
      </c>
      <c r="X22" s="17">
        <f t="shared" si="5"/>
        <v>0</v>
      </c>
      <c r="Y22" s="10" t="e">
        <f t="shared" ca="1" si="36"/>
        <v>#NUM!</v>
      </c>
      <c r="Z22" s="10">
        <f t="shared" ca="1" si="28"/>
        <v>5.0479280388752308</v>
      </c>
      <c r="AA22" s="10">
        <f t="shared" ca="1" si="16"/>
        <v>6.8802849990687491</v>
      </c>
      <c r="AB22" s="10">
        <f t="shared" ca="1" si="17"/>
        <v>9.0991257143317981</v>
      </c>
      <c r="AC22" s="10">
        <f t="shared" ca="1" si="18"/>
        <v>10.699065977658258</v>
      </c>
      <c r="AD22" s="20">
        <f t="shared" ca="1" si="19"/>
        <v>12.066155940458248</v>
      </c>
      <c r="AE22" s="10">
        <f t="shared" ca="1" si="20"/>
        <v>13.343942050391306</v>
      </c>
      <c r="AF22" s="10">
        <f t="shared" ca="1" si="21"/>
        <v>14.621728160324363</v>
      </c>
      <c r="AG22" s="10">
        <f t="shared" ca="1" si="22"/>
        <v>15.988818123124354</v>
      </c>
      <c r="AH22" s="10">
        <f t="shared" ca="1" si="23"/>
        <v>17.588758386450813</v>
      </c>
      <c r="AI22" s="10">
        <f t="shared" ca="1" si="24"/>
        <v>19.807599101713862</v>
      </c>
      <c r="AJ22" s="10">
        <f t="shared" ca="1" si="25"/>
        <v>21.639956061907377</v>
      </c>
      <c r="AK22" s="10">
        <v>1</v>
      </c>
      <c r="AL22" s="10">
        <f>IF(AK22&gt;$C$19,$C$23,IF(AK22&lt;=$C$20,INF,$C$23+$C$24*EXP($C$25*LN($C$12^2+1))*($C$19-AK22)/(AK22-$C$20)))</f>
        <v>0.5</v>
      </c>
      <c r="AM22" s="10">
        <f t="shared" si="26"/>
        <v>1.1051709180756475</v>
      </c>
      <c r="AN22" s="17">
        <f t="shared" si="6"/>
        <v>0.8</v>
      </c>
      <c r="AO22" s="17">
        <f t="shared" si="7"/>
        <v>0.55999999999999994</v>
      </c>
      <c r="AP22" s="17">
        <f t="shared" si="8"/>
        <v>0</v>
      </c>
      <c r="AQ22" s="10">
        <f t="shared" si="27"/>
        <v>0.99465382626808274</v>
      </c>
    </row>
    <row r="23" spans="1:43">
      <c r="A23" s="23"/>
      <c r="B23" s="4" t="s">
        <v>56</v>
      </c>
      <c r="C23" s="5">
        <v>0.5</v>
      </c>
      <c r="D23" s="1">
        <v>2016</v>
      </c>
      <c r="E23" s="1">
        <v>4557.0373529999997</v>
      </c>
      <c r="F23" s="1">
        <v>18.851626020000001</v>
      </c>
      <c r="G23" s="26">
        <v>1</v>
      </c>
      <c r="J23" s="19">
        <f t="shared" si="0"/>
        <v>5015.9164750000009</v>
      </c>
      <c r="K23" s="10">
        <f t="shared" si="29"/>
        <v>4557.0373529999997</v>
      </c>
      <c r="L23" s="10">
        <f t="shared" si="9"/>
        <v>38.123538370000006</v>
      </c>
      <c r="M23" s="10">
        <f t="shared" si="10"/>
        <v>0.42028632999999971</v>
      </c>
      <c r="N23" s="10">
        <f t="shared" si="33"/>
        <v>2.2048652773045296E-2</v>
      </c>
      <c r="O23" s="10">
        <f>COUNT($F$2:F23)</f>
        <v>22</v>
      </c>
      <c r="P23" s="10">
        <f t="shared" ca="1" si="1"/>
        <v>0.86258574493047768</v>
      </c>
      <c r="Q23" s="10"/>
      <c r="R23" s="10"/>
      <c r="S23" s="10"/>
      <c r="T23" s="17">
        <f t="shared" si="3"/>
        <v>0.8</v>
      </c>
      <c r="U23" s="10">
        <f t="shared" ca="1" si="34"/>
        <v>17.588758386450813</v>
      </c>
      <c r="V23" s="17">
        <f t="shared" si="4"/>
        <v>0.55999999999999994</v>
      </c>
      <c r="W23" s="10">
        <f t="shared" ca="1" si="35"/>
        <v>14.105373162891022</v>
      </c>
      <c r="X23" s="17">
        <f t="shared" si="5"/>
        <v>0</v>
      </c>
      <c r="Y23" s="10" t="e">
        <f t="shared" ca="1" si="36"/>
        <v>#NUM!</v>
      </c>
      <c r="Z23" s="10">
        <f t="shared" ca="1" si="28"/>
        <v>5.0479280388752308</v>
      </c>
      <c r="AA23" s="10">
        <f t="shared" ca="1" si="16"/>
        <v>6.8802849990687491</v>
      </c>
      <c r="AB23" s="10">
        <f t="shared" ca="1" si="17"/>
        <v>9.0991257143317981</v>
      </c>
      <c r="AC23" s="10">
        <f t="shared" ca="1" si="18"/>
        <v>10.699065977658258</v>
      </c>
      <c r="AD23" s="20">
        <f t="shared" ca="1" si="19"/>
        <v>12.066155940458248</v>
      </c>
      <c r="AE23" s="10">
        <f t="shared" ca="1" si="20"/>
        <v>13.343942050391306</v>
      </c>
      <c r="AF23" s="10">
        <f t="shared" ca="1" si="21"/>
        <v>14.621728160324363</v>
      </c>
      <c r="AG23" s="10">
        <f t="shared" ca="1" si="22"/>
        <v>15.988818123124354</v>
      </c>
      <c r="AH23" s="10">
        <f t="shared" ca="1" si="23"/>
        <v>17.588758386450813</v>
      </c>
      <c r="AI23" s="10">
        <f t="shared" ca="1" si="24"/>
        <v>19.807599101713862</v>
      </c>
      <c r="AJ23" s="10">
        <f t="shared" ca="1" si="25"/>
        <v>21.639956061907377</v>
      </c>
    </row>
    <row r="24" spans="1:43">
      <c r="A24" s="23"/>
      <c r="B24" s="4" t="s">
        <v>57</v>
      </c>
      <c r="C24" s="5">
        <v>0.4</v>
      </c>
      <c r="D24" s="1">
        <v>2017</v>
      </c>
      <c r="E24" s="1">
        <v>4453.3120760000002</v>
      </c>
      <c r="F24" s="1">
        <v>19.640943190000002</v>
      </c>
      <c r="G24" s="26">
        <v>1</v>
      </c>
      <c r="J24" s="19">
        <f t="shared" si="0"/>
        <v>5015.9164750000009</v>
      </c>
      <c r="K24" s="10">
        <f t="shared" si="29"/>
        <v>4453.3120760000002</v>
      </c>
      <c r="L24" s="10">
        <f t="shared" si="9"/>
        <v>38.492569209999999</v>
      </c>
      <c r="M24" s="10">
        <f t="shared" si="10"/>
        <v>0.78931717000000035</v>
      </c>
      <c r="N24" s="10">
        <f t="shared" si="33"/>
        <v>4.1011404860704558E-2</v>
      </c>
      <c r="O24" s="10">
        <f>COUNT($F$2:F24)</f>
        <v>23</v>
      </c>
      <c r="P24" s="10">
        <f t="shared" ca="1" si="1"/>
        <v>0.89407757667032062</v>
      </c>
      <c r="Q24" s="10"/>
      <c r="R24" s="10"/>
      <c r="S24" s="10"/>
      <c r="T24" s="17">
        <f t="shared" si="3"/>
        <v>0.8</v>
      </c>
      <c r="U24" s="10">
        <f t="shared" ca="1" si="34"/>
        <v>17.588758386450813</v>
      </c>
      <c r="V24" s="17">
        <f t="shared" si="4"/>
        <v>0.55999999999999994</v>
      </c>
      <c r="W24" s="10">
        <f t="shared" ca="1" si="35"/>
        <v>14.105373162891022</v>
      </c>
      <c r="X24" s="17">
        <f t="shared" si="5"/>
        <v>0</v>
      </c>
      <c r="Y24" s="10" t="e">
        <f t="shared" ca="1" si="36"/>
        <v>#NUM!</v>
      </c>
      <c r="Z24" s="10">
        <f t="shared" ca="1" si="28"/>
        <v>5.0479280388752308</v>
      </c>
      <c r="AA24" s="10">
        <f t="shared" ca="1" si="16"/>
        <v>6.8802849990687491</v>
      </c>
      <c r="AB24" s="10">
        <f t="shared" ca="1" si="17"/>
        <v>9.0991257143317981</v>
      </c>
      <c r="AC24" s="10">
        <f t="shared" ca="1" si="18"/>
        <v>10.699065977658258</v>
      </c>
      <c r="AD24" s="20">
        <f t="shared" ca="1" si="19"/>
        <v>12.066155940458248</v>
      </c>
      <c r="AE24" s="10">
        <f t="shared" ca="1" si="20"/>
        <v>13.343942050391306</v>
      </c>
      <c r="AF24" s="10">
        <f t="shared" ca="1" si="21"/>
        <v>14.621728160324363</v>
      </c>
      <c r="AG24" s="10">
        <f t="shared" ca="1" si="22"/>
        <v>15.988818123124354</v>
      </c>
      <c r="AH24" s="10">
        <f t="shared" ca="1" si="23"/>
        <v>17.588758386450813</v>
      </c>
      <c r="AI24" s="10">
        <f t="shared" ca="1" si="24"/>
        <v>19.807599101713862</v>
      </c>
      <c r="AJ24" s="10">
        <f t="shared" ca="1" si="25"/>
        <v>21.639956061907377</v>
      </c>
    </row>
    <row r="25" spans="1:43">
      <c r="A25" s="11"/>
      <c r="B25" s="4" t="s">
        <v>58</v>
      </c>
      <c r="C25" s="6">
        <v>0.4</v>
      </c>
      <c r="D25" s="8">
        <v>2018</v>
      </c>
      <c r="G25" s="21" t="s">
        <v>3</v>
      </c>
      <c r="H25" s="11">
        <f ca="1">C5</f>
        <v>5257.4963787293955</v>
      </c>
      <c r="I25" s="11">
        <f ca="1">C6</f>
        <v>4731.7467408564562</v>
      </c>
      <c r="J25" s="19" t="e">
        <f t="shared" si="0"/>
        <v>#N/A</v>
      </c>
      <c r="K25" s="10" t="e">
        <f t="shared" si="29"/>
        <v>#VALUE!</v>
      </c>
      <c r="L25" s="10" t="e">
        <f t="shared" si="9"/>
        <v>#N/A</v>
      </c>
      <c r="M25" s="10" t="e">
        <f t="shared" si="10"/>
        <v>#N/A</v>
      </c>
      <c r="N25" s="10" t="e">
        <f t="shared" si="33"/>
        <v>#N/A</v>
      </c>
      <c r="O25" s="10">
        <f>COUNT($F$2:F25)</f>
        <v>23</v>
      </c>
      <c r="P25" s="10" t="e">
        <f t="shared" si="1"/>
        <v>#N/A</v>
      </c>
      <c r="Q25" s="10"/>
      <c r="R25" s="10"/>
      <c r="S25" s="10"/>
      <c r="T25" s="17">
        <f t="shared" si="3"/>
        <v>0.8</v>
      </c>
      <c r="U25" s="10">
        <f t="shared" ca="1" si="34"/>
        <v>17.588758386450813</v>
      </c>
      <c r="V25" s="17">
        <f t="shared" si="4"/>
        <v>0.55999999999999994</v>
      </c>
      <c r="W25" s="10">
        <f t="shared" ca="1" si="35"/>
        <v>14.105373162891022</v>
      </c>
      <c r="X25" s="17">
        <f t="shared" si="5"/>
        <v>0</v>
      </c>
      <c r="Y25" s="10" t="e">
        <f t="shared" ca="1" si="36"/>
        <v>#NUM!</v>
      </c>
      <c r="Z25" s="10">
        <f t="shared" ca="1" si="28"/>
        <v>5.0479280388752308</v>
      </c>
      <c r="AA25" s="10">
        <f t="shared" ca="1" si="16"/>
        <v>6.8802849990687491</v>
      </c>
      <c r="AB25" s="10">
        <f t="shared" ca="1" si="17"/>
        <v>9.0991257143317981</v>
      </c>
      <c r="AC25" s="10">
        <f t="shared" ca="1" si="18"/>
        <v>10.699065977658258</v>
      </c>
      <c r="AD25" s="20">
        <f t="shared" ca="1" si="19"/>
        <v>12.066155940458248</v>
      </c>
      <c r="AE25" s="10">
        <f t="shared" ca="1" si="20"/>
        <v>13.343942050391306</v>
      </c>
      <c r="AF25" s="10">
        <f t="shared" ca="1" si="21"/>
        <v>14.621728160324363</v>
      </c>
      <c r="AG25" s="10">
        <f t="shared" ca="1" si="22"/>
        <v>15.988818123124354</v>
      </c>
      <c r="AH25" s="10">
        <f t="shared" ca="1" si="23"/>
        <v>17.588758386450813</v>
      </c>
      <c r="AI25" s="10">
        <f t="shared" ca="1" si="24"/>
        <v>19.807599101713862</v>
      </c>
      <c r="AJ25" s="10">
        <f t="shared" ca="1" si="25"/>
        <v>21.639956061907377</v>
      </c>
    </row>
    <row r="26" spans="1:43">
      <c r="A26" s="11"/>
      <c r="G26" s="21" t="s">
        <v>3</v>
      </c>
      <c r="J26" s="19" t="e">
        <f t="shared" si="0"/>
        <v>#N/A</v>
      </c>
      <c r="K26" s="10" t="e">
        <f t="shared" si="29"/>
        <v>#VALUE!</v>
      </c>
      <c r="L26" s="10" t="e">
        <f t="shared" si="9"/>
        <v>#N/A</v>
      </c>
      <c r="M26" s="10" t="e">
        <f t="shared" si="10"/>
        <v>#N/A</v>
      </c>
      <c r="N26" s="10" t="e">
        <f t="shared" si="33"/>
        <v>#N/A</v>
      </c>
      <c r="O26" s="10">
        <f>COUNT($F$2:F26)</f>
        <v>23</v>
      </c>
      <c r="P26" s="10" t="e">
        <f t="shared" si="1"/>
        <v>#N/A</v>
      </c>
      <c r="Q26" s="10"/>
      <c r="R26" s="10"/>
      <c r="S26" s="10"/>
      <c r="T26" s="17">
        <f t="shared" si="3"/>
        <v>0.8</v>
      </c>
      <c r="U26" s="10">
        <f t="shared" ca="1" si="34"/>
        <v>17.588758386450813</v>
      </c>
      <c r="V26" s="17">
        <f t="shared" si="4"/>
        <v>0.55999999999999994</v>
      </c>
      <c r="W26" s="10">
        <f t="shared" ca="1" si="35"/>
        <v>14.105373162891022</v>
      </c>
      <c r="X26" s="17">
        <f t="shared" si="5"/>
        <v>0</v>
      </c>
      <c r="Y26" s="10" t="e">
        <f t="shared" ca="1" si="36"/>
        <v>#NUM!</v>
      </c>
      <c r="Z26" s="10">
        <f t="shared" ca="1" si="28"/>
        <v>5.0479280388752308</v>
      </c>
      <c r="AA26" s="10">
        <f t="shared" ca="1" si="16"/>
        <v>6.8802849990687491</v>
      </c>
      <c r="AB26" s="10">
        <f t="shared" ca="1" si="17"/>
        <v>9.0991257143317981</v>
      </c>
      <c r="AC26" s="10">
        <f t="shared" ca="1" si="18"/>
        <v>10.699065977658258</v>
      </c>
      <c r="AD26" s="20">
        <f t="shared" ca="1" si="19"/>
        <v>12.066155940458248</v>
      </c>
      <c r="AE26" s="10">
        <f t="shared" ca="1" si="20"/>
        <v>13.343942050391306</v>
      </c>
      <c r="AF26" s="10">
        <f t="shared" ca="1" si="21"/>
        <v>14.621728160324363</v>
      </c>
      <c r="AG26" s="10">
        <f t="shared" ca="1" si="22"/>
        <v>15.988818123124354</v>
      </c>
      <c r="AH26" s="10">
        <f t="shared" ca="1" si="23"/>
        <v>17.588758386450813</v>
      </c>
      <c r="AI26" s="10">
        <f t="shared" ca="1" si="24"/>
        <v>19.807599101713862</v>
      </c>
      <c r="AJ26" s="10">
        <f t="shared" ca="1" si="25"/>
        <v>21.639956061907377</v>
      </c>
    </row>
    <row r="27" spans="1:43">
      <c r="A27" s="11"/>
      <c r="G27" s="21" t="s">
        <v>3</v>
      </c>
      <c r="J27" s="19" t="e">
        <f t="shared" si="0"/>
        <v>#N/A</v>
      </c>
      <c r="K27" s="10" t="e">
        <f t="shared" si="29"/>
        <v>#VALUE!</v>
      </c>
      <c r="L27" s="10" t="e">
        <f t="shared" si="9"/>
        <v>#N/A</v>
      </c>
      <c r="M27" s="10" t="e">
        <f t="shared" si="10"/>
        <v>#N/A</v>
      </c>
      <c r="N27" s="10" t="e">
        <f t="shared" si="33"/>
        <v>#N/A</v>
      </c>
      <c r="O27" s="10">
        <f>COUNT($F$2:F27)</f>
        <v>23</v>
      </c>
      <c r="P27" s="10" t="e">
        <f t="shared" si="1"/>
        <v>#N/A</v>
      </c>
      <c r="Q27" s="10"/>
      <c r="R27" s="10"/>
      <c r="S27" s="10"/>
      <c r="T27" s="17">
        <f t="shared" si="3"/>
        <v>0.8</v>
      </c>
      <c r="U27" s="10">
        <f t="shared" ca="1" si="34"/>
        <v>17.588758386450813</v>
      </c>
      <c r="V27" s="17">
        <f t="shared" si="4"/>
        <v>0.55999999999999994</v>
      </c>
      <c r="W27" s="10">
        <f t="shared" ca="1" si="35"/>
        <v>14.105373162891022</v>
      </c>
      <c r="X27" s="17">
        <f t="shared" si="5"/>
        <v>0</v>
      </c>
      <c r="Y27" s="10" t="e">
        <f t="shared" ca="1" si="36"/>
        <v>#NUM!</v>
      </c>
      <c r="Z27" s="10">
        <f t="shared" ca="1" si="28"/>
        <v>5.0479280388752308</v>
      </c>
      <c r="AA27" s="10">
        <f t="shared" ca="1" si="16"/>
        <v>6.8802849990687491</v>
      </c>
      <c r="AB27" s="10">
        <f t="shared" ca="1" si="17"/>
        <v>9.0991257143317981</v>
      </c>
      <c r="AC27" s="10">
        <f t="shared" ca="1" si="18"/>
        <v>10.699065977658258</v>
      </c>
      <c r="AD27" s="20">
        <f t="shared" ca="1" si="19"/>
        <v>12.066155940458248</v>
      </c>
      <c r="AE27" s="10">
        <f t="shared" ca="1" si="20"/>
        <v>13.343942050391306</v>
      </c>
      <c r="AF27" s="10">
        <f t="shared" ca="1" si="21"/>
        <v>14.621728160324363</v>
      </c>
      <c r="AG27" s="10">
        <f t="shared" ca="1" si="22"/>
        <v>15.988818123124354</v>
      </c>
      <c r="AH27" s="10">
        <f t="shared" ca="1" si="23"/>
        <v>17.588758386450813</v>
      </c>
      <c r="AI27" s="10">
        <f t="shared" ca="1" si="24"/>
        <v>19.807599101713862</v>
      </c>
      <c r="AJ27" s="10">
        <f t="shared" ca="1" si="25"/>
        <v>21.639956061907377</v>
      </c>
    </row>
    <row r="28" spans="1:43">
      <c r="G28" s="21" t="s">
        <v>3</v>
      </c>
      <c r="J28" s="19" t="e">
        <f t="shared" si="0"/>
        <v>#N/A</v>
      </c>
      <c r="K28" s="10" t="e">
        <f t="shared" si="29"/>
        <v>#VALUE!</v>
      </c>
      <c r="L28" s="10" t="e">
        <f t="shared" si="9"/>
        <v>#N/A</v>
      </c>
      <c r="M28" s="10" t="e">
        <f t="shared" si="10"/>
        <v>#N/A</v>
      </c>
      <c r="N28" s="10" t="e">
        <f t="shared" si="33"/>
        <v>#N/A</v>
      </c>
      <c r="O28" s="10">
        <f>COUNT($F$2:F28)</f>
        <v>23</v>
      </c>
      <c r="P28" s="10" t="e">
        <f t="shared" si="1"/>
        <v>#N/A</v>
      </c>
      <c r="Q28" s="10"/>
      <c r="R28" s="10"/>
      <c r="S28" s="10"/>
      <c r="T28" s="17">
        <f t="shared" si="3"/>
        <v>0.8</v>
      </c>
      <c r="U28" s="10">
        <f t="shared" ca="1" si="34"/>
        <v>17.588758386450813</v>
      </c>
      <c r="V28" s="17">
        <f t="shared" si="4"/>
        <v>0.55999999999999994</v>
      </c>
      <c r="W28" s="10">
        <f t="shared" ca="1" si="35"/>
        <v>14.105373162891022</v>
      </c>
      <c r="X28" s="17">
        <f t="shared" si="5"/>
        <v>0</v>
      </c>
      <c r="Y28" s="10" t="e">
        <f t="shared" ca="1" si="36"/>
        <v>#NUM!</v>
      </c>
      <c r="Z28" s="10">
        <f t="shared" ca="1" si="28"/>
        <v>5.0479280388752308</v>
      </c>
      <c r="AA28" s="10">
        <f t="shared" ca="1" si="16"/>
        <v>6.8802849990687491</v>
      </c>
      <c r="AB28" s="10">
        <f t="shared" ca="1" si="17"/>
        <v>9.0991257143317981</v>
      </c>
      <c r="AC28" s="10">
        <f t="shared" ca="1" si="18"/>
        <v>10.699065977658258</v>
      </c>
      <c r="AD28" s="20">
        <f t="shared" ca="1" si="19"/>
        <v>12.066155940458248</v>
      </c>
      <c r="AE28" s="10">
        <f t="shared" ca="1" si="20"/>
        <v>13.343942050391306</v>
      </c>
      <c r="AF28" s="10">
        <f t="shared" ca="1" si="21"/>
        <v>14.621728160324363</v>
      </c>
      <c r="AG28" s="10">
        <f t="shared" ca="1" si="22"/>
        <v>15.988818123124354</v>
      </c>
      <c r="AH28" s="10">
        <f t="shared" ca="1" si="23"/>
        <v>17.588758386450813</v>
      </c>
      <c r="AI28" s="10">
        <f t="shared" ca="1" si="24"/>
        <v>19.807599101713862</v>
      </c>
      <c r="AJ28" s="10">
        <f t="shared" ca="1" si="25"/>
        <v>21.639956061907377</v>
      </c>
    </row>
    <row r="29" spans="1:43">
      <c r="G29" s="21" t="s">
        <v>3</v>
      </c>
      <c r="J29" s="19" t="e">
        <f t="shared" si="0"/>
        <v>#N/A</v>
      </c>
      <c r="K29" s="10" t="e">
        <f t="shared" si="29"/>
        <v>#VALUE!</v>
      </c>
      <c r="L29" s="10" t="e">
        <f t="shared" si="9"/>
        <v>#N/A</v>
      </c>
      <c r="M29" s="10" t="e">
        <f t="shared" si="10"/>
        <v>#N/A</v>
      </c>
      <c r="N29" s="10" t="e">
        <f t="shared" si="33"/>
        <v>#N/A</v>
      </c>
      <c r="O29" s="10">
        <f>COUNT($F$2:F29)</f>
        <v>23</v>
      </c>
      <c r="P29" s="10" t="e">
        <f t="shared" si="1"/>
        <v>#N/A</v>
      </c>
      <c r="Q29" s="10"/>
      <c r="R29" s="10"/>
      <c r="S29" s="10"/>
      <c r="T29" s="17">
        <f t="shared" si="3"/>
        <v>0.8</v>
      </c>
      <c r="U29" s="10">
        <f t="shared" ca="1" si="34"/>
        <v>17.588758386450813</v>
      </c>
      <c r="V29" s="17">
        <f t="shared" si="4"/>
        <v>0.55999999999999994</v>
      </c>
      <c r="W29" s="10">
        <f t="shared" ca="1" si="35"/>
        <v>14.105373162891022</v>
      </c>
      <c r="X29" s="17">
        <f t="shared" si="5"/>
        <v>0</v>
      </c>
      <c r="Y29" s="10" t="e">
        <f t="shared" ca="1" si="36"/>
        <v>#NUM!</v>
      </c>
      <c r="Z29" s="10">
        <f t="shared" ca="1" si="28"/>
        <v>5.0479280388752308</v>
      </c>
      <c r="AA29" s="10">
        <f t="shared" ca="1" si="16"/>
        <v>6.8802849990687491</v>
      </c>
      <c r="AB29" s="10">
        <f t="shared" ca="1" si="17"/>
        <v>9.0991257143317981</v>
      </c>
      <c r="AC29" s="10">
        <f t="shared" ca="1" si="18"/>
        <v>10.699065977658258</v>
      </c>
      <c r="AD29" s="20">
        <f t="shared" ca="1" si="19"/>
        <v>12.066155940458248</v>
      </c>
      <c r="AE29" s="10">
        <f t="shared" ca="1" si="20"/>
        <v>13.343942050391306</v>
      </c>
      <c r="AF29" s="10">
        <f t="shared" ca="1" si="21"/>
        <v>14.621728160324363</v>
      </c>
      <c r="AG29" s="10">
        <f t="shared" ca="1" si="22"/>
        <v>15.988818123124354</v>
      </c>
      <c r="AH29" s="10">
        <f t="shared" ca="1" si="23"/>
        <v>17.588758386450813</v>
      </c>
      <c r="AI29" s="10">
        <f t="shared" ca="1" si="24"/>
        <v>19.807599101713862</v>
      </c>
      <c r="AJ29" s="10">
        <f t="shared" ca="1" si="25"/>
        <v>21.639956061907377</v>
      </c>
    </row>
    <row r="30" spans="1:43">
      <c r="G30" s="21" t="s">
        <v>3</v>
      </c>
      <c r="J30" s="19" t="e">
        <f t="shared" si="0"/>
        <v>#N/A</v>
      </c>
      <c r="K30" s="10" t="e">
        <f t="shared" si="29"/>
        <v>#VALUE!</v>
      </c>
      <c r="L30" s="10" t="e">
        <f t="shared" si="9"/>
        <v>#N/A</v>
      </c>
      <c r="M30" s="10" t="e">
        <f t="shared" si="10"/>
        <v>#N/A</v>
      </c>
      <c r="N30" s="10" t="e">
        <f t="shared" si="33"/>
        <v>#N/A</v>
      </c>
      <c r="O30" s="10">
        <f>COUNT($F$2:F30)</f>
        <v>23</v>
      </c>
      <c r="P30" s="10" t="e">
        <f t="shared" si="1"/>
        <v>#N/A</v>
      </c>
      <c r="Q30" s="10"/>
      <c r="R30" s="10"/>
      <c r="S30" s="10"/>
      <c r="T30" s="17">
        <f t="shared" si="3"/>
        <v>0.8</v>
      </c>
      <c r="U30" s="10">
        <f t="shared" ca="1" si="34"/>
        <v>17.588758386450813</v>
      </c>
      <c r="V30" s="17">
        <f t="shared" si="4"/>
        <v>0.55999999999999994</v>
      </c>
      <c r="W30" s="10">
        <f t="shared" ca="1" si="35"/>
        <v>14.105373162891022</v>
      </c>
      <c r="X30" s="17">
        <f t="shared" si="5"/>
        <v>0</v>
      </c>
      <c r="Y30" s="10" t="e">
        <f t="shared" ca="1" si="36"/>
        <v>#NUM!</v>
      </c>
      <c r="Z30" s="10">
        <f t="shared" ca="1" si="28"/>
        <v>5.0479280388752308</v>
      </c>
      <c r="AA30" s="10">
        <f t="shared" ca="1" si="16"/>
        <v>6.8802849990687491</v>
      </c>
      <c r="AB30" s="10">
        <f t="shared" ca="1" si="17"/>
        <v>9.0991257143317981</v>
      </c>
      <c r="AC30" s="10">
        <f t="shared" ca="1" si="18"/>
        <v>10.699065977658258</v>
      </c>
      <c r="AD30" s="20">
        <f t="shared" ca="1" si="19"/>
        <v>12.066155940458248</v>
      </c>
      <c r="AE30" s="10">
        <f t="shared" ca="1" si="20"/>
        <v>13.343942050391306</v>
      </c>
      <c r="AF30" s="10">
        <f t="shared" ca="1" si="21"/>
        <v>14.621728160324363</v>
      </c>
      <c r="AG30" s="10">
        <f t="shared" ca="1" si="22"/>
        <v>15.988818123124354</v>
      </c>
      <c r="AH30" s="10">
        <f t="shared" ca="1" si="23"/>
        <v>17.588758386450813</v>
      </c>
      <c r="AI30" s="10">
        <f t="shared" ca="1" si="24"/>
        <v>19.807599101713862</v>
      </c>
      <c r="AJ30" s="10">
        <f t="shared" ca="1" si="25"/>
        <v>21.639956061907377</v>
      </c>
    </row>
    <row r="31" spans="1:43">
      <c r="G31" s="21" t="s">
        <v>3</v>
      </c>
      <c r="J31" s="19" t="e">
        <f t="shared" si="0"/>
        <v>#N/A</v>
      </c>
      <c r="K31" s="10" t="e">
        <f t="shared" si="29"/>
        <v>#VALUE!</v>
      </c>
      <c r="L31" s="10" t="e">
        <f t="shared" si="9"/>
        <v>#N/A</v>
      </c>
      <c r="M31" s="10" t="e">
        <f t="shared" si="10"/>
        <v>#N/A</v>
      </c>
      <c r="N31" s="10" t="e">
        <f t="shared" si="33"/>
        <v>#N/A</v>
      </c>
      <c r="O31" s="10">
        <f>COUNT($F$2:F31)</f>
        <v>23</v>
      </c>
      <c r="P31" s="10" t="e">
        <f t="shared" si="1"/>
        <v>#N/A</v>
      </c>
      <c r="Q31" s="10"/>
      <c r="R31" s="10"/>
      <c r="S31" s="10"/>
      <c r="T31" s="17">
        <f t="shared" si="3"/>
        <v>0.8</v>
      </c>
      <c r="U31" s="10">
        <f t="shared" ca="1" si="34"/>
        <v>17.588758386450813</v>
      </c>
      <c r="V31" s="17">
        <f t="shared" si="4"/>
        <v>0.55999999999999994</v>
      </c>
      <c r="W31" s="10">
        <f t="shared" ca="1" si="35"/>
        <v>14.105373162891022</v>
      </c>
      <c r="X31" s="17">
        <f t="shared" si="5"/>
        <v>0</v>
      </c>
      <c r="Y31" s="10" t="e">
        <f t="shared" ca="1" si="36"/>
        <v>#NUM!</v>
      </c>
      <c r="Z31" s="10">
        <f t="shared" ca="1" si="28"/>
        <v>5.0479280388752308</v>
      </c>
      <c r="AA31" s="10">
        <f t="shared" ca="1" si="16"/>
        <v>6.8802849990687491</v>
      </c>
      <c r="AB31" s="10">
        <f t="shared" ca="1" si="17"/>
        <v>9.0991257143317981</v>
      </c>
      <c r="AC31" s="10">
        <f t="shared" ca="1" si="18"/>
        <v>10.699065977658258</v>
      </c>
      <c r="AD31" s="20">
        <f t="shared" ca="1" si="19"/>
        <v>12.066155940458248</v>
      </c>
      <c r="AE31" s="10">
        <f t="shared" ca="1" si="20"/>
        <v>13.343942050391306</v>
      </c>
      <c r="AF31" s="10">
        <f t="shared" ca="1" si="21"/>
        <v>14.621728160324363</v>
      </c>
      <c r="AG31" s="10">
        <f t="shared" ca="1" si="22"/>
        <v>15.988818123124354</v>
      </c>
      <c r="AH31" s="10">
        <f t="shared" ca="1" si="23"/>
        <v>17.588758386450813</v>
      </c>
      <c r="AI31" s="10">
        <f t="shared" ca="1" si="24"/>
        <v>19.807599101713862</v>
      </c>
      <c r="AJ31" s="10">
        <f t="shared" ca="1" si="25"/>
        <v>21.639956061907377</v>
      </c>
    </row>
    <row r="32" spans="1:43">
      <c r="G32" s="21" t="s">
        <v>3</v>
      </c>
      <c r="J32" s="19" t="e">
        <f t="shared" si="0"/>
        <v>#N/A</v>
      </c>
      <c r="K32" s="10" t="e">
        <f t="shared" si="29"/>
        <v>#VALUE!</v>
      </c>
      <c r="L32" s="10" t="e">
        <f t="shared" si="9"/>
        <v>#N/A</v>
      </c>
      <c r="M32" s="10" t="e">
        <f t="shared" si="10"/>
        <v>#N/A</v>
      </c>
      <c r="N32" s="10" t="e">
        <f t="shared" si="33"/>
        <v>#N/A</v>
      </c>
      <c r="O32" s="10">
        <f>COUNT($F$2:F32)</f>
        <v>23</v>
      </c>
      <c r="P32" s="10" t="e">
        <f t="shared" si="1"/>
        <v>#N/A</v>
      </c>
      <c r="Q32" s="10"/>
      <c r="R32" s="10"/>
      <c r="S32" s="10"/>
      <c r="T32" s="17">
        <f t="shared" si="3"/>
        <v>0.8</v>
      </c>
      <c r="U32" s="10">
        <f t="shared" ca="1" si="34"/>
        <v>17.588758386450813</v>
      </c>
      <c r="V32" s="17">
        <f t="shared" si="4"/>
        <v>0.55999999999999994</v>
      </c>
      <c r="W32" s="10">
        <f t="shared" ca="1" si="35"/>
        <v>14.105373162891022</v>
      </c>
      <c r="X32" s="17">
        <f t="shared" si="5"/>
        <v>0</v>
      </c>
      <c r="Y32" s="10" t="e">
        <f t="shared" ca="1" si="36"/>
        <v>#NUM!</v>
      </c>
      <c r="Z32" s="10">
        <f t="shared" ca="1" si="28"/>
        <v>5.0479280388752308</v>
      </c>
      <c r="AA32" s="10">
        <f t="shared" ca="1" si="16"/>
        <v>6.8802849990687491</v>
      </c>
      <c r="AB32" s="10">
        <f t="shared" ca="1" si="17"/>
        <v>9.0991257143317981</v>
      </c>
      <c r="AC32" s="10">
        <f t="shared" ca="1" si="18"/>
        <v>10.699065977658258</v>
      </c>
      <c r="AD32" s="20">
        <f t="shared" ca="1" si="19"/>
        <v>12.066155940458248</v>
      </c>
      <c r="AE32" s="10">
        <f t="shared" ca="1" si="20"/>
        <v>13.343942050391306</v>
      </c>
      <c r="AF32" s="10">
        <f t="shared" ca="1" si="21"/>
        <v>14.621728160324363</v>
      </c>
      <c r="AG32" s="10">
        <f t="shared" ca="1" si="22"/>
        <v>15.988818123124354</v>
      </c>
      <c r="AH32" s="10">
        <f t="shared" ca="1" si="23"/>
        <v>17.588758386450813</v>
      </c>
      <c r="AI32" s="10">
        <f t="shared" ca="1" si="24"/>
        <v>19.807599101713862</v>
      </c>
      <c r="AJ32" s="10">
        <f t="shared" ca="1" si="25"/>
        <v>21.639956061907377</v>
      </c>
    </row>
    <row r="33" spans="7:36">
      <c r="G33" s="21" t="s">
        <v>3</v>
      </c>
      <c r="J33" s="19" t="e">
        <f t="shared" si="0"/>
        <v>#N/A</v>
      </c>
      <c r="K33" s="10" t="e">
        <f t="shared" si="29"/>
        <v>#VALUE!</v>
      </c>
      <c r="L33" s="10" t="e">
        <f t="shared" si="9"/>
        <v>#N/A</v>
      </c>
      <c r="M33" s="10" t="e">
        <f t="shared" si="10"/>
        <v>#N/A</v>
      </c>
      <c r="N33" s="10" t="e">
        <f t="shared" si="33"/>
        <v>#N/A</v>
      </c>
      <c r="O33" s="10">
        <f>COUNT($F$2:F33)</f>
        <v>23</v>
      </c>
      <c r="P33" s="10" t="e">
        <f t="shared" si="1"/>
        <v>#N/A</v>
      </c>
      <c r="Q33" s="10"/>
      <c r="R33" s="10"/>
      <c r="S33" s="10"/>
      <c r="T33" s="17">
        <f t="shared" si="3"/>
        <v>0.8</v>
      </c>
      <c r="U33" s="10">
        <f t="shared" ca="1" si="34"/>
        <v>17.588758386450813</v>
      </c>
      <c r="V33" s="17">
        <f t="shared" si="4"/>
        <v>0.55999999999999994</v>
      </c>
      <c r="W33" s="10">
        <f t="shared" ca="1" si="35"/>
        <v>14.105373162891022</v>
      </c>
      <c r="X33" s="17">
        <f t="shared" si="5"/>
        <v>0</v>
      </c>
      <c r="Y33" s="10" t="e">
        <f t="shared" ca="1" si="36"/>
        <v>#NUM!</v>
      </c>
      <c r="Z33" s="10">
        <f t="shared" ca="1" si="28"/>
        <v>5.0479280388752308</v>
      </c>
      <c r="AA33" s="10">
        <f t="shared" ca="1" si="16"/>
        <v>6.8802849990687491</v>
      </c>
      <c r="AB33" s="10">
        <f t="shared" ca="1" si="17"/>
        <v>9.0991257143317981</v>
      </c>
      <c r="AC33" s="10">
        <f t="shared" ca="1" si="18"/>
        <v>10.699065977658258</v>
      </c>
      <c r="AD33" s="20">
        <f t="shared" ca="1" si="19"/>
        <v>12.066155940458248</v>
      </c>
      <c r="AE33" s="10">
        <f t="shared" ca="1" si="20"/>
        <v>13.343942050391306</v>
      </c>
      <c r="AF33" s="10">
        <f t="shared" ca="1" si="21"/>
        <v>14.621728160324363</v>
      </c>
      <c r="AG33" s="10">
        <f t="shared" ca="1" si="22"/>
        <v>15.988818123124354</v>
      </c>
      <c r="AH33" s="10">
        <f t="shared" ca="1" si="23"/>
        <v>17.588758386450813</v>
      </c>
      <c r="AI33" s="10">
        <f t="shared" ca="1" si="24"/>
        <v>19.807599101713862</v>
      </c>
      <c r="AJ33" s="10">
        <f t="shared" ca="1" si="25"/>
        <v>21.639956061907377</v>
      </c>
    </row>
    <row r="34" spans="7:36">
      <c r="G34" s="21" t="s">
        <v>3</v>
      </c>
      <c r="J34" s="19" t="e">
        <f t="shared" si="0"/>
        <v>#N/A</v>
      </c>
      <c r="K34" s="10" t="e">
        <f t="shared" si="29"/>
        <v>#VALUE!</v>
      </c>
      <c r="L34" s="10" t="e">
        <f t="shared" si="9"/>
        <v>#N/A</v>
      </c>
      <c r="M34" s="10" t="e">
        <f t="shared" si="10"/>
        <v>#N/A</v>
      </c>
      <c r="N34" s="10" t="e">
        <f t="shared" si="33"/>
        <v>#N/A</v>
      </c>
      <c r="O34" s="10">
        <f>COUNT($F$2:F34)</f>
        <v>23</v>
      </c>
      <c r="P34" s="10" t="e">
        <f t="shared" si="1"/>
        <v>#N/A</v>
      </c>
      <c r="Q34" s="10"/>
      <c r="R34" s="10"/>
      <c r="S34" s="10"/>
      <c r="T34" s="17">
        <f t="shared" si="3"/>
        <v>0.8</v>
      </c>
      <c r="U34" s="10">
        <f t="shared" ca="1" si="34"/>
        <v>17.588758386450813</v>
      </c>
      <c r="V34" s="17">
        <f t="shared" si="4"/>
        <v>0.55999999999999994</v>
      </c>
      <c r="W34" s="10">
        <f t="shared" ca="1" si="35"/>
        <v>14.105373162891022</v>
      </c>
      <c r="X34" s="17">
        <f t="shared" si="5"/>
        <v>0</v>
      </c>
      <c r="Y34" s="10" t="e">
        <f t="shared" ca="1" si="36"/>
        <v>#NUM!</v>
      </c>
      <c r="Z34" s="10">
        <f t="shared" ca="1" si="28"/>
        <v>5.0479280388752308</v>
      </c>
      <c r="AA34" s="10">
        <f t="shared" ca="1" si="16"/>
        <v>6.8802849990687491</v>
      </c>
      <c r="AB34" s="10">
        <f t="shared" ca="1" si="17"/>
        <v>9.0991257143317981</v>
      </c>
      <c r="AC34" s="10">
        <f t="shared" ca="1" si="18"/>
        <v>10.699065977658258</v>
      </c>
      <c r="AD34" s="20">
        <f t="shared" ca="1" si="19"/>
        <v>12.066155940458248</v>
      </c>
      <c r="AE34" s="10">
        <f t="shared" ca="1" si="20"/>
        <v>13.343942050391306</v>
      </c>
      <c r="AF34" s="10">
        <f t="shared" ca="1" si="21"/>
        <v>14.621728160324363</v>
      </c>
      <c r="AG34" s="10">
        <f t="shared" ca="1" si="22"/>
        <v>15.988818123124354</v>
      </c>
      <c r="AH34" s="10">
        <f t="shared" ca="1" si="23"/>
        <v>17.588758386450813</v>
      </c>
      <c r="AI34" s="10">
        <f t="shared" ca="1" si="24"/>
        <v>19.807599101713862</v>
      </c>
      <c r="AJ34" s="10">
        <f t="shared" ca="1" si="25"/>
        <v>21.639956061907377</v>
      </c>
    </row>
    <row r="35" spans="7:36">
      <c r="G35" s="21" t="s">
        <v>3</v>
      </c>
      <c r="J35" s="19" t="e">
        <f t="shared" si="0"/>
        <v>#N/A</v>
      </c>
      <c r="K35" s="10" t="e">
        <f t="shared" si="29"/>
        <v>#VALUE!</v>
      </c>
      <c r="L35" s="10" t="e">
        <f t="shared" si="9"/>
        <v>#N/A</v>
      </c>
      <c r="M35" s="10" t="e">
        <f t="shared" si="10"/>
        <v>#N/A</v>
      </c>
      <c r="N35" s="10" t="e">
        <f t="shared" si="33"/>
        <v>#N/A</v>
      </c>
      <c r="O35" s="10">
        <f>COUNT($F$2:F35)</f>
        <v>23</v>
      </c>
      <c r="P35" s="10" t="e">
        <f t="shared" si="1"/>
        <v>#N/A</v>
      </c>
      <c r="Q35" s="10"/>
      <c r="R35" s="10"/>
      <c r="S35" s="10"/>
      <c r="T35" s="17">
        <f t="shared" si="3"/>
        <v>0.8</v>
      </c>
      <c r="U35" s="10">
        <f t="shared" ca="1" si="34"/>
        <v>17.588758386450813</v>
      </c>
      <c r="V35" s="17">
        <f t="shared" si="4"/>
        <v>0.55999999999999994</v>
      </c>
      <c r="W35" s="10">
        <f t="shared" ca="1" si="35"/>
        <v>14.105373162891022</v>
      </c>
      <c r="X35" s="17">
        <f t="shared" si="5"/>
        <v>0</v>
      </c>
      <c r="Y35" s="10" t="e">
        <f t="shared" ca="1" si="36"/>
        <v>#NUM!</v>
      </c>
      <c r="Z35" s="10">
        <f t="shared" ca="1" si="28"/>
        <v>5.0479280388752308</v>
      </c>
      <c r="AA35" s="10">
        <f t="shared" ca="1" si="16"/>
        <v>6.8802849990687491</v>
      </c>
      <c r="AB35" s="10">
        <f t="shared" ca="1" si="17"/>
        <v>9.0991257143317981</v>
      </c>
      <c r="AC35" s="10">
        <f t="shared" ca="1" si="18"/>
        <v>10.699065977658258</v>
      </c>
      <c r="AD35" s="20">
        <f t="shared" ca="1" si="19"/>
        <v>12.066155940458248</v>
      </c>
      <c r="AE35" s="10">
        <f t="shared" ca="1" si="20"/>
        <v>13.343942050391306</v>
      </c>
      <c r="AF35" s="10">
        <f t="shared" ca="1" si="21"/>
        <v>14.621728160324363</v>
      </c>
      <c r="AG35" s="10">
        <f t="shared" ca="1" si="22"/>
        <v>15.988818123124354</v>
      </c>
      <c r="AH35" s="10">
        <f t="shared" ca="1" si="23"/>
        <v>17.588758386450813</v>
      </c>
      <c r="AI35" s="10">
        <f t="shared" ca="1" si="24"/>
        <v>19.807599101713862</v>
      </c>
      <c r="AJ35" s="10">
        <f t="shared" ca="1" si="25"/>
        <v>21.639956061907377</v>
      </c>
    </row>
    <row r="36" spans="7:36">
      <c r="G36" s="21" t="s">
        <v>3</v>
      </c>
      <c r="J36" s="19" t="e">
        <f t="shared" si="0"/>
        <v>#N/A</v>
      </c>
      <c r="K36" s="10" t="e">
        <f t="shared" si="29"/>
        <v>#VALUE!</v>
      </c>
      <c r="L36" s="10" t="e">
        <f t="shared" si="9"/>
        <v>#N/A</v>
      </c>
      <c r="M36" s="10" t="e">
        <f t="shared" si="10"/>
        <v>#N/A</v>
      </c>
      <c r="N36" s="10" t="e">
        <f t="shared" si="33"/>
        <v>#N/A</v>
      </c>
      <c r="O36" s="10">
        <f>COUNT($F$2:F36)</f>
        <v>23</v>
      </c>
      <c r="P36" s="10" t="e">
        <f t="shared" si="1"/>
        <v>#N/A</v>
      </c>
      <c r="Q36" s="10"/>
      <c r="R36" s="10"/>
      <c r="S36" s="10"/>
      <c r="T36" s="17">
        <f t="shared" si="3"/>
        <v>0.8</v>
      </c>
      <c r="U36" s="10">
        <f t="shared" ca="1" si="34"/>
        <v>17.588758386450813</v>
      </c>
      <c r="V36" s="17">
        <f t="shared" si="4"/>
        <v>0.55999999999999994</v>
      </c>
      <c r="W36" s="10">
        <f t="shared" ca="1" si="35"/>
        <v>14.105373162891022</v>
      </c>
      <c r="X36" s="17">
        <f t="shared" si="5"/>
        <v>0</v>
      </c>
      <c r="Y36" s="10" t="e">
        <f t="shared" ca="1" si="36"/>
        <v>#NUM!</v>
      </c>
      <c r="Z36" s="10">
        <f t="shared" ca="1" si="28"/>
        <v>5.0479280388752308</v>
      </c>
      <c r="AA36" s="10">
        <f t="shared" ca="1" si="16"/>
        <v>6.8802849990687491</v>
      </c>
      <c r="AB36" s="10">
        <f t="shared" ca="1" si="17"/>
        <v>9.0991257143317981</v>
      </c>
      <c r="AC36" s="10">
        <f t="shared" ca="1" si="18"/>
        <v>10.699065977658258</v>
      </c>
      <c r="AD36" s="20">
        <f t="shared" ca="1" si="19"/>
        <v>12.066155940458248</v>
      </c>
      <c r="AE36" s="10">
        <f t="shared" ca="1" si="20"/>
        <v>13.343942050391306</v>
      </c>
      <c r="AF36" s="10">
        <f t="shared" ca="1" si="21"/>
        <v>14.621728160324363</v>
      </c>
      <c r="AG36" s="10">
        <f t="shared" ca="1" si="22"/>
        <v>15.988818123124354</v>
      </c>
      <c r="AH36" s="10">
        <f t="shared" ca="1" si="23"/>
        <v>17.588758386450813</v>
      </c>
      <c r="AI36" s="10">
        <f t="shared" ca="1" si="24"/>
        <v>19.807599101713862</v>
      </c>
      <c r="AJ36" s="10">
        <f t="shared" ca="1" si="25"/>
        <v>21.639956061907377</v>
      </c>
    </row>
    <row r="37" spans="7:36">
      <c r="G37" s="21" t="s">
        <v>3</v>
      </c>
      <c r="J37" s="19" t="e">
        <f t="shared" si="0"/>
        <v>#N/A</v>
      </c>
      <c r="K37" s="10" t="e">
        <f t="shared" si="29"/>
        <v>#VALUE!</v>
      </c>
      <c r="L37" s="10" t="e">
        <f t="shared" si="9"/>
        <v>#N/A</v>
      </c>
      <c r="M37" s="10" t="e">
        <f t="shared" si="10"/>
        <v>#N/A</v>
      </c>
      <c r="N37" s="10" t="e">
        <f t="shared" si="33"/>
        <v>#N/A</v>
      </c>
      <c r="O37" s="10">
        <f>COUNT($F$2:F37)</f>
        <v>23</v>
      </c>
      <c r="P37" s="10" t="e">
        <f t="shared" si="1"/>
        <v>#N/A</v>
      </c>
      <c r="Q37" s="10"/>
      <c r="R37" s="10"/>
      <c r="S37" s="10"/>
      <c r="T37" s="17">
        <f t="shared" si="3"/>
        <v>0.8</v>
      </c>
      <c r="U37" s="10">
        <f t="shared" ca="1" si="34"/>
        <v>17.588758386450813</v>
      </c>
      <c r="V37" s="17">
        <f t="shared" si="4"/>
        <v>0.55999999999999994</v>
      </c>
      <c r="W37" s="10">
        <f t="shared" ca="1" si="35"/>
        <v>14.105373162891022</v>
      </c>
      <c r="X37" s="17">
        <f t="shared" si="5"/>
        <v>0</v>
      </c>
      <c r="Y37" s="10" t="e">
        <f t="shared" ca="1" si="36"/>
        <v>#NUM!</v>
      </c>
      <c r="Z37" s="10">
        <f t="shared" ca="1" si="28"/>
        <v>5.0479280388752308</v>
      </c>
      <c r="AA37" s="10">
        <f t="shared" ca="1" si="16"/>
        <v>6.8802849990687491</v>
      </c>
      <c r="AB37" s="10">
        <f t="shared" ca="1" si="17"/>
        <v>9.0991257143317981</v>
      </c>
      <c r="AC37" s="10">
        <f t="shared" ca="1" si="18"/>
        <v>10.699065977658258</v>
      </c>
      <c r="AD37" s="20">
        <f t="shared" ca="1" si="19"/>
        <v>12.066155940458248</v>
      </c>
      <c r="AE37" s="10">
        <f t="shared" ca="1" si="20"/>
        <v>13.343942050391306</v>
      </c>
      <c r="AF37" s="10">
        <f t="shared" ca="1" si="21"/>
        <v>14.621728160324363</v>
      </c>
      <c r="AG37" s="10">
        <f t="shared" ca="1" si="22"/>
        <v>15.988818123124354</v>
      </c>
      <c r="AH37" s="10">
        <f t="shared" ca="1" si="23"/>
        <v>17.588758386450813</v>
      </c>
      <c r="AI37" s="10">
        <f t="shared" ca="1" si="24"/>
        <v>19.807599101713862</v>
      </c>
      <c r="AJ37" s="10">
        <f t="shared" ca="1" si="25"/>
        <v>21.639956061907377</v>
      </c>
    </row>
    <row r="38" spans="7:36">
      <c r="G38" s="21" t="s">
        <v>3</v>
      </c>
      <c r="J38" s="19" t="e">
        <f t="shared" si="0"/>
        <v>#N/A</v>
      </c>
      <c r="K38" s="10" t="e">
        <f t="shared" si="29"/>
        <v>#VALUE!</v>
      </c>
      <c r="L38" s="10" t="e">
        <f t="shared" si="9"/>
        <v>#N/A</v>
      </c>
      <c r="M38" s="10" t="e">
        <f t="shared" si="10"/>
        <v>#N/A</v>
      </c>
      <c r="N38" s="10" t="e">
        <f t="shared" si="33"/>
        <v>#N/A</v>
      </c>
      <c r="O38" s="10">
        <f>COUNT($F$2:F38)</f>
        <v>23</v>
      </c>
      <c r="P38" s="10" t="e">
        <f t="shared" si="1"/>
        <v>#N/A</v>
      </c>
      <c r="Q38" s="10"/>
      <c r="R38" s="10"/>
      <c r="S38" s="10"/>
      <c r="T38" s="17">
        <f t="shared" si="3"/>
        <v>0.8</v>
      </c>
      <c r="U38" s="10">
        <f t="shared" ca="1" si="34"/>
        <v>17.588758386450813</v>
      </c>
      <c r="V38" s="17">
        <f t="shared" si="4"/>
        <v>0.55999999999999994</v>
      </c>
      <c r="W38" s="10">
        <f t="shared" ca="1" si="35"/>
        <v>14.105373162891022</v>
      </c>
      <c r="X38" s="17">
        <f t="shared" si="5"/>
        <v>0</v>
      </c>
      <c r="Y38" s="10" t="e">
        <f t="shared" ca="1" si="36"/>
        <v>#NUM!</v>
      </c>
      <c r="Z38" s="10">
        <f t="shared" ca="1" si="28"/>
        <v>5.0479280388752308</v>
      </c>
      <c r="AA38" s="10">
        <f t="shared" ca="1" si="16"/>
        <v>6.8802849990687491</v>
      </c>
      <c r="AB38" s="10">
        <f t="shared" ca="1" si="17"/>
        <v>9.0991257143317981</v>
      </c>
      <c r="AC38" s="10">
        <f t="shared" ca="1" si="18"/>
        <v>10.699065977658258</v>
      </c>
      <c r="AD38" s="20">
        <f t="shared" ca="1" si="19"/>
        <v>12.066155940458248</v>
      </c>
      <c r="AE38" s="10">
        <f t="shared" ca="1" si="20"/>
        <v>13.343942050391306</v>
      </c>
      <c r="AF38" s="10">
        <f t="shared" ca="1" si="21"/>
        <v>14.621728160324363</v>
      </c>
      <c r="AG38" s="10">
        <f t="shared" ca="1" si="22"/>
        <v>15.988818123124354</v>
      </c>
      <c r="AH38" s="10">
        <f t="shared" ca="1" si="23"/>
        <v>17.588758386450813</v>
      </c>
      <c r="AI38" s="10">
        <f t="shared" ca="1" si="24"/>
        <v>19.807599101713862</v>
      </c>
      <c r="AJ38" s="10">
        <f t="shared" ca="1" si="25"/>
        <v>21.639956061907377</v>
      </c>
    </row>
    <row r="39" spans="7:36">
      <c r="G39" s="21" t="s">
        <v>3</v>
      </c>
      <c r="J39" s="19" t="e">
        <f t="shared" si="0"/>
        <v>#N/A</v>
      </c>
      <c r="K39" s="10" t="e">
        <f t="shared" si="29"/>
        <v>#VALUE!</v>
      </c>
      <c r="L39" s="10" t="e">
        <f t="shared" si="9"/>
        <v>#N/A</v>
      </c>
      <c r="M39" s="10" t="e">
        <f t="shared" si="10"/>
        <v>#N/A</v>
      </c>
      <c r="N39" s="10" t="e">
        <f t="shared" si="33"/>
        <v>#N/A</v>
      </c>
      <c r="O39" s="10">
        <f>COUNT($F$2:F39)</f>
        <v>23</v>
      </c>
      <c r="P39" s="10" t="e">
        <f t="shared" si="1"/>
        <v>#N/A</v>
      </c>
      <c r="Q39" s="10"/>
      <c r="R39" s="10"/>
      <c r="S39" s="10"/>
      <c r="T39" s="17">
        <f t="shared" si="3"/>
        <v>0.8</v>
      </c>
      <c r="U39" s="10">
        <f t="shared" ca="1" si="34"/>
        <v>17.588758386450813</v>
      </c>
      <c r="V39" s="17">
        <f t="shared" si="4"/>
        <v>0.55999999999999994</v>
      </c>
      <c r="W39" s="10">
        <f t="shared" ca="1" si="35"/>
        <v>14.105373162891022</v>
      </c>
      <c r="X39" s="17">
        <f t="shared" si="5"/>
        <v>0</v>
      </c>
      <c r="Y39" s="10" t="e">
        <f t="shared" ca="1" si="36"/>
        <v>#NUM!</v>
      </c>
      <c r="Z39" s="10">
        <f t="shared" ca="1" si="28"/>
        <v>5.0479280388752308</v>
      </c>
      <c r="AA39" s="10">
        <f t="shared" ca="1" si="16"/>
        <v>6.8802849990687491</v>
      </c>
      <c r="AB39" s="10">
        <f t="shared" ca="1" si="17"/>
        <v>9.0991257143317981</v>
      </c>
      <c r="AC39" s="10">
        <f t="shared" ca="1" si="18"/>
        <v>10.699065977658258</v>
      </c>
      <c r="AD39" s="20">
        <f t="shared" ca="1" si="19"/>
        <v>12.066155940458248</v>
      </c>
      <c r="AE39" s="10">
        <f t="shared" ca="1" si="20"/>
        <v>13.343942050391306</v>
      </c>
      <c r="AF39" s="10">
        <f t="shared" ca="1" si="21"/>
        <v>14.621728160324363</v>
      </c>
      <c r="AG39" s="10">
        <f t="shared" ca="1" si="22"/>
        <v>15.988818123124354</v>
      </c>
      <c r="AH39" s="10">
        <f t="shared" ca="1" si="23"/>
        <v>17.588758386450813</v>
      </c>
      <c r="AI39" s="10">
        <f t="shared" ca="1" si="24"/>
        <v>19.807599101713862</v>
      </c>
      <c r="AJ39" s="10">
        <f t="shared" ca="1" si="25"/>
        <v>21.639956061907377</v>
      </c>
    </row>
    <row r="40" spans="7:36">
      <c r="G40" s="21" t="s">
        <v>3</v>
      </c>
      <c r="J40" s="19" t="e">
        <f t="shared" si="0"/>
        <v>#N/A</v>
      </c>
      <c r="K40" s="10" t="e">
        <f t="shared" si="29"/>
        <v>#VALUE!</v>
      </c>
      <c r="L40" s="10" t="e">
        <f t="shared" si="9"/>
        <v>#N/A</v>
      </c>
      <c r="M40" s="10" t="e">
        <f t="shared" si="10"/>
        <v>#N/A</v>
      </c>
      <c r="N40" s="10" t="e">
        <f t="shared" si="33"/>
        <v>#N/A</v>
      </c>
      <c r="O40" s="10">
        <f>COUNT($F$2:F40)</f>
        <v>23</v>
      </c>
      <c r="P40" s="10" t="e">
        <f t="shared" si="1"/>
        <v>#N/A</v>
      </c>
      <c r="Q40" s="10"/>
      <c r="R40" s="10"/>
      <c r="S40" s="10"/>
      <c r="T40" s="17">
        <f t="shared" si="3"/>
        <v>0.8</v>
      </c>
      <c r="U40" s="10">
        <f t="shared" ca="1" si="34"/>
        <v>17.588758386450813</v>
      </c>
      <c r="V40" s="17">
        <f t="shared" si="4"/>
        <v>0.55999999999999994</v>
      </c>
      <c r="W40" s="10">
        <f t="shared" ca="1" si="35"/>
        <v>14.105373162891022</v>
      </c>
      <c r="X40" s="17">
        <f t="shared" si="5"/>
        <v>0</v>
      </c>
      <c r="Y40" s="10" t="e">
        <f t="shared" ca="1" si="36"/>
        <v>#NUM!</v>
      </c>
      <c r="Z40" s="10">
        <f t="shared" ca="1" si="28"/>
        <v>5.0479280388752308</v>
      </c>
      <c r="AA40" s="10">
        <f t="shared" ca="1" si="16"/>
        <v>6.8802849990687491</v>
      </c>
      <c r="AB40" s="10">
        <f t="shared" ca="1" si="17"/>
        <v>9.0991257143317981</v>
      </c>
      <c r="AC40" s="10">
        <f t="shared" ca="1" si="18"/>
        <v>10.699065977658258</v>
      </c>
      <c r="AD40" s="20">
        <f t="shared" ca="1" si="19"/>
        <v>12.066155940458248</v>
      </c>
      <c r="AE40" s="10">
        <f t="shared" ca="1" si="20"/>
        <v>13.343942050391306</v>
      </c>
      <c r="AF40" s="10">
        <f t="shared" ca="1" si="21"/>
        <v>14.621728160324363</v>
      </c>
      <c r="AG40" s="10">
        <f t="shared" ca="1" si="22"/>
        <v>15.988818123124354</v>
      </c>
      <c r="AH40" s="10">
        <f t="shared" ca="1" si="23"/>
        <v>17.588758386450813</v>
      </c>
      <c r="AI40" s="10">
        <f t="shared" ca="1" si="24"/>
        <v>19.807599101713862</v>
      </c>
      <c r="AJ40" s="10">
        <f t="shared" ca="1" si="25"/>
        <v>21.639956061907377</v>
      </c>
    </row>
    <row r="41" spans="7:36">
      <c r="G41" s="21" t="s">
        <v>3</v>
      </c>
      <c r="J41" s="19" t="e">
        <f t="shared" si="0"/>
        <v>#N/A</v>
      </c>
      <c r="K41" s="10" t="e">
        <f t="shared" si="29"/>
        <v>#VALUE!</v>
      </c>
      <c r="L41" s="10" t="e">
        <f t="shared" si="9"/>
        <v>#N/A</v>
      </c>
      <c r="M41" s="10" t="e">
        <f t="shared" si="10"/>
        <v>#N/A</v>
      </c>
      <c r="N41" s="10" t="e">
        <f t="shared" si="33"/>
        <v>#N/A</v>
      </c>
      <c r="O41" s="10">
        <f>COUNT($F$2:F41)</f>
        <v>23</v>
      </c>
      <c r="P41" s="10" t="e">
        <f t="shared" si="1"/>
        <v>#N/A</v>
      </c>
      <c r="Q41" s="10"/>
      <c r="R41" s="10"/>
      <c r="S41" s="10"/>
      <c r="T41" s="17">
        <f t="shared" si="3"/>
        <v>0.8</v>
      </c>
      <c r="U41" s="10">
        <f t="shared" ca="1" si="34"/>
        <v>17.588758386450813</v>
      </c>
      <c r="V41" s="17">
        <f t="shared" si="4"/>
        <v>0.55999999999999994</v>
      </c>
      <c r="W41" s="10">
        <f t="shared" ca="1" si="35"/>
        <v>14.105373162891022</v>
      </c>
      <c r="X41" s="17">
        <f t="shared" si="5"/>
        <v>0</v>
      </c>
      <c r="Y41" s="10" t="e">
        <f t="shared" ca="1" si="36"/>
        <v>#NUM!</v>
      </c>
      <c r="Z41" s="10">
        <f t="shared" ca="1" si="28"/>
        <v>5.0479280388752308</v>
      </c>
      <c r="AA41" s="10">
        <f t="shared" ca="1" si="16"/>
        <v>6.8802849990687491</v>
      </c>
      <c r="AB41" s="10">
        <f t="shared" ca="1" si="17"/>
        <v>9.0991257143317981</v>
      </c>
      <c r="AC41" s="10">
        <f t="shared" ca="1" si="18"/>
        <v>10.699065977658258</v>
      </c>
      <c r="AD41" s="20">
        <f t="shared" ca="1" si="19"/>
        <v>12.066155940458248</v>
      </c>
      <c r="AE41" s="10">
        <f t="shared" ca="1" si="20"/>
        <v>13.343942050391306</v>
      </c>
      <c r="AF41" s="10">
        <f t="shared" ca="1" si="21"/>
        <v>14.621728160324363</v>
      </c>
      <c r="AG41" s="10">
        <f t="shared" ca="1" si="22"/>
        <v>15.988818123124354</v>
      </c>
      <c r="AH41" s="10">
        <f t="shared" ca="1" si="23"/>
        <v>17.588758386450813</v>
      </c>
      <c r="AI41" s="10">
        <f t="shared" ca="1" si="24"/>
        <v>19.807599101713862</v>
      </c>
      <c r="AJ41" s="10">
        <f t="shared" ca="1" si="25"/>
        <v>21.639956061907377</v>
      </c>
    </row>
    <row r="42" spans="7:36">
      <c r="G42" s="21" t="s">
        <v>3</v>
      </c>
      <c r="J42" s="19" t="e">
        <f t="shared" si="0"/>
        <v>#N/A</v>
      </c>
      <c r="K42" s="10" t="e">
        <f t="shared" si="29"/>
        <v>#VALUE!</v>
      </c>
      <c r="L42" s="10" t="e">
        <f t="shared" si="9"/>
        <v>#N/A</v>
      </c>
      <c r="M42" s="10" t="e">
        <f t="shared" si="10"/>
        <v>#N/A</v>
      </c>
      <c r="N42" s="10" t="e">
        <f t="shared" si="33"/>
        <v>#N/A</v>
      </c>
      <c r="O42" s="10">
        <f>COUNT($F$2:F42)</f>
        <v>23</v>
      </c>
      <c r="P42" s="10" t="e">
        <f t="shared" si="1"/>
        <v>#N/A</v>
      </c>
      <c r="Q42" s="10"/>
      <c r="R42" s="10"/>
      <c r="S42" s="10"/>
      <c r="T42" s="17">
        <f t="shared" si="3"/>
        <v>0.8</v>
      </c>
      <c r="U42" s="10">
        <f t="shared" ca="1" si="34"/>
        <v>17.588758386450813</v>
      </c>
      <c r="V42" s="17">
        <f t="shared" si="4"/>
        <v>0.55999999999999994</v>
      </c>
      <c r="W42" s="10">
        <f t="shared" ca="1" si="35"/>
        <v>14.105373162891022</v>
      </c>
      <c r="X42" s="17">
        <f t="shared" si="5"/>
        <v>0</v>
      </c>
      <c r="Y42" s="10" t="e">
        <f t="shared" ca="1" si="36"/>
        <v>#NUM!</v>
      </c>
      <c r="Z42" s="10">
        <f t="shared" ca="1" si="28"/>
        <v>5.0479280388752308</v>
      </c>
      <c r="AA42" s="10">
        <f t="shared" ca="1" si="16"/>
        <v>6.8802849990687491</v>
      </c>
      <c r="AB42" s="10">
        <f t="shared" ca="1" si="17"/>
        <v>9.0991257143317981</v>
      </c>
      <c r="AC42" s="10">
        <f t="shared" ca="1" si="18"/>
        <v>10.699065977658258</v>
      </c>
      <c r="AD42" s="20">
        <f t="shared" ca="1" si="19"/>
        <v>12.066155940458248</v>
      </c>
      <c r="AE42" s="10">
        <f t="shared" ca="1" si="20"/>
        <v>13.343942050391306</v>
      </c>
      <c r="AF42" s="10">
        <f t="shared" ca="1" si="21"/>
        <v>14.621728160324363</v>
      </c>
      <c r="AG42" s="10">
        <f t="shared" ca="1" si="22"/>
        <v>15.988818123124354</v>
      </c>
      <c r="AH42" s="10">
        <f t="shared" ca="1" si="23"/>
        <v>17.588758386450813</v>
      </c>
      <c r="AI42" s="10">
        <f t="shared" ca="1" si="24"/>
        <v>19.807599101713862</v>
      </c>
      <c r="AJ42" s="10">
        <f t="shared" ca="1" si="25"/>
        <v>21.639956061907377</v>
      </c>
    </row>
    <row r="43" spans="7:36">
      <c r="G43" s="21" t="s">
        <v>3</v>
      </c>
      <c r="J43" s="19" t="e">
        <f t="shared" si="0"/>
        <v>#N/A</v>
      </c>
      <c r="K43" s="10" t="e">
        <f t="shared" si="29"/>
        <v>#VALUE!</v>
      </c>
      <c r="L43" s="10" t="e">
        <f t="shared" si="9"/>
        <v>#N/A</v>
      </c>
      <c r="M43" s="10" t="e">
        <f t="shared" si="10"/>
        <v>#N/A</v>
      </c>
      <c r="N43" s="10" t="e">
        <f t="shared" si="33"/>
        <v>#N/A</v>
      </c>
      <c r="O43" s="10">
        <f>COUNT($F$2:F43)</f>
        <v>23</v>
      </c>
      <c r="P43" s="10" t="e">
        <f t="shared" si="1"/>
        <v>#N/A</v>
      </c>
      <c r="Q43" s="10"/>
      <c r="R43" s="10"/>
      <c r="S43" s="10"/>
      <c r="T43" s="17">
        <f t="shared" si="3"/>
        <v>0.8</v>
      </c>
      <c r="U43" s="10">
        <f t="shared" ca="1" si="34"/>
        <v>17.588758386450813</v>
      </c>
      <c r="V43" s="17">
        <f t="shared" si="4"/>
        <v>0.55999999999999994</v>
      </c>
      <c r="W43" s="10">
        <f t="shared" ca="1" si="35"/>
        <v>14.105373162891022</v>
      </c>
      <c r="X43" s="17">
        <f t="shared" si="5"/>
        <v>0</v>
      </c>
      <c r="Y43" s="10" t="e">
        <f t="shared" ca="1" si="36"/>
        <v>#NUM!</v>
      </c>
      <c r="Z43" s="10">
        <f t="shared" ca="1" si="28"/>
        <v>5.0479280388752308</v>
      </c>
      <c r="AA43" s="10">
        <f t="shared" ca="1" si="16"/>
        <v>6.8802849990687491</v>
      </c>
      <c r="AB43" s="10">
        <f t="shared" ca="1" si="17"/>
        <v>9.0991257143317981</v>
      </c>
      <c r="AC43" s="10">
        <f t="shared" ca="1" si="18"/>
        <v>10.699065977658258</v>
      </c>
      <c r="AD43" s="20">
        <f t="shared" ca="1" si="19"/>
        <v>12.066155940458248</v>
      </c>
      <c r="AE43" s="10">
        <f t="shared" ca="1" si="20"/>
        <v>13.343942050391306</v>
      </c>
      <c r="AF43" s="10">
        <f t="shared" ca="1" si="21"/>
        <v>14.621728160324363</v>
      </c>
      <c r="AG43" s="10">
        <f t="shared" ca="1" si="22"/>
        <v>15.988818123124354</v>
      </c>
      <c r="AH43" s="10">
        <f t="shared" ca="1" si="23"/>
        <v>17.588758386450813</v>
      </c>
      <c r="AI43" s="10">
        <f t="shared" ca="1" si="24"/>
        <v>19.807599101713862</v>
      </c>
      <c r="AJ43" s="10">
        <f t="shared" ca="1" si="25"/>
        <v>21.639956061907377</v>
      </c>
    </row>
    <row r="44" spans="7:36">
      <c r="G44" s="21" t="s">
        <v>3</v>
      </c>
      <c r="J44" s="19" t="e">
        <f t="shared" si="0"/>
        <v>#N/A</v>
      </c>
      <c r="K44" s="10" t="e">
        <f t="shared" si="29"/>
        <v>#VALUE!</v>
      </c>
      <c r="L44" s="10" t="e">
        <f t="shared" si="9"/>
        <v>#N/A</v>
      </c>
      <c r="M44" s="10" t="e">
        <f t="shared" si="10"/>
        <v>#N/A</v>
      </c>
      <c r="N44" s="10" t="e">
        <f t="shared" si="33"/>
        <v>#N/A</v>
      </c>
      <c r="O44" s="10">
        <f>COUNT($F$2:F44)</f>
        <v>23</v>
      </c>
      <c r="P44" s="10" t="e">
        <f t="shared" si="1"/>
        <v>#N/A</v>
      </c>
      <c r="Q44" s="10"/>
      <c r="R44" s="10"/>
      <c r="S44" s="10"/>
      <c r="T44" s="17">
        <f t="shared" si="3"/>
        <v>0.8</v>
      </c>
      <c r="U44" s="10">
        <f t="shared" ca="1" si="34"/>
        <v>17.588758386450813</v>
      </c>
      <c r="V44" s="17">
        <f t="shared" si="4"/>
        <v>0.55999999999999994</v>
      </c>
      <c r="W44" s="10">
        <f t="shared" ca="1" si="35"/>
        <v>14.105373162891022</v>
      </c>
      <c r="X44" s="17">
        <f t="shared" si="5"/>
        <v>0</v>
      </c>
      <c r="Y44" s="10" t="e">
        <f t="shared" ca="1" si="36"/>
        <v>#NUM!</v>
      </c>
      <c r="Z44" s="10">
        <f t="shared" ca="1" si="28"/>
        <v>5.0479280388752308</v>
      </c>
      <c r="AA44" s="10">
        <f t="shared" ca="1" si="16"/>
        <v>6.8802849990687491</v>
      </c>
      <c r="AB44" s="10">
        <f t="shared" ca="1" si="17"/>
        <v>9.0991257143317981</v>
      </c>
      <c r="AC44" s="10">
        <f t="shared" ca="1" si="18"/>
        <v>10.699065977658258</v>
      </c>
      <c r="AD44" s="20">
        <f t="shared" ca="1" si="19"/>
        <v>12.066155940458248</v>
      </c>
      <c r="AE44" s="10">
        <f t="shared" ca="1" si="20"/>
        <v>13.343942050391306</v>
      </c>
      <c r="AF44" s="10">
        <f t="shared" ca="1" si="21"/>
        <v>14.621728160324363</v>
      </c>
      <c r="AG44" s="10">
        <f t="shared" ca="1" si="22"/>
        <v>15.988818123124354</v>
      </c>
      <c r="AH44" s="10">
        <f t="shared" ca="1" si="23"/>
        <v>17.588758386450813</v>
      </c>
      <c r="AI44" s="10">
        <f t="shared" ca="1" si="24"/>
        <v>19.807599101713862</v>
      </c>
      <c r="AJ44" s="10">
        <f t="shared" ca="1" si="25"/>
        <v>21.639956061907377</v>
      </c>
    </row>
    <row r="45" spans="7:36">
      <c r="G45" s="21" t="s">
        <v>3</v>
      </c>
      <c r="J45" s="19" t="e">
        <f t="shared" si="0"/>
        <v>#N/A</v>
      </c>
      <c r="K45" s="10" t="e">
        <f t="shared" si="29"/>
        <v>#VALUE!</v>
      </c>
      <c r="L45" s="10" t="e">
        <f t="shared" si="9"/>
        <v>#N/A</v>
      </c>
      <c r="M45" s="10" t="e">
        <f t="shared" si="10"/>
        <v>#N/A</v>
      </c>
      <c r="N45" s="10" t="e">
        <f t="shared" si="33"/>
        <v>#N/A</v>
      </c>
      <c r="O45" s="10">
        <f>COUNT($F$2:F45)</f>
        <v>23</v>
      </c>
      <c r="P45" s="10" t="e">
        <f t="shared" si="1"/>
        <v>#N/A</v>
      </c>
      <c r="Q45" s="10"/>
      <c r="R45" s="10"/>
      <c r="S45" s="10"/>
      <c r="T45" s="17">
        <f t="shared" si="3"/>
        <v>0.8</v>
      </c>
      <c r="U45" s="10">
        <f t="shared" ca="1" si="34"/>
        <v>17.588758386450813</v>
      </c>
      <c r="V45" s="17">
        <f t="shared" si="4"/>
        <v>0.55999999999999994</v>
      </c>
      <c r="W45" s="10">
        <f t="shared" ca="1" si="35"/>
        <v>14.105373162891022</v>
      </c>
      <c r="X45" s="17">
        <f t="shared" si="5"/>
        <v>0</v>
      </c>
      <c r="Y45" s="10" t="e">
        <f t="shared" ca="1" si="36"/>
        <v>#NUM!</v>
      </c>
      <c r="Z45" s="10">
        <f t="shared" ca="1" si="28"/>
        <v>5.0479280388752308</v>
      </c>
      <c r="AA45" s="10">
        <f t="shared" ca="1" si="16"/>
        <v>6.8802849990687491</v>
      </c>
      <c r="AB45" s="10">
        <f t="shared" ca="1" si="17"/>
        <v>9.0991257143317981</v>
      </c>
      <c r="AC45" s="10">
        <f t="shared" ca="1" si="18"/>
        <v>10.699065977658258</v>
      </c>
      <c r="AD45" s="20">
        <f t="shared" ca="1" si="19"/>
        <v>12.066155940458248</v>
      </c>
      <c r="AE45" s="10">
        <f t="shared" ca="1" si="20"/>
        <v>13.343942050391306</v>
      </c>
      <c r="AF45" s="10">
        <f t="shared" ca="1" si="21"/>
        <v>14.621728160324363</v>
      </c>
      <c r="AG45" s="10">
        <f t="shared" ca="1" si="22"/>
        <v>15.988818123124354</v>
      </c>
      <c r="AH45" s="10">
        <f t="shared" ca="1" si="23"/>
        <v>17.588758386450813</v>
      </c>
      <c r="AI45" s="10">
        <f t="shared" ca="1" si="24"/>
        <v>19.807599101713862</v>
      </c>
      <c r="AJ45" s="10">
        <f t="shared" ca="1" si="25"/>
        <v>21.639956061907377</v>
      </c>
    </row>
    <row r="46" spans="7:36">
      <c r="G46" s="21" t="s">
        <v>3</v>
      </c>
      <c r="J46" s="19" t="e">
        <f t="shared" si="0"/>
        <v>#N/A</v>
      </c>
      <c r="K46" s="10" t="e">
        <f t="shared" si="29"/>
        <v>#VALUE!</v>
      </c>
      <c r="L46" s="10" t="e">
        <f t="shared" si="9"/>
        <v>#N/A</v>
      </c>
      <c r="M46" s="10" t="e">
        <f t="shared" si="10"/>
        <v>#N/A</v>
      </c>
      <c r="N46" s="10" t="e">
        <f t="shared" si="33"/>
        <v>#N/A</v>
      </c>
      <c r="O46" s="10">
        <f>COUNT($F$2:F46)</f>
        <v>23</v>
      </c>
      <c r="P46" s="10" t="e">
        <f t="shared" si="1"/>
        <v>#N/A</v>
      </c>
      <c r="Q46" s="10"/>
      <c r="R46" s="10"/>
      <c r="S46" s="10"/>
      <c r="T46" s="17">
        <f t="shared" si="3"/>
        <v>0.8</v>
      </c>
      <c r="U46" s="10">
        <f t="shared" ca="1" si="34"/>
        <v>17.588758386450813</v>
      </c>
      <c r="V46" s="17">
        <f t="shared" si="4"/>
        <v>0.55999999999999994</v>
      </c>
      <c r="W46" s="10">
        <f t="shared" ca="1" si="35"/>
        <v>14.105373162891022</v>
      </c>
      <c r="X46" s="17">
        <f t="shared" si="5"/>
        <v>0</v>
      </c>
      <c r="Y46" s="10" t="e">
        <f t="shared" ca="1" si="36"/>
        <v>#NUM!</v>
      </c>
      <c r="Z46" s="10">
        <f t="shared" ca="1" si="28"/>
        <v>5.0479280388752308</v>
      </c>
      <c r="AA46" s="10">
        <f t="shared" ca="1" si="16"/>
        <v>6.8802849990687491</v>
      </c>
      <c r="AB46" s="10">
        <f t="shared" ca="1" si="17"/>
        <v>9.0991257143317981</v>
      </c>
      <c r="AC46" s="10">
        <f t="shared" ca="1" si="18"/>
        <v>10.699065977658258</v>
      </c>
      <c r="AD46" s="20">
        <f t="shared" ca="1" si="19"/>
        <v>12.066155940458248</v>
      </c>
      <c r="AE46" s="10">
        <f t="shared" ca="1" si="20"/>
        <v>13.343942050391306</v>
      </c>
      <c r="AF46" s="10">
        <f t="shared" ca="1" si="21"/>
        <v>14.621728160324363</v>
      </c>
      <c r="AG46" s="10">
        <f t="shared" ca="1" si="22"/>
        <v>15.988818123124354</v>
      </c>
      <c r="AH46" s="10">
        <f t="shared" ca="1" si="23"/>
        <v>17.588758386450813</v>
      </c>
      <c r="AI46" s="10">
        <f t="shared" ca="1" si="24"/>
        <v>19.807599101713862</v>
      </c>
      <c r="AJ46" s="10">
        <f t="shared" ca="1" si="25"/>
        <v>21.639956061907377</v>
      </c>
    </row>
    <row r="47" spans="7:36">
      <c r="G47" s="21" t="s">
        <v>3</v>
      </c>
      <c r="J47" s="19" t="e">
        <f t="shared" si="0"/>
        <v>#N/A</v>
      </c>
      <c r="K47" s="10" t="e">
        <f t="shared" si="29"/>
        <v>#VALUE!</v>
      </c>
      <c r="L47" s="10" t="e">
        <f t="shared" si="9"/>
        <v>#N/A</v>
      </c>
      <c r="M47" s="10" t="e">
        <f t="shared" si="10"/>
        <v>#N/A</v>
      </c>
      <c r="N47" s="10" t="e">
        <f t="shared" si="33"/>
        <v>#N/A</v>
      </c>
      <c r="O47" s="10">
        <f>COUNT($F$2:F47)</f>
        <v>23</v>
      </c>
      <c r="P47" s="10" t="e">
        <f t="shared" si="1"/>
        <v>#N/A</v>
      </c>
      <c r="Q47" s="10"/>
      <c r="R47" s="10"/>
      <c r="S47" s="10"/>
      <c r="T47" s="17">
        <f t="shared" si="3"/>
        <v>0.8</v>
      </c>
      <c r="U47" s="10">
        <f t="shared" ca="1" si="34"/>
        <v>17.588758386450813</v>
      </c>
      <c r="V47" s="17">
        <f t="shared" si="4"/>
        <v>0.55999999999999994</v>
      </c>
      <c r="W47" s="10">
        <f t="shared" ca="1" si="35"/>
        <v>14.105373162891022</v>
      </c>
      <c r="X47" s="17">
        <f t="shared" si="5"/>
        <v>0</v>
      </c>
      <c r="Y47" s="10" t="e">
        <f t="shared" ca="1" si="36"/>
        <v>#NUM!</v>
      </c>
      <c r="Z47" s="10">
        <f t="shared" ca="1" si="28"/>
        <v>5.0479280388752308</v>
      </c>
      <c r="AA47" s="10">
        <f t="shared" ca="1" si="16"/>
        <v>6.8802849990687491</v>
      </c>
      <c r="AB47" s="10">
        <f t="shared" ca="1" si="17"/>
        <v>9.0991257143317981</v>
      </c>
      <c r="AC47" s="10">
        <f t="shared" ca="1" si="18"/>
        <v>10.699065977658258</v>
      </c>
      <c r="AD47" s="20">
        <f t="shared" ca="1" si="19"/>
        <v>12.066155940458248</v>
      </c>
      <c r="AE47" s="10">
        <f t="shared" ca="1" si="20"/>
        <v>13.343942050391306</v>
      </c>
      <c r="AF47" s="10">
        <f t="shared" ca="1" si="21"/>
        <v>14.621728160324363</v>
      </c>
      <c r="AG47" s="10">
        <f t="shared" ca="1" si="22"/>
        <v>15.988818123124354</v>
      </c>
      <c r="AH47" s="10">
        <f t="shared" ca="1" si="23"/>
        <v>17.588758386450813</v>
      </c>
      <c r="AI47" s="10">
        <f t="shared" ca="1" si="24"/>
        <v>19.807599101713862</v>
      </c>
      <c r="AJ47" s="10">
        <f t="shared" ca="1" si="25"/>
        <v>21.639956061907377</v>
      </c>
    </row>
    <row r="48" spans="7:36">
      <c r="G48" s="21" t="s">
        <v>3</v>
      </c>
      <c r="J48" s="19" t="e">
        <f t="shared" si="0"/>
        <v>#N/A</v>
      </c>
      <c r="K48" s="10" t="e">
        <f t="shared" si="29"/>
        <v>#VALUE!</v>
      </c>
      <c r="L48" s="10" t="e">
        <f t="shared" si="9"/>
        <v>#N/A</v>
      </c>
      <c r="M48" s="10" t="e">
        <f t="shared" si="10"/>
        <v>#N/A</v>
      </c>
      <c r="N48" s="10" t="e">
        <f t="shared" si="33"/>
        <v>#N/A</v>
      </c>
      <c r="O48" s="10">
        <f>COUNT($F$2:F48)</f>
        <v>23</v>
      </c>
      <c r="P48" s="10" t="e">
        <f t="shared" si="1"/>
        <v>#N/A</v>
      </c>
      <c r="Q48" s="10"/>
      <c r="R48" s="10"/>
      <c r="S48" s="10"/>
      <c r="T48" s="17">
        <f t="shared" si="3"/>
        <v>0.8</v>
      </c>
      <c r="U48" s="10">
        <f t="shared" ca="1" si="34"/>
        <v>17.588758386450813</v>
      </c>
      <c r="V48" s="17">
        <f t="shared" si="4"/>
        <v>0.55999999999999994</v>
      </c>
      <c r="W48" s="10">
        <f t="shared" ca="1" si="35"/>
        <v>14.105373162891022</v>
      </c>
      <c r="X48" s="17">
        <f t="shared" si="5"/>
        <v>0</v>
      </c>
      <c r="Y48" s="10" t="e">
        <f t="shared" ca="1" si="36"/>
        <v>#NUM!</v>
      </c>
      <c r="Z48" s="10">
        <f t="shared" ca="1" si="28"/>
        <v>5.0479280388752308</v>
      </c>
      <c r="AA48" s="10">
        <f t="shared" ca="1" si="16"/>
        <v>6.8802849990687491</v>
      </c>
      <c r="AB48" s="10">
        <f t="shared" ca="1" si="17"/>
        <v>9.0991257143317981</v>
      </c>
      <c r="AC48" s="10">
        <f t="shared" ca="1" si="18"/>
        <v>10.699065977658258</v>
      </c>
      <c r="AD48" s="20">
        <f t="shared" ca="1" si="19"/>
        <v>12.066155940458248</v>
      </c>
      <c r="AE48" s="10">
        <f t="shared" ca="1" si="20"/>
        <v>13.343942050391306</v>
      </c>
      <c r="AF48" s="10">
        <f t="shared" ca="1" si="21"/>
        <v>14.621728160324363</v>
      </c>
      <c r="AG48" s="10">
        <f t="shared" ca="1" si="22"/>
        <v>15.988818123124354</v>
      </c>
      <c r="AH48" s="10">
        <f t="shared" ca="1" si="23"/>
        <v>17.588758386450813</v>
      </c>
      <c r="AI48" s="10">
        <f t="shared" ca="1" si="24"/>
        <v>19.807599101713862</v>
      </c>
      <c r="AJ48" s="10">
        <f t="shared" ca="1" si="25"/>
        <v>21.639956061907377</v>
      </c>
    </row>
    <row r="49" spans="7:36">
      <c r="G49" s="21" t="s">
        <v>3</v>
      </c>
      <c r="J49" s="19" t="e">
        <f t="shared" si="0"/>
        <v>#N/A</v>
      </c>
      <c r="K49" s="10" t="e">
        <f t="shared" si="29"/>
        <v>#VALUE!</v>
      </c>
      <c r="L49" s="10" t="e">
        <f t="shared" si="9"/>
        <v>#N/A</v>
      </c>
      <c r="M49" s="10" t="e">
        <f t="shared" si="10"/>
        <v>#N/A</v>
      </c>
      <c r="N49" s="10" t="e">
        <f t="shared" si="33"/>
        <v>#N/A</v>
      </c>
      <c r="O49" s="10">
        <f>COUNT($F$2:F49)</f>
        <v>23</v>
      </c>
      <c r="P49" s="10" t="e">
        <f t="shared" si="1"/>
        <v>#N/A</v>
      </c>
      <c r="Q49" s="10"/>
      <c r="R49" s="10"/>
      <c r="S49" s="10"/>
      <c r="T49" s="17">
        <f t="shared" si="3"/>
        <v>0.8</v>
      </c>
      <c r="U49" s="10">
        <f t="shared" ca="1" si="34"/>
        <v>17.588758386450813</v>
      </c>
      <c r="V49" s="17">
        <f t="shared" si="4"/>
        <v>0.55999999999999994</v>
      </c>
      <c r="W49" s="10">
        <f t="shared" ca="1" si="35"/>
        <v>14.105373162891022</v>
      </c>
      <c r="X49" s="17">
        <f t="shared" si="5"/>
        <v>0</v>
      </c>
      <c r="Y49" s="10" t="e">
        <f t="shared" ca="1" si="36"/>
        <v>#NUM!</v>
      </c>
      <c r="Z49" s="10">
        <f t="shared" ca="1" si="28"/>
        <v>5.0479280388752308</v>
      </c>
      <c r="AA49" s="10">
        <f t="shared" ca="1" si="16"/>
        <v>6.8802849990687491</v>
      </c>
      <c r="AB49" s="10">
        <f t="shared" ca="1" si="17"/>
        <v>9.0991257143317981</v>
      </c>
      <c r="AC49" s="10">
        <f t="shared" ca="1" si="18"/>
        <v>10.699065977658258</v>
      </c>
      <c r="AD49" s="20">
        <f t="shared" ca="1" si="19"/>
        <v>12.066155940458248</v>
      </c>
      <c r="AE49" s="10">
        <f t="shared" ca="1" si="20"/>
        <v>13.343942050391306</v>
      </c>
      <c r="AF49" s="10">
        <f t="shared" ca="1" si="21"/>
        <v>14.621728160324363</v>
      </c>
      <c r="AG49" s="10">
        <f t="shared" ca="1" si="22"/>
        <v>15.988818123124354</v>
      </c>
      <c r="AH49" s="10">
        <f t="shared" ca="1" si="23"/>
        <v>17.588758386450813</v>
      </c>
      <c r="AI49" s="10">
        <f t="shared" ca="1" si="24"/>
        <v>19.807599101713862</v>
      </c>
      <c r="AJ49" s="10">
        <f t="shared" ca="1" si="25"/>
        <v>21.639956061907377</v>
      </c>
    </row>
    <row r="50" spans="7:36">
      <c r="G50" s="21" t="s">
        <v>3</v>
      </c>
      <c r="J50" s="19" t="e">
        <f t="shared" si="0"/>
        <v>#N/A</v>
      </c>
      <c r="K50" s="10" t="e">
        <f t="shared" si="29"/>
        <v>#VALUE!</v>
      </c>
      <c r="L50" s="10" t="e">
        <f t="shared" si="9"/>
        <v>#N/A</v>
      </c>
      <c r="M50" s="10" t="e">
        <f t="shared" si="10"/>
        <v>#N/A</v>
      </c>
      <c r="N50" s="10" t="e">
        <f t="shared" si="33"/>
        <v>#N/A</v>
      </c>
      <c r="O50" s="10">
        <f>COUNT($F$2:F50)</f>
        <v>23</v>
      </c>
      <c r="P50" s="10" t="e">
        <f t="shared" si="1"/>
        <v>#N/A</v>
      </c>
      <c r="Q50" s="10"/>
      <c r="R50" s="10"/>
      <c r="S50" s="10"/>
      <c r="T50" s="17">
        <f t="shared" si="3"/>
        <v>0.8</v>
      </c>
      <c r="U50" s="10">
        <f t="shared" ca="1" si="34"/>
        <v>17.588758386450813</v>
      </c>
      <c r="V50" s="17">
        <f t="shared" si="4"/>
        <v>0.55999999999999994</v>
      </c>
      <c r="W50" s="10">
        <f t="shared" ca="1" si="35"/>
        <v>14.105373162891022</v>
      </c>
      <c r="X50" s="17">
        <f t="shared" si="5"/>
        <v>0</v>
      </c>
      <c r="Y50" s="10" t="e">
        <f t="shared" ca="1" si="36"/>
        <v>#NUM!</v>
      </c>
      <c r="Z50" s="10">
        <f t="shared" ca="1" si="28"/>
        <v>5.0479280388752308</v>
      </c>
      <c r="AA50" s="10">
        <f t="shared" ca="1" si="16"/>
        <v>6.8802849990687491</v>
      </c>
      <c r="AB50" s="10">
        <f t="shared" ca="1" si="17"/>
        <v>9.0991257143317981</v>
      </c>
      <c r="AC50" s="10">
        <f t="shared" ca="1" si="18"/>
        <v>10.699065977658258</v>
      </c>
      <c r="AD50" s="20">
        <f t="shared" ca="1" si="19"/>
        <v>12.066155940458248</v>
      </c>
      <c r="AE50" s="10">
        <f t="shared" ca="1" si="20"/>
        <v>13.343942050391306</v>
      </c>
      <c r="AF50" s="10">
        <f t="shared" ca="1" si="21"/>
        <v>14.621728160324363</v>
      </c>
      <c r="AG50" s="10">
        <f t="shared" ca="1" si="22"/>
        <v>15.988818123124354</v>
      </c>
      <c r="AH50" s="10">
        <f t="shared" ca="1" si="23"/>
        <v>17.588758386450813</v>
      </c>
      <c r="AI50" s="10">
        <f t="shared" ca="1" si="24"/>
        <v>19.807599101713862</v>
      </c>
      <c r="AJ50" s="10">
        <f t="shared" ca="1" si="25"/>
        <v>21.639956061907377</v>
      </c>
    </row>
    <row r="51" spans="7:36">
      <c r="G51" s="21" t="s">
        <v>3</v>
      </c>
      <c r="J51" s="19" t="e">
        <f t="shared" si="0"/>
        <v>#N/A</v>
      </c>
      <c r="K51" s="10" t="e">
        <f t="shared" si="29"/>
        <v>#VALUE!</v>
      </c>
      <c r="L51" s="10" t="e">
        <f t="shared" si="9"/>
        <v>#N/A</v>
      </c>
      <c r="M51" s="10" t="e">
        <f t="shared" si="10"/>
        <v>#N/A</v>
      </c>
      <c r="N51" s="10" t="e">
        <f t="shared" si="33"/>
        <v>#N/A</v>
      </c>
      <c r="O51" s="10">
        <f>COUNT($F$2:F51)</f>
        <v>23</v>
      </c>
      <c r="P51" s="10" t="e">
        <f t="shared" si="1"/>
        <v>#N/A</v>
      </c>
      <c r="Q51" s="10"/>
      <c r="R51" s="10"/>
      <c r="S51" s="10"/>
      <c r="T51" s="17">
        <f t="shared" si="3"/>
        <v>0.8</v>
      </c>
      <c r="U51" s="10">
        <f t="shared" ca="1" si="34"/>
        <v>17.588758386450813</v>
      </c>
      <c r="V51" s="17">
        <f t="shared" si="4"/>
        <v>0.55999999999999994</v>
      </c>
      <c r="W51" s="10">
        <f t="shared" ca="1" si="35"/>
        <v>14.105373162891022</v>
      </c>
      <c r="X51" s="17">
        <f t="shared" si="5"/>
        <v>0</v>
      </c>
      <c r="Y51" s="10" t="e">
        <f t="shared" ca="1" si="36"/>
        <v>#NUM!</v>
      </c>
      <c r="Z51" s="10">
        <f t="shared" ca="1" si="28"/>
        <v>5.0479280388752308</v>
      </c>
      <c r="AA51" s="10">
        <f t="shared" ca="1" si="16"/>
        <v>6.8802849990687491</v>
      </c>
      <c r="AB51" s="10">
        <f t="shared" ca="1" si="17"/>
        <v>9.0991257143317981</v>
      </c>
      <c r="AC51" s="10">
        <f t="shared" ca="1" si="18"/>
        <v>10.699065977658258</v>
      </c>
      <c r="AD51" s="20">
        <f t="shared" ca="1" si="19"/>
        <v>12.066155940458248</v>
      </c>
      <c r="AE51" s="10">
        <f t="shared" ca="1" si="20"/>
        <v>13.343942050391306</v>
      </c>
      <c r="AF51" s="10">
        <f t="shared" ca="1" si="21"/>
        <v>14.621728160324363</v>
      </c>
      <c r="AG51" s="10">
        <f t="shared" ca="1" si="22"/>
        <v>15.988818123124354</v>
      </c>
      <c r="AH51" s="10">
        <f t="shared" ca="1" si="23"/>
        <v>17.588758386450813</v>
      </c>
      <c r="AI51" s="10">
        <f t="shared" ca="1" si="24"/>
        <v>19.807599101713862</v>
      </c>
      <c r="AJ51" s="10">
        <f t="shared" ca="1" si="25"/>
        <v>21.639956061907377</v>
      </c>
    </row>
    <row r="52" spans="7:36">
      <c r="G52" s="21" t="s">
        <v>3</v>
      </c>
      <c r="J52" s="19" t="e">
        <f t="shared" si="0"/>
        <v>#N/A</v>
      </c>
      <c r="K52" s="10" t="e">
        <f t="shared" si="29"/>
        <v>#VALUE!</v>
      </c>
      <c r="L52" s="10" t="e">
        <f t="shared" si="9"/>
        <v>#N/A</v>
      </c>
      <c r="M52" s="10" t="e">
        <f t="shared" si="10"/>
        <v>#N/A</v>
      </c>
      <c r="N52" s="10" t="e">
        <f t="shared" si="33"/>
        <v>#N/A</v>
      </c>
      <c r="O52" s="10">
        <f>COUNT(F$2:F52)</f>
        <v>23</v>
      </c>
      <c r="P52" s="10" t="e">
        <f t="shared" si="1"/>
        <v>#N/A</v>
      </c>
      <c r="Q52" s="10"/>
      <c r="R52" s="10"/>
      <c r="S52" s="10"/>
      <c r="T52" s="17">
        <f t="shared" si="3"/>
        <v>0.8</v>
      </c>
      <c r="U52" s="10">
        <f t="shared" ca="1" si="34"/>
        <v>17.588758386450813</v>
      </c>
      <c r="V52" s="17">
        <f t="shared" si="4"/>
        <v>0.55999999999999994</v>
      </c>
      <c r="W52" s="10">
        <f t="shared" ca="1" si="35"/>
        <v>14.105373162891022</v>
      </c>
      <c r="X52" s="17">
        <f t="shared" si="5"/>
        <v>0</v>
      </c>
      <c r="Y52" s="10" t="e">
        <f t="shared" ca="1" si="36"/>
        <v>#NUM!</v>
      </c>
      <c r="Z52" s="10">
        <f t="shared" ca="1" si="28"/>
        <v>5.0479280388752308</v>
      </c>
      <c r="AA52" s="10">
        <f t="shared" ca="1" si="16"/>
        <v>6.8802849990687491</v>
      </c>
      <c r="AB52" s="10">
        <f t="shared" ca="1" si="17"/>
        <v>9.0991257143317981</v>
      </c>
      <c r="AC52" s="10">
        <f t="shared" ca="1" si="18"/>
        <v>10.699065977658258</v>
      </c>
      <c r="AD52" s="20">
        <f t="shared" ca="1" si="19"/>
        <v>12.066155940458248</v>
      </c>
      <c r="AE52" s="10">
        <f t="shared" ca="1" si="20"/>
        <v>13.343942050391306</v>
      </c>
      <c r="AF52" s="10">
        <f t="shared" ca="1" si="21"/>
        <v>14.621728160324363</v>
      </c>
      <c r="AG52" s="10">
        <f t="shared" ca="1" si="22"/>
        <v>15.988818123124354</v>
      </c>
      <c r="AH52" s="10">
        <f t="shared" ca="1" si="23"/>
        <v>17.588758386450813</v>
      </c>
      <c r="AI52" s="10">
        <f t="shared" ca="1" si="24"/>
        <v>19.807599101713862</v>
      </c>
      <c r="AJ52" s="10">
        <f t="shared" ca="1" si="25"/>
        <v>21.639956061907377</v>
      </c>
    </row>
    <row r="53" spans="7:36">
      <c r="G53" s="21" t="s">
        <v>3</v>
      </c>
      <c r="J53" s="19" t="e">
        <f t="shared" si="0"/>
        <v>#N/A</v>
      </c>
      <c r="K53" s="10" t="e">
        <f t="shared" si="29"/>
        <v>#VALUE!</v>
      </c>
      <c r="L53" s="10" t="e">
        <f t="shared" si="9"/>
        <v>#N/A</v>
      </c>
      <c r="M53" s="10" t="e">
        <f t="shared" si="10"/>
        <v>#N/A</v>
      </c>
      <c r="N53" s="10" t="e">
        <f t="shared" si="33"/>
        <v>#N/A</v>
      </c>
      <c r="O53" s="10">
        <f>COUNT($F$2:F53)</f>
        <v>23</v>
      </c>
      <c r="P53" s="10" t="e">
        <f t="shared" si="1"/>
        <v>#N/A</v>
      </c>
      <c r="Q53" s="10"/>
      <c r="R53" s="10"/>
      <c r="S53" s="10"/>
      <c r="T53" s="17">
        <f t="shared" si="3"/>
        <v>0.8</v>
      </c>
      <c r="U53" s="10">
        <f t="shared" ca="1" si="34"/>
        <v>17.588758386450813</v>
      </c>
      <c r="V53" s="17">
        <f t="shared" si="4"/>
        <v>0.55999999999999994</v>
      </c>
      <c r="W53" s="10">
        <f t="shared" ca="1" si="35"/>
        <v>14.105373162891022</v>
      </c>
      <c r="X53" s="17">
        <f t="shared" si="5"/>
        <v>0</v>
      </c>
      <c r="Y53" s="10" t="e">
        <f t="shared" ca="1" si="36"/>
        <v>#NUM!</v>
      </c>
      <c r="Z53" s="10">
        <f t="shared" ca="1" si="28"/>
        <v>5.0479280388752308</v>
      </c>
      <c r="AA53" s="10">
        <f t="shared" ca="1" si="16"/>
        <v>6.8802849990687491</v>
      </c>
      <c r="AB53" s="10">
        <f t="shared" ca="1" si="17"/>
        <v>9.0991257143317981</v>
      </c>
      <c r="AC53" s="10">
        <f t="shared" ca="1" si="18"/>
        <v>10.699065977658258</v>
      </c>
      <c r="AD53" s="20">
        <f t="shared" ca="1" si="19"/>
        <v>12.066155940458248</v>
      </c>
      <c r="AE53" s="10">
        <f t="shared" ca="1" si="20"/>
        <v>13.343942050391306</v>
      </c>
      <c r="AF53" s="10">
        <f t="shared" ca="1" si="21"/>
        <v>14.621728160324363</v>
      </c>
      <c r="AG53" s="10">
        <f t="shared" ca="1" si="22"/>
        <v>15.988818123124354</v>
      </c>
      <c r="AH53" s="10">
        <f t="shared" ca="1" si="23"/>
        <v>17.588758386450813</v>
      </c>
      <c r="AI53" s="10">
        <f t="shared" ca="1" si="24"/>
        <v>19.807599101713862</v>
      </c>
      <c r="AJ53" s="10">
        <f t="shared" ca="1" si="25"/>
        <v>21.639956061907377</v>
      </c>
    </row>
    <row r="54" spans="7:36">
      <c r="G54" s="21" t="s">
        <v>3</v>
      </c>
      <c r="J54" s="19" t="e">
        <f t="shared" si="0"/>
        <v>#N/A</v>
      </c>
      <c r="K54" s="10" t="e">
        <f t="shared" si="29"/>
        <v>#VALUE!</v>
      </c>
      <c r="L54" s="10" t="e">
        <f t="shared" si="9"/>
        <v>#N/A</v>
      </c>
      <c r="M54" s="10" t="e">
        <f t="shared" si="10"/>
        <v>#N/A</v>
      </c>
      <c r="N54" s="10" t="e">
        <f t="shared" si="33"/>
        <v>#N/A</v>
      </c>
      <c r="O54" s="10">
        <f>COUNT($F$2:F54)</f>
        <v>23</v>
      </c>
      <c r="P54" s="10" t="e">
        <f t="shared" si="1"/>
        <v>#N/A</v>
      </c>
      <c r="Q54" s="10"/>
      <c r="R54" s="10"/>
      <c r="S54" s="10"/>
      <c r="T54" s="17">
        <f t="shared" si="3"/>
        <v>0.8</v>
      </c>
      <c r="U54" s="10">
        <f t="shared" ca="1" si="34"/>
        <v>17.588758386450813</v>
      </c>
      <c r="V54" s="17">
        <f t="shared" si="4"/>
        <v>0.55999999999999994</v>
      </c>
      <c r="W54" s="10">
        <f t="shared" ca="1" si="35"/>
        <v>14.105373162891022</v>
      </c>
      <c r="X54" s="17">
        <f t="shared" si="5"/>
        <v>0</v>
      </c>
      <c r="Y54" s="10" t="e">
        <f t="shared" ca="1" si="36"/>
        <v>#NUM!</v>
      </c>
      <c r="Z54" s="10">
        <f t="shared" ca="1" si="28"/>
        <v>5.0479280388752308</v>
      </c>
      <c r="AA54" s="10">
        <f t="shared" ca="1" si="16"/>
        <v>6.8802849990687491</v>
      </c>
      <c r="AB54" s="10">
        <f t="shared" ca="1" si="17"/>
        <v>9.0991257143317981</v>
      </c>
      <c r="AC54" s="10">
        <f t="shared" ca="1" si="18"/>
        <v>10.699065977658258</v>
      </c>
      <c r="AD54" s="20">
        <f t="shared" ca="1" si="19"/>
        <v>12.066155940458248</v>
      </c>
      <c r="AE54" s="10">
        <f t="shared" ca="1" si="20"/>
        <v>13.343942050391306</v>
      </c>
      <c r="AF54" s="10">
        <f t="shared" ca="1" si="21"/>
        <v>14.621728160324363</v>
      </c>
      <c r="AG54" s="10">
        <f t="shared" ca="1" si="22"/>
        <v>15.988818123124354</v>
      </c>
      <c r="AH54" s="10">
        <f t="shared" ca="1" si="23"/>
        <v>17.588758386450813</v>
      </c>
      <c r="AI54" s="10">
        <f t="shared" ca="1" si="24"/>
        <v>19.807599101713862</v>
      </c>
      <c r="AJ54" s="10">
        <f t="shared" ca="1" si="25"/>
        <v>21.639956061907377</v>
      </c>
    </row>
    <row r="55" spans="7:36">
      <c r="G55" s="21" t="s">
        <v>3</v>
      </c>
      <c r="J55" s="19" t="e">
        <f t="shared" si="0"/>
        <v>#N/A</v>
      </c>
      <c r="K55" s="10" t="e">
        <f t="shared" si="29"/>
        <v>#VALUE!</v>
      </c>
      <c r="L55" s="10" t="e">
        <f t="shared" si="9"/>
        <v>#N/A</v>
      </c>
      <c r="M55" s="10" t="e">
        <f t="shared" si="10"/>
        <v>#N/A</v>
      </c>
      <c r="N55" s="10" t="e">
        <f t="shared" si="33"/>
        <v>#N/A</v>
      </c>
      <c r="O55" s="10">
        <f>COUNT($F$2:F55)</f>
        <v>23</v>
      </c>
      <c r="P55" s="10" t="e">
        <f t="shared" si="1"/>
        <v>#N/A</v>
      </c>
      <c r="Q55" s="10"/>
      <c r="R55" s="10"/>
      <c r="S55" s="10"/>
      <c r="T55" s="17">
        <f t="shared" si="3"/>
        <v>0.8</v>
      </c>
      <c r="U55" s="10">
        <f t="shared" ca="1" si="34"/>
        <v>17.588758386450813</v>
      </c>
      <c r="V55" s="17">
        <f t="shared" si="4"/>
        <v>0.55999999999999994</v>
      </c>
      <c r="W55" s="10">
        <f t="shared" ca="1" si="35"/>
        <v>14.105373162891022</v>
      </c>
      <c r="X55" s="17">
        <f t="shared" si="5"/>
        <v>0</v>
      </c>
      <c r="Y55" s="10" t="e">
        <f t="shared" ca="1" si="36"/>
        <v>#NUM!</v>
      </c>
      <c r="Z55" s="10">
        <f t="shared" ca="1" si="28"/>
        <v>5.0479280388752308</v>
      </c>
      <c r="AA55" s="10">
        <f t="shared" ca="1" si="16"/>
        <v>6.8802849990687491</v>
      </c>
      <c r="AB55" s="10">
        <f t="shared" ca="1" si="17"/>
        <v>9.0991257143317981</v>
      </c>
      <c r="AC55" s="10">
        <f t="shared" ca="1" si="18"/>
        <v>10.699065977658258</v>
      </c>
      <c r="AD55" s="20">
        <f t="shared" ca="1" si="19"/>
        <v>12.066155940458248</v>
      </c>
      <c r="AE55" s="10">
        <f t="shared" ca="1" si="20"/>
        <v>13.343942050391306</v>
      </c>
      <c r="AF55" s="10">
        <f t="shared" ca="1" si="21"/>
        <v>14.621728160324363</v>
      </c>
      <c r="AG55" s="10">
        <f t="shared" ca="1" si="22"/>
        <v>15.988818123124354</v>
      </c>
      <c r="AH55" s="10">
        <f t="shared" ca="1" si="23"/>
        <v>17.588758386450813</v>
      </c>
      <c r="AI55" s="10">
        <f t="shared" ca="1" si="24"/>
        <v>19.807599101713862</v>
      </c>
      <c r="AJ55" s="10">
        <f t="shared" ca="1" si="25"/>
        <v>21.639956061907377</v>
      </c>
    </row>
    <row r="56" spans="7:36">
      <c r="G56" s="21" t="s">
        <v>3</v>
      </c>
      <c r="J56" s="19" t="e">
        <f t="shared" si="0"/>
        <v>#N/A</v>
      </c>
      <c r="K56" s="10" t="e">
        <f t="shared" si="29"/>
        <v>#VALUE!</v>
      </c>
      <c r="L56" s="10" t="e">
        <f t="shared" si="9"/>
        <v>#N/A</v>
      </c>
      <c r="M56" s="10" t="e">
        <f t="shared" si="10"/>
        <v>#N/A</v>
      </c>
      <c r="N56" s="10" t="e">
        <f t="shared" si="33"/>
        <v>#N/A</v>
      </c>
      <c r="O56" s="10">
        <f>COUNT($F$2:F56)</f>
        <v>23</v>
      </c>
      <c r="P56" s="10" t="e">
        <f t="shared" si="1"/>
        <v>#N/A</v>
      </c>
      <c r="Q56" s="10"/>
      <c r="R56" s="10"/>
      <c r="S56" s="10"/>
      <c r="T56" s="17">
        <f t="shared" si="3"/>
        <v>0.8</v>
      </c>
      <c r="U56" s="10">
        <f t="shared" ca="1" si="34"/>
        <v>17.588758386450813</v>
      </c>
      <c r="V56" s="17">
        <f t="shared" si="4"/>
        <v>0.55999999999999994</v>
      </c>
      <c r="W56" s="10">
        <f t="shared" ca="1" si="35"/>
        <v>14.105373162891022</v>
      </c>
      <c r="X56" s="17">
        <f t="shared" si="5"/>
        <v>0</v>
      </c>
      <c r="Y56" s="10" t="e">
        <f t="shared" ca="1" si="36"/>
        <v>#NUM!</v>
      </c>
      <c r="Z56" s="10">
        <f t="shared" ca="1" si="28"/>
        <v>5.0479280388752308</v>
      </c>
      <c r="AA56" s="10">
        <f t="shared" ca="1" si="16"/>
        <v>6.8802849990687491</v>
      </c>
      <c r="AB56" s="10">
        <f t="shared" ca="1" si="17"/>
        <v>9.0991257143317981</v>
      </c>
      <c r="AC56" s="10">
        <f t="shared" ca="1" si="18"/>
        <v>10.699065977658258</v>
      </c>
      <c r="AD56" s="20">
        <f t="shared" ca="1" si="19"/>
        <v>12.066155940458248</v>
      </c>
      <c r="AE56" s="10">
        <f t="shared" ca="1" si="20"/>
        <v>13.343942050391306</v>
      </c>
      <c r="AF56" s="10">
        <f t="shared" ca="1" si="21"/>
        <v>14.621728160324363</v>
      </c>
      <c r="AG56" s="10">
        <f t="shared" ca="1" si="22"/>
        <v>15.988818123124354</v>
      </c>
      <c r="AH56" s="10">
        <f t="shared" ca="1" si="23"/>
        <v>17.588758386450813</v>
      </c>
      <c r="AI56" s="10">
        <f t="shared" ca="1" si="24"/>
        <v>19.807599101713862</v>
      </c>
      <c r="AJ56" s="10">
        <f t="shared" ca="1" si="25"/>
        <v>21.639956061907377</v>
      </c>
    </row>
    <row r="57" spans="7:36">
      <c r="G57" s="21" t="s">
        <v>3</v>
      </c>
      <c r="J57" s="19" t="e">
        <f t="shared" si="0"/>
        <v>#N/A</v>
      </c>
      <c r="K57" s="10" t="e">
        <f t="shared" si="29"/>
        <v>#VALUE!</v>
      </c>
      <c r="L57" s="10" t="e">
        <f t="shared" si="9"/>
        <v>#N/A</v>
      </c>
      <c r="M57" s="10" t="e">
        <f t="shared" si="10"/>
        <v>#N/A</v>
      </c>
      <c r="N57" s="10" t="e">
        <f t="shared" si="33"/>
        <v>#N/A</v>
      </c>
      <c r="O57" s="10">
        <f>COUNT($F$2:F57)</f>
        <v>23</v>
      </c>
      <c r="P57" s="10" t="e">
        <f t="shared" si="1"/>
        <v>#N/A</v>
      </c>
      <c r="Q57" s="10"/>
      <c r="R57" s="10"/>
      <c r="S57" s="10"/>
      <c r="T57" s="17">
        <f t="shared" si="3"/>
        <v>0.8</v>
      </c>
      <c r="U57" s="10">
        <f t="shared" ca="1" si="34"/>
        <v>17.588758386450813</v>
      </c>
      <c r="V57" s="17">
        <f t="shared" si="4"/>
        <v>0.55999999999999994</v>
      </c>
      <c r="W57" s="10">
        <f t="shared" ca="1" si="35"/>
        <v>14.105373162891022</v>
      </c>
      <c r="X57" s="17">
        <f t="shared" si="5"/>
        <v>0</v>
      </c>
      <c r="Y57" s="10" t="e">
        <f t="shared" ca="1" si="36"/>
        <v>#NUM!</v>
      </c>
      <c r="Z57" s="10">
        <f t="shared" ca="1" si="28"/>
        <v>5.0479280388752308</v>
      </c>
      <c r="AA57" s="10">
        <f t="shared" ca="1" si="16"/>
        <v>6.8802849990687491</v>
      </c>
      <c r="AB57" s="10">
        <f t="shared" ca="1" si="17"/>
        <v>9.0991257143317981</v>
      </c>
      <c r="AC57" s="10">
        <f t="shared" ca="1" si="18"/>
        <v>10.699065977658258</v>
      </c>
      <c r="AD57" s="20">
        <f t="shared" ca="1" si="19"/>
        <v>12.066155940458248</v>
      </c>
      <c r="AE57" s="10">
        <f t="shared" ca="1" si="20"/>
        <v>13.343942050391306</v>
      </c>
      <c r="AF57" s="10">
        <f t="shared" ca="1" si="21"/>
        <v>14.621728160324363</v>
      </c>
      <c r="AG57" s="10">
        <f t="shared" ca="1" si="22"/>
        <v>15.988818123124354</v>
      </c>
      <c r="AH57" s="10">
        <f t="shared" ca="1" si="23"/>
        <v>17.588758386450813</v>
      </c>
      <c r="AI57" s="10">
        <f t="shared" ca="1" si="24"/>
        <v>19.807599101713862</v>
      </c>
      <c r="AJ57" s="10">
        <f t="shared" ca="1" si="25"/>
        <v>21.639956061907377</v>
      </c>
    </row>
    <row r="58" spans="7:36">
      <c r="G58" s="21" t="s">
        <v>3</v>
      </c>
      <c r="J58" s="19" t="e">
        <f t="shared" si="0"/>
        <v>#N/A</v>
      </c>
      <c r="K58" s="10" t="e">
        <f t="shared" si="29"/>
        <v>#VALUE!</v>
      </c>
      <c r="L58" s="10" t="e">
        <f t="shared" si="9"/>
        <v>#N/A</v>
      </c>
      <c r="M58" s="10" t="e">
        <f t="shared" si="10"/>
        <v>#N/A</v>
      </c>
      <c r="N58" s="10" t="e">
        <f t="shared" si="33"/>
        <v>#N/A</v>
      </c>
      <c r="O58" s="10">
        <f>COUNT($F$2:F58)</f>
        <v>23</v>
      </c>
      <c r="P58" s="10" t="e">
        <f t="shared" si="1"/>
        <v>#N/A</v>
      </c>
      <c r="Q58" s="10"/>
      <c r="R58" s="10"/>
      <c r="S58" s="10"/>
      <c r="T58" s="17">
        <f t="shared" si="3"/>
        <v>0.8</v>
      </c>
      <c r="U58" s="10">
        <f t="shared" ca="1" si="34"/>
        <v>17.588758386450813</v>
      </c>
      <c r="V58" s="17">
        <f t="shared" si="4"/>
        <v>0.55999999999999994</v>
      </c>
      <c r="W58" s="10">
        <f t="shared" ca="1" si="35"/>
        <v>14.105373162891022</v>
      </c>
      <c r="X58" s="17">
        <f t="shared" si="5"/>
        <v>0</v>
      </c>
      <c r="Y58" s="10" t="e">
        <f t="shared" ca="1" si="36"/>
        <v>#NUM!</v>
      </c>
      <c r="Z58" s="10">
        <f t="shared" ca="1" si="28"/>
        <v>5.0479280388752308</v>
      </c>
      <c r="AA58" s="10">
        <f t="shared" ca="1" si="16"/>
        <v>6.8802849990687491</v>
      </c>
      <c r="AB58" s="10">
        <f t="shared" ca="1" si="17"/>
        <v>9.0991257143317981</v>
      </c>
      <c r="AC58" s="10">
        <f t="shared" ca="1" si="18"/>
        <v>10.699065977658258</v>
      </c>
      <c r="AD58" s="20">
        <f t="shared" ca="1" si="19"/>
        <v>12.066155940458248</v>
      </c>
      <c r="AE58" s="10">
        <f t="shared" ca="1" si="20"/>
        <v>13.343942050391306</v>
      </c>
      <c r="AF58" s="10">
        <f t="shared" ca="1" si="21"/>
        <v>14.621728160324363</v>
      </c>
      <c r="AG58" s="10">
        <f t="shared" ca="1" si="22"/>
        <v>15.988818123124354</v>
      </c>
      <c r="AH58" s="10">
        <f t="shared" ca="1" si="23"/>
        <v>17.588758386450813</v>
      </c>
      <c r="AI58" s="10">
        <f t="shared" ca="1" si="24"/>
        <v>19.807599101713862</v>
      </c>
      <c r="AJ58" s="10">
        <f t="shared" ca="1" si="25"/>
        <v>21.639956061907377</v>
      </c>
    </row>
    <row r="59" spans="7:36">
      <c r="G59" s="21" t="s">
        <v>3</v>
      </c>
      <c r="J59" s="19" t="e">
        <f t="shared" si="0"/>
        <v>#N/A</v>
      </c>
      <c r="K59" s="10" t="e">
        <f t="shared" si="29"/>
        <v>#VALUE!</v>
      </c>
      <c r="L59" s="10" t="e">
        <f t="shared" si="9"/>
        <v>#N/A</v>
      </c>
      <c r="M59" s="10" t="e">
        <f t="shared" si="10"/>
        <v>#N/A</v>
      </c>
      <c r="N59" s="10" t="e">
        <f t="shared" si="33"/>
        <v>#N/A</v>
      </c>
      <c r="O59" s="10">
        <f>COUNT($F$2:F59)</f>
        <v>23</v>
      </c>
      <c r="P59" s="10" t="e">
        <f t="shared" si="1"/>
        <v>#N/A</v>
      </c>
      <c r="Q59" s="10"/>
      <c r="R59" s="10"/>
      <c r="S59" s="10"/>
      <c r="T59" s="17">
        <f t="shared" si="3"/>
        <v>0.8</v>
      </c>
      <c r="U59" s="10">
        <f t="shared" ca="1" si="34"/>
        <v>17.588758386450813</v>
      </c>
      <c r="V59" s="17">
        <f t="shared" si="4"/>
        <v>0.55999999999999994</v>
      </c>
      <c r="W59" s="10">
        <f t="shared" ca="1" si="35"/>
        <v>14.105373162891022</v>
      </c>
      <c r="X59" s="17">
        <f t="shared" si="5"/>
        <v>0</v>
      </c>
      <c r="Y59" s="10" t="e">
        <f t="shared" ca="1" si="36"/>
        <v>#NUM!</v>
      </c>
      <c r="Z59" s="10">
        <f t="shared" ca="1" si="28"/>
        <v>5.0479280388752308</v>
      </c>
      <c r="AA59" s="10">
        <f t="shared" ca="1" si="16"/>
        <v>6.8802849990687491</v>
      </c>
      <c r="AB59" s="10">
        <f t="shared" ca="1" si="17"/>
        <v>9.0991257143317981</v>
      </c>
      <c r="AC59" s="10">
        <f t="shared" ca="1" si="18"/>
        <v>10.699065977658258</v>
      </c>
      <c r="AD59" s="20">
        <f t="shared" ca="1" si="19"/>
        <v>12.066155940458248</v>
      </c>
      <c r="AE59" s="10">
        <f t="shared" ca="1" si="20"/>
        <v>13.343942050391306</v>
      </c>
      <c r="AF59" s="10">
        <f t="shared" ca="1" si="21"/>
        <v>14.621728160324363</v>
      </c>
      <c r="AG59" s="10">
        <f t="shared" ca="1" si="22"/>
        <v>15.988818123124354</v>
      </c>
      <c r="AH59" s="10">
        <f t="shared" ca="1" si="23"/>
        <v>17.588758386450813</v>
      </c>
      <c r="AI59" s="10">
        <f t="shared" ca="1" si="24"/>
        <v>19.807599101713862</v>
      </c>
      <c r="AJ59" s="10">
        <f t="shared" ca="1" si="25"/>
        <v>21.639956061907377</v>
      </c>
    </row>
    <row r="60" spans="7:36">
      <c r="G60" s="21" t="s">
        <v>3</v>
      </c>
      <c r="J60" s="19" t="e">
        <f t="shared" si="0"/>
        <v>#N/A</v>
      </c>
      <c r="K60" s="10" t="e">
        <f t="shared" si="29"/>
        <v>#VALUE!</v>
      </c>
      <c r="L60" s="10" t="e">
        <f t="shared" si="9"/>
        <v>#N/A</v>
      </c>
      <c r="M60" s="10" t="e">
        <f t="shared" si="10"/>
        <v>#N/A</v>
      </c>
      <c r="N60" s="10" t="e">
        <f t="shared" si="33"/>
        <v>#N/A</v>
      </c>
      <c r="O60" s="10">
        <f>COUNT($F$2:F60)</f>
        <v>23</v>
      </c>
      <c r="P60" s="10" t="e">
        <f t="shared" si="1"/>
        <v>#N/A</v>
      </c>
      <c r="Q60" s="10"/>
      <c r="R60" s="10"/>
      <c r="S60" s="10"/>
      <c r="T60" s="17">
        <f t="shared" si="3"/>
        <v>0.8</v>
      </c>
      <c r="U60" s="10">
        <f t="shared" ca="1" si="34"/>
        <v>17.588758386450813</v>
      </c>
      <c r="V60" s="17">
        <f t="shared" si="4"/>
        <v>0.55999999999999994</v>
      </c>
      <c r="W60" s="10">
        <f t="shared" ca="1" si="35"/>
        <v>14.105373162891022</v>
      </c>
      <c r="X60" s="17">
        <f t="shared" si="5"/>
        <v>0</v>
      </c>
      <c r="Y60" s="10" t="e">
        <f t="shared" ca="1" si="36"/>
        <v>#NUM!</v>
      </c>
      <c r="Z60" s="10">
        <f t="shared" ca="1" si="28"/>
        <v>5.0479280388752308</v>
      </c>
      <c r="AA60" s="10">
        <f t="shared" ca="1" si="16"/>
        <v>6.8802849990687491</v>
      </c>
      <c r="AB60" s="10">
        <f t="shared" ca="1" si="17"/>
        <v>9.0991257143317981</v>
      </c>
      <c r="AC60" s="10">
        <f t="shared" ca="1" si="18"/>
        <v>10.699065977658258</v>
      </c>
      <c r="AD60" s="20">
        <f t="shared" ca="1" si="19"/>
        <v>12.066155940458248</v>
      </c>
      <c r="AE60" s="10">
        <f t="shared" ca="1" si="20"/>
        <v>13.343942050391306</v>
      </c>
      <c r="AF60" s="10">
        <f t="shared" ca="1" si="21"/>
        <v>14.621728160324363</v>
      </c>
      <c r="AG60" s="10">
        <f t="shared" ca="1" si="22"/>
        <v>15.988818123124354</v>
      </c>
      <c r="AH60" s="10">
        <f t="shared" ca="1" si="23"/>
        <v>17.588758386450813</v>
      </c>
      <c r="AI60" s="10">
        <f t="shared" ca="1" si="24"/>
        <v>19.807599101713862</v>
      </c>
      <c r="AJ60" s="10">
        <f t="shared" ca="1" si="25"/>
        <v>21.639956061907377</v>
      </c>
    </row>
    <row r="61" spans="7:36">
      <c r="G61" s="21" t="s">
        <v>3</v>
      </c>
      <c r="J61" s="19" t="e">
        <f t="shared" si="0"/>
        <v>#N/A</v>
      </c>
      <c r="K61" s="10" t="e">
        <f t="shared" si="29"/>
        <v>#VALUE!</v>
      </c>
      <c r="L61" s="10" t="e">
        <f t="shared" si="9"/>
        <v>#N/A</v>
      </c>
      <c r="M61" s="10" t="e">
        <f t="shared" si="10"/>
        <v>#N/A</v>
      </c>
      <c r="N61" s="10" t="e">
        <f t="shared" si="33"/>
        <v>#N/A</v>
      </c>
      <c r="O61" s="10">
        <f>COUNT($F$2:F61)</f>
        <v>23</v>
      </c>
      <c r="P61" s="10" t="e">
        <f t="shared" si="1"/>
        <v>#N/A</v>
      </c>
      <c r="Q61" s="10"/>
      <c r="R61" s="10"/>
      <c r="S61" s="10"/>
      <c r="T61" s="17">
        <f t="shared" si="3"/>
        <v>0.8</v>
      </c>
      <c r="U61" s="10">
        <f t="shared" ca="1" si="34"/>
        <v>17.588758386450813</v>
      </c>
      <c r="V61" s="17">
        <f t="shared" si="4"/>
        <v>0.55999999999999994</v>
      </c>
      <c r="W61" s="10">
        <f t="shared" ca="1" si="35"/>
        <v>14.105373162891022</v>
      </c>
      <c r="X61" s="17">
        <f t="shared" si="5"/>
        <v>0</v>
      </c>
      <c r="Y61" s="10" t="e">
        <f t="shared" ca="1" si="36"/>
        <v>#NUM!</v>
      </c>
      <c r="Z61" s="10">
        <f t="shared" ca="1" si="28"/>
        <v>5.0479280388752308</v>
      </c>
      <c r="AA61" s="10">
        <f t="shared" ca="1" si="16"/>
        <v>6.8802849990687491</v>
      </c>
      <c r="AB61" s="10">
        <f t="shared" ca="1" si="17"/>
        <v>9.0991257143317981</v>
      </c>
      <c r="AC61" s="10">
        <f t="shared" ca="1" si="18"/>
        <v>10.699065977658258</v>
      </c>
      <c r="AD61" s="20">
        <f t="shared" ca="1" si="19"/>
        <v>12.066155940458248</v>
      </c>
      <c r="AE61" s="10">
        <f t="shared" ca="1" si="20"/>
        <v>13.343942050391306</v>
      </c>
      <c r="AF61" s="10">
        <f t="shared" ca="1" si="21"/>
        <v>14.621728160324363</v>
      </c>
      <c r="AG61" s="10">
        <f t="shared" ca="1" si="22"/>
        <v>15.988818123124354</v>
      </c>
      <c r="AH61" s="10">
        <f t="shared" ca="1" si="23"/>
        <v>17.588758386450813</v>
      </c>
      <c r="AI61" s="10">
        <f t="shared" ca="1" si="24"/>
        <v>19.807599101713862</v>
      </c>
      <c r="AJ61" s="10">
        <f t="shared" ca="1" si="25"/>
        <v>21.639956061907377</v>
      </c>
    </row>
    <row r="62" spans="7:36">
      <c r="G62" s="21" t="s">
        <v>3</v>
      </c>
      <c r="J62" s="19" t="e">
        <f t="shared" si="0"/>
        <v>#N/A</v>
      </c>
      <c r="K62" s="10" t="e">
        <f t="shared" si="29"/>
        <v>#VALUE!</v>
      </c>
      <c r="L62" s="10" t="e">
        <f t="shared" si="9"/>
        <v>#N/A</v>
      </c>
      <c r="M62" s="10" t="e">
        <f t="shared" si="10"/>
        <v>#N/A</v>
      </c>
      <c r="N62" s="10" t="e">
        <f t="shared" si="33"/>
        <v>#N/A</v>
      </c>
      <c r="O62" s="10">
        <f>COUNT(F$2:F62)</f>
        <v>23</v>
      </c>
      <c r="P62" s="10" t="e">
        <f t="shared" si="1"/>
        <v>#N/A</v>
      </c>
      <c r="Q62" s="10"/>
      <c r="R62" s="10"/>
      <c r="S62" s="10"/>
      <c r="T62" s="17">
        <f t="shared" si="3"/>
        <v>0.8</v>
      </c>
      <c r="U62" s="10">
        <f t="shared" ca="1" si="34"/>
        <v>17.588758386450813</v>
      </c>
      <c r="V62" s="17">
        <f t="shared" si="4"/>
        <v>0.55999999999999994</v>
      </c>
      <c r="W62" s="10">
        <f t="shared" ca="1" si="35"/>
        <v>14.105373162891022</v>
      </c>
      <c r="X62" s="17">
        <f t="shared" si="5"/>
        <v>0</v>
      </c>
      <c r="Y62" s="10" t="e">
        <f t="shared" ca="1" si="36"/>
        <v>#NUM!</v>
      </c>
      <c r="Z62" s="10">
        <f t="shared" ca="1" si="28"/>
        <v>5.0479280388752308</v>
      </c>
      <c r="AA62" s="10">
        <f t="shared" ca="1" si="16"/>
        <v>6.8802849990687491</v>
      </c>
      <c r="AB62" s="10">
        <f t="shared" ca="1" si="17"/>
        <v>9.0991257143317981</v>
      </c>
      <c r="AC62" s="10">
        <f t="shared" ca="1" si="18"/>
        <v>10.699065977658258</v>
      </c>
      <c r="AD62" s="20">
        <f t="shared" ca="1" si="19"/>
        <v>12.066155940458248</v>
      </c>
      <c r="AE62" s="10">
        <f t="shared" ca="1" si="20"/>
        <v>13.343942050391306</v>
      </c>
      <c r="AF62" s="10">
        <f t="shared" ca="1" si="21"/>
        <v>14.621728160324363</v>
      </c>
      <c r="AG62" s="10">
        <f t="shared" ca="1" si="22"/>
        <v>15.988818123124354</v>
      </c>
      <c r="AH62" s="10">
        <f t="shared" ca="1" si="23"/>
        <v>17.588758386450813</v>
      </c>
      <c r="AI62" s="10">
        <f t="shared" ca="1" si="24"/>
        <v>19.807599101713862</v>
      </c>
      <c r="AJ62" s="10">
        <f t="shared" ca="1" si="25"/>
        <v>21.639956061907377</v>
      </c>
    </row>
    <row r="63" spans="7:36">
      <c r="G63" s="21" t="s">
        <v>3</v>
      </c>
      <c r="J63" s="19" t="e">
        <f t="shared" si="0"/>
        <v>#N/A</v>
      </c>
      <c r="K63" s="10" t="e">
        <f t="shared" si="29"/>
        <v>#VALUE!</v>
      </c>
      <c r="L63" s="10" t="e">
        <f t="shared" si="9"/>
        <v>#N/A</v>
      </c>
      <c r="M63" s="10" t="e">
        <f t="shared" si="10"/>
        <v>#N/A</v>
      </c>
      <c r="N63" s="10" t="e">
        <f t="shared" si="33"/>
        <v>#N/A</v>
      </c>
      <c r="O63" s="10">
        <f>COUNT($F$2:F63)</f>
        <v>23</v>
      </c>
      <c r="P63" s="10" t="e">
        <f t="shared" si="1"/>
        <v>#N/A</v>
      </c>
      <c r="Q63" s="10"/>
      <c r="R63" s="10"/>
      <c r="S63" s="10"/>
      <c r="T63" s="17">
        <f t="shared" si="3"/>
        <v>0.8</v>
      </c>
      <c r="U63" s="10">
        <f t="shared" ca="1" si="34"/>
        <v>17.588758386450813</v>
      </c>
      <c r="V63" s="17">
        <f t="shared" si="4"/>
        <v>0.55999999999999994</v>
      </c>
      <c r="W63" s="10">
        <f t="shared" ca="1" si="35"/>
        <v>14.105373162891022</v>
      </c>
      <c r="X63" s="17">
        <f t="shared" si="5"/>
        <v>0</v>
      </c>
      <c r="Y63" s="10" t="e">
        <f t="shared" ca="1" si="36"/>
        <v>#NUM!</v>
      </c>
      <c r="Z63" s="10">
        <f t="shared" ca="1" si="28"/>
        <v>5.0479280388752308</v>
      </c>
      <c r="AA63" s="10">
        <f t="shared" ca="1" si="16"/>
        <v>6.8802849990687491</v>
      </c>
      <c r="AB63" s="10">
        <f t="shared" ca="1" si="17"/>
        <v>9.0991257143317981</v>
      </c>
      <c r="AC63" s="10">
        <f t="shared" ca="1" si="18"/>
        <v>10.699065977658258</v>
      </c>
      <c r="AD63" s="20">
        <f t="shared" ca="1" si="19"/>
        <v>12.066155940458248</v>
      </c>
      <c r="AE63" s="10">
        <f t="shared" ca="1" si="20"/>
        <v>13.343942050391306</v>
      </c>
      <c r="AF63" s="10">
        <f t="shared" ca="1" si="21"/>
        <v>14.621728160324363</v>
      </c>
      <c r="AG63" s="10">
        <f t="shared" ca="1" si="22"/>
        <v>15.988818123124354</v>
      </c>
      <c r="AH63" s="10">
        <f t="shared" ca="1" si="23"/>
        <v>17.588758386450813</v>
      </c>
      <c r="AI63" s="10">
        <f t="shared" ca="1" si="24"/>
        <v>19.807599101713862</v>
      </c>
      <c r="AJ63" s="10">
        <f t="shared" ca="1" si="25"/>
        <v>21.639956061907377</v>
      </c>
    </row>
    <row r="64" spans="7:36">
      <c r="G64" s="21" t="s">
        <v>3</v>
      </c>
      <c r="J64" s="19" t="e">
        <f t="shared" si="0"/>
        <v>#N/A</v>
      </c>
      <c r="K64" s="10" t="e">
        <f t="shared" si="29"/>
        <v>#VALUE!</v>
      </c>
      <c r="L64" s="10" t="e">
        <f t="shared" si="9"/>
        <v>#N/A</v>
      </c>
      <c r="M64" s="10" t="e">
        <f t="shared" si="10"/>
        <v>#N/A</v>
      </c>
      <c r="N64" s="10" t="e">
        <f t="shared" si="33"/>
        <v>#N/A</v>
      </c>
      <c r="O64" s="10">
        <f>COUNT($F$2:F64)</f>
        <v>23</v>
      </c>
      <c r="P64" s="10" t="e">
        <f t="shared" si="1"/>
        <v>#N/A</v>
      </c>
      <c r="Q64" s="10"/>
      <c r="R64" s="10"/>
      <c r="S64" s="10"/>
      <c r="T64" s="17">
        <f t="shared" si="3"/>
        <v>0.8</v>
      </c>
      <c r="U64" s="10">
        <f t="shared" ca="1" si="34"/>
        <v>17.588758386450813</v>
      </c>
      <c r="V64" s="17">
        <f t="shared" si="4"/>
        <v>0.55999999999999994</v>
      </c>
      <c r="W64" s="10">
        <f t="shared" ca="1" si="35"/>
        <v>14.105373162891022</v>
      </c>
      <c r="X64" s="17">
        <f t="shared" si="5"/>
        <v>0</v>
      </c>
      <c r="Y64" s="10" t="e">
        <f t="shared" ca="1" si="36"/>
        <v>#NUM!</v>
      </c>
      <c r="Z64" s="10">
        <f t="shared" ca="1" si="28"/>
        <v>5.0479280388752308</v>
      </c>
      <c r="AA64" s="10">
        <f t="shared" ca="1" si="16"/>
        <v>6.8802849990687491</v>
      </c>
      <c r="AB64" s="10">
        <f t="shared" ca="1" si="17"/>
        <v>9.0991257143317981</v>
      </c>
      <c r="AC64" s="10">
        <f t="shared" ca="1" si="18"/>
        <v>10.699065977658258</v>
      </c>
      <c r="AD64" s="20">
        <f t="shared" ca="1" si="19"/>
        <v>12.066155940458248</v>
      </c>
      <c r="AE64" s="10">
        <f t="shared" ca="1" si="20"/>
        <v>13.343942050391306</v>
      </c>
      <c r="AF64" s="10">
        <f t="shared" ca="1" si="21"/>
        <v>14.621728160324363</v>
      </c>
      <c r="AG64" s="10">
        <f t="shared" ca="1" si="22"/>
        <v>15.988818123124354</v>
      </c>
      <c r="AH64" s="10">
        <f t="shared" ca="1" si="23"/>
        <v>17.588758386450813</v>
      </c>
      <c r="AI64" s="10">
        <f t="shared" ca="1" si="24"/>
        <v>19.807599101713862</v>
      </c>
      <c r="AJ64" s="10">
        <f t="shared" ca="1" si="25"/>
        <v>21.639956061907377</v>
      </c>
    </row>
    <row r="65" spans="7:36">
      <c r="G65" s="21" t="s">
        <v>3</v>
      </c>
      <c r="J65" s="19" t="e">
        <f t="shared" si="0"/>
        <v>#N/A</v>
      </c>
      <c r="K65" s="10" t="e">
        <f t="shared" si="29"/>
        <v>#VALUE!</v>
      </c>
      <c r="L65" s="10" t="e">
        <f t="shared" si="9"/>
        <v>#N/A</v>
      </c>
      <c r="M65" s="10" t="e">
        <f t="shared" si="10"/>
        <v>#N/A</v>
      </c>
      <c r="N65" s="10" t="e">
        <f t="shared" si="33"/>
        <v>#N/A</v>
      </c>
      <c r="O65" s="10">
        <f>COUNT($F$2:F65)</f>
        <v>23</v>
      </c>
      <c r="P65" s="10" t="e">
        <f t="shared" si="1"/>
        <v>#N/A</v>
      </c>
      <c r="Q65" s="10"/>
      <c r="R65" s="10"/>
      <c r="S65" s="10"/>
      <c r="T65" s="17">
        <f t="shared" si="3"/>
        <v>0.8</v>
      </c>
      <c r="U65" s="10">
        <f t="shared" ca="1" si="34"/>
        <v>17.588758386450813</v>
      </c>
      <c r="V65" s="17">
        <f t="shared" si="4"/>
        <v>0.55999999999999994</v>
      </c>
      <c r="W65" s="10">
        <f t="shared" ca="1" si="35"/>
        <v>14.105373162891022</v>
      </c>
      <c r="X65" s="17">
        <f t="shared" si="5"/>
        <v>0</v>
      </c>
      <c r="Y65" s="10" t="e">
        <f t="shared" ca="1" si="36"/>
        <v>#NUM!</v>
      </c>
      <c r="Z65" s="10">
        <f t="shared" ca="1" si="28"/>
        <v>5.0479280388752308</v>
      </c>
      <c r="AA65" s="10">
        <f t="shared" ca="1" si="16"/>
        <v>6.8802849990687491</v>
      </c>
      <c r="AB65" s="10">
        <f t="shared" ca="1" si="17"/>
        <v>9.0991257143317981</v>
      </c>
      <c r="AC65" s="10">
        <f t="shared" ca="1" si="18"/>
        <v>10.699065977658258</v>
      </c>
      <c r="AD65" s="20">
        <f t="shared" ca="1" si="19"/>
        <v>12.066155940458248</v>
      </c>
      <c r="AE65" s="10">
        <f t="shared" ca="1" si="20"/>
        <v>13.343942050391306</v>
      </c>
      <c r="AF65" s="10">
        <f t="shared" ca="1" si="21"/>
        <v>14.621728160324363</v>
      </c>
      <c r="AG65" s="10">
        <f t="shared" ca="1" si="22"/>
        <v>15.988818123124354</v>
      </c>
      <c r="AH65" s="10">
        <f t="shared" ca="1" si="23"/>
        <v>17.588758386450813</v>
      </c>
      <c r="AI65" s="10">
        <f t="shared" ca="1" si="24"/>
        <v>19.807599101713862</v>
      </c>
      <c r="AJ65" s="10">
        <f t="shared" ca="1" si="25"/>
        <v>21.639956061907377</v>
      </c>
    </row>
    <row r="66" spans="7:36">
      <c r="G66" s="21" t="s">
        <v>3</v>
      </c>
      <c r="J66" s="19" t="e">
        <f t="shared" ref="J66:J129" si="37">IF(G66=1, $C$15,  #N/A)</f>
        <v>#N/A</v>
      </c>
      <c r="K66" s="10" t="e">
        <f t="shared" si="29"/>
        <v>#VALUE!</v>
      </c>
      <c r="L66" s="10" t="e">
        <f t="shared" si="9"/>
        <v>#N/A</v>
      </c>
      <c r="M66" s="10" t="e">
        <f t="shared" si="10"/>
        <v>#N/A</v>
      </c>
      <c r="N66" s="10" t="e">
        <f t="shared" si="33"/>
        <v>#N/A</v>
      </c>
      <c r="O66" s="10">
        <f>COUNT($F$2:F66)</f>
        <v>23</v>
      </c>
      <c r="P66" s="10" t="e">
        <f t="shared" ref="P66:P129" si="38">IF(F66&gt;0,NORMDIST(F66,$C$8,$C$9,1),#N/A)</f>
        <v>#N/A</v>
      </c>
      <c r="Q66" s="10"/>
      <c r="R66" s="10"/>
      <c r="S66" s="10"/>
      <c r="T66" s="17">
        <f t="shared" ref="T66:T129" si="39">$C$18</f>
        <v>0.8</v>
      </c>
      <c r="U66" s="10">
        <f t="shared" ca="1" si="34"/>
        <v>17.588758386450813</v>
      </c>
      <c r="V66" s="17">
        <f t="shared" ref="V66:V129" si="40">$C$19</f>
        <v>0.55999999999999994</v>
      </c>
      <c r="W66" s="10">
        <f t="shared" ca="1" si="35"/>
        <v>14.105373162891022</v>
      </c>
      <c r="X66" s="17">
        <f t="shared" ref="X66:X129" si="41">$C$20</f>
        <v>0</v>
      </c>
      <c r="Y66" s="10" t="e">
        <f t="shared" ca="1" si="36"/>
        <v>#NUM!</v>
      </c>
      <c r="Z66" s="10">
        <f t="shared" ca="1" si="28"/>
        <v>5.0479280388752308</v>
      </c>
      <c r="AA66" s="10">
        <f t="shared" ca="1" si="16"/>
        <v>6.8802849990687491</v>
      </c>
      <c r="AB66" s="10">
        <f t="shared" ca="1" si="17"/>
        <v>9.0991257143317981</v>
      </c>
      <c r="AC66" s="10">
        <f t="shared" ca="1" si="18"/>
        <v>10.699065977658258</v>
      </c>
      <c r="AD66" s="20">
        <f t="shared" ca="1" si="19"/>
        <v>12.066155940458248</v>
      </c>
      <c r="AE66" s="10">
        <f t="shared" ca="1" si="20"/>
        <v>13.343942050391306</v>
      </c>
      <c r="AF66" s="10">
        <f t="shared" ca="1" si="21"/>
        <v>14.621728160324363</v>
      </c>
      <c r="AG66" s="10">
        <f t="shared" ca="1" si="22"/>
        <v>15.988818123124354</v>
      </c>
      <c r="AH66" s="10">
        <f t="shared" ca="1" si="23"/>
        <v>17.588758386450813</v>
      </c>
      <c r="AI66" s="10">
        <f t="shared" ca="1" si="24"/>
        <v>19.807599101713862</v>
      </c>
      <c r="AJ66" s="10">
        <f t="shared" ca="1" si="25"/>
        <v>21.639956061907377</v>
      </c>
    </row>
    <row r="67" spans="7:36">
      <c r="G67" s="21" t="s">
        <v>3</v>
      </c>
      <c r="J67" s="19" t="e">
        <f t="shared" si="37"/>
        <v>#N/A</v>
      </c>
      <c r="K67" s="10" t="e">
        <f t="shared" si="29"/>
        <v>#VALUE!</v>
      </c>
      <c r="L67" s="10" t="e">
        <f t="shared" ref="L67:L130" si="42">IF(ISBLANK(F66),#N/A,IF(ISBLANK(F67),#N/A,((F67+F66))))</f>
        <v>#N/A</v>
      </c>
      <c r="M67" s="10" t="e">
        <f t="shared" ref="M67:M130" si="43">IF(ISBLANK(F66),#N/A,IF(ISBLANK(F67),#N/A,ABS(F67-F66)))</f>
        <v>#N/A</v>
      </c>
      <c r="N67" s="10" t="e">
        <f t="shared" si="33"/>
        <v>#N/A</v>
      </c>
      <c r="O67" s="10">
        <f>COUNT($F$2:F67)</f>
        <v>23</v>
      </c>
      <c r="P67" s="10" t="e">
        <f t="shared" si="38"/>
        <v>#N/A</v>
      </c>
      <c r="Q67" s="10"/>
      <c r="R67" s="10"/>
      <c r="S67" s="10"/>
      <c r="T67" s="17">
        <f t="shared" si="39"/>
        <v>0.8</v>
      </c>
      <c r="U67" s="10">
        <f t="shared" ca="1" si="34"/>
        <v>17.588758386450813</v>
      </c>
      <c r="V67" s="17">
        <f t="shared" si="40"/>
        <v>0.55999999999999994</v>
      </c>
      <c r="W67" s="10">
        <f t="shared" ca="1" si="35"/>
        <v>14.105373162891022</v>
      </c>
      <c r="X67" s="17">
        <f t="shared" si="41"/>
        <v>0</v>
      </c>
      <c r="Y67" s="10" t="e">
        <f t="shared" ca="1" si="36"/>
        <v>#NUM!</v>
      </c>
      <c r="Z67" s="10">
        <f t="shared" ca="1" si="28"/>
        <v>5.0479280388752308</v>
      </c>
      <c r="AA67" s="10">
        <f t="shared" ref="AA67:AA130" ca="1" si="44">NORMINV(0.1,$C$8,$C$9)</f>
        <v>6.8802849990687491</v>
      </c>
      <c r="AB67" s="10">
        <f t="shared" ref="AB67:AB130" ca="1" si="45">NORMINV(0.2,$C$8,$C$9)</f>
        <v>9.0991257143317981</v>
      </c>
      <c r="AC67" s="10">
        <f t="shared" ref="AC67:AC130" ca="1" si="46">NORMINV(0.3,$C$8,$C$9)</f>
        <v>10.699065977658258</v>
      </c>
      <c r="AD67" s="20">
        <f t="shared" ref="AD67:AD130" ca="1" si="47">NORMINV(0.4,$C$8,$C$9)</f>
        <v>12.066155940458248</v>
      </c>
      <c r="AE67" s="10">
        <f t="shared" ref="AE67:AE130" ca="1" si="48">NORMINV(0.5,$C$8,$C$9)</f>
        <v>13.343942050391306</v>
      </c>
      <c r="AF67" s="10">
        <f t="shared" ref="AF67:AF130" ca="1" si="49">NORMINV(0.6,$C$8,$C$9)</f>
        <v>14.621728160324363</v>
      </c>
      <c r="AG67" s="10">
        <f t="shared" ref="AG67:AG130" ca="1" si="50">NORMINV(0.7,$C$8,$C$9)</f>
        <v>15.988818123124354</v>
      </c>
      <c r="AH67" s="10">
        <f t="shared" ref="AH67:AH130" ca="1" si="51">NORMINV(0.8,$C$8,$C$9)</f>
        <v>17.588758386450813</v>
      </c>
      <c r="AI67" s="10">
        <f t="shared" ref="AI67:AI130" ca="1" si="52">NORMINV(0.9,$C$8,$C$9)</f>
        <v>19.807599101713862</v>
      </c>
      <c r="AJ67" s="10">
        <f t="shared" ref="AJ67:AJ130" ca="1" si="53">NORMINV(0.95,$C$8,$C$9)</f>
        <v>21.639956061907377</v>
      </c>
    </row>
    <row r="68" spans="7:36">
      <c r="G68" s="21" t="s">
        <v>3</v>
      </c>
      <c r="J68" s="19" t="e">
        <f t="shared" si="37"/>
        <v>#N/A</v>
      </c>
      <c r="K68" s="10" t="e">
        <f t="shared" si="29"/>
        <v>#VALUE!</v>
      </c>
      <c r="L68" s="10" t="e">
        <f t="shared" si="42"/>
        <v>#N/A</v>
      </c>
      <c r="M68" s="10" t="e">
        <f t="shared" si="43"/>
        <v>#N/A</v>
      </c>
      <c r="N68" s="10" t="e">
        <f t="shared" si="33"/>
        <v>#N/A</v>
      </c>
      <c r="O68" s="10">
        <f>COUNT($F$2:F68)</f>
        <v>23</v>
      </c>
      <c r="P68" s="10" t="e">
        <f t="shared" si="38"/>
        <v>#N/A</v>
      </c>
      <c r="Q68" s="10"/>
      <c r="R68" s="10"/>
      <c r="S68" s="10"/>
      <c r="T68" s="17">
        <f t="shared" si="39"/>
        <v>0.8</v>
      </c>
      <c r="U68" s="10">
        <f t="shared" ca="1" si="34"/>
        <v>17.588758386450813</v>
      </c>
      <c r="V68" s="17">
        <f t="shared" si="40"/>
        <v>0.55999999999999994</v>
      </c>
      <c r="W68" s="10">
        <f t="shared" ca="1" si="35"/>
        <v>14.105373162891022</v>
      </c>
      <c r="X68" s="17">
        <f t="shared" si="41"/>
        <v>0</v>
      </c>
      <c r="Y68" s="10" t="e">
        <f t="shared" ca="1" si="36"/>
        <v>#NUM!</v>
      </c>
      <c r="Z68" s="10">
        <f t="shared" ref="Z68:Z131" ca="1" si="54">NORMINV(0.05,$C$8,$C$9)</f>
        <v>5.0479280388752308</v>
      </c>
      <c r="AA68" s="10">
        <f t="shared" ca="1" si="44"/>
        <v>6.8802849990687491</v>
      </c>
      <c r="AB68" s="10">
        <f t="shared" ca="1" si="45"/>
        <v>9.0991257143317981</v>
      </c>
      <c r="AC68" s="10">
        <f t="shared" ca="1" si="46"/>
        <v>10.699065977658258</v>
      </c>
      <c r="AD68" s="20">
        <f t="shared" ca="1" si="47"/>
        <v>12.066155940458248</v>
      </c>
      <c r="AE68" s="10">
        <f t="shared" ca="1" si="48"/>
        <v>13.343942050391306</v>
      </c>
      <c r="AF68" s="10">
        <f t="shared" ca="1" si="49"/>
        <v>14.621728160324363</v>
      </c>
      <c r="AG68" s="10">
        <f t="shared" ca="1" si="50"/>
        <v>15.988818123124354</v>
      </c>
      <c r="AH68" s="10">
        <f t="shared" ca="1" si="51"/>
        <v>17.588758386450813</v>
      </c>
      <c r="AI68" s="10">
        <f t="shared" ca="1" si="52"/>
        <v>19.807599101713862</v>
      </c>
      <c r="AJ68" s="10">
        <f t="shared" ca="1" si="53"/>
        <v>21.639956061907377</v>
      </c>
    </row>
    <row r="69" spans="7:36">
      <c r="G69" s="21" t="s">
        <v>3</v>
      </c>
      <c r="J69" s="19" t="e">
        <f t="shared" si="37"/>
        <v>#N/A</v>
      </c>
      <c r="K69" s="10" t="e">
        <f t="shared" si="29"/>
        <v>#VALUE!</v>
      </c>
      <c r="L69" s="10" t="e">
        <f t="shared" si="42"/>
        <v>#N/A</v>
      </c>
      <c r="M69" s="10" t="e">
        <f t="shared" si="43"/>
        <v>#N/A</v>
      </c>
      <c r="N69" s="10" t="e">
        <f t="shared" si="33"/>
        <v>#N/A</v>
      </c>
      <c r="O69" s="10">
        <f>COUNT($F$2:F69)</f>
        <v>23</v>
      </c>
      <c r="P69" s="10" t="e">
        <f t="shared" si="38"/>
        <v>#N/A</v>
      </c>
      <c r="Q69" s="10"/>
      <c r="R69" s="10"/>
      <c r="S69" s="10"/>
      <c r="T69" s="17">
        <f t="shared" si="39"/>
        <v>0.8</v>
      </c>
      <c r="U69" s="10">
        <f t="shared" ca="1" si="34"/>
        <v>17.588758386450813</v>
      </c>
      <c r="V69" s="17">
        <f t="shared" si="40"/>
        <v>0.55999999999999994</v>
      </c>
      <c r="W69" s="10">
        <f t="shared" ca="1" si="35"/>
        <v>14.105373162891022</v>
      </c>
      <c r="X69" s="17">
        <f t="shared" si="41"/>
        <v>0</v>
      </c>
      <c r="Y69" s="10" t="e">
        <f t="shared" ca="1" si="36"/>
        <v>#NUM!</v>
      </c>
      <c r="Z69" s="10">
        <f t="shared" ca="1" si="54"/>
        <v>5.0479280388752308</v>
      </c>
      <c r="AA69" s="10">
        <f t="shared" ca="1" si="44"/>
        <v>6.8802849990687491</v>
      </c>
      <c r="AB69" s="10">
        <f t="shared" ca="1" si="45"/>
        <v>9.0991257143317981</v>
      </c>
      <c r="AC69" s="10">
        <f t="shared" ca="1" si="46"/>
        <v>10.699065977658258</v>
      </c>
      <c r="AD69" s="20">
        <f t="shared" ca="1" si="47"/>
        <v>12.066155940458248</v>
      </c>
      <c r="AE69" s="10">
        <f t="shared" ca="1" si="48"/>
        <v>13.343942050391306</v>
      </c>
      <c r="AF69" s="10">
        <f t="shared" ca="1" si="49"/>
        <v>14.621728160324363</v>
      </c>
      <c r="AG69" s="10">
        <f t="shared" ca="1" si="50"/>
        <v>15.988818123124354</v>
      </c>
      <c r="AH69" s="10">
        <f t="shared" ca="1" si="51"/>
        <v>17.588758386450813</v>
      </c>
      <c r="AI69" s="10">
        <f t="shared" ca="1" si="52"/>
        <v>19.807599101713862</v>
      </c>
      <c r="AJ69" s="10">
        <f t="shared" ca="1" si="53"/>
        <v>21.639956061907377</v>
      </c>
    </row>
    <row r="70" spans="7:36">
      <c r="G70" s="21" t="s">
        <v>3</v>
      </c>
      <c r="J70" s="19" t="e">
        <f t="shared" si="37"/>
        <v>#N/A</v>
      </c>
      <c r="K70" s="10" t="e">
        <f t="shared" ref="K70:K133" si="55">E70*G70</f>
        <v>#VALUE!</v>
      </c>
      <c r="L70" s="10" t="e">
        <f t="shared" si="42"/>
        <v>#N/A</v>
      </c>
      <c r="M70" s="10" t="e">
        <f t="shared" si="43"/>
        <v>#N/A</v>
      </c>
      <c r="N70" s="10" t="e">
        <f t="shared" si="33"/>
        <v>#N/A</v>
      </c>
      <c r="O70" s="10">
        <f>COUNT($F$2:F70)</f>
        <v>23</v>
      </c>
      <c r="P70" s="10" t="e">
        <f t="shared" si="38"/>
        <v>#N/A</v>
      </c>
      <c r="Q70" s="10"/>
      <c r="R70" s="10"/>
      <c r="S70" s="10"/>
      <c r="T70" s="17">
        <f t="shared" si="39"/>
        <v>0.8</v>
      </c>
      <c r="U70" s="10">
        <f t="shared" ca="1" si="34"/>
        <v>17.588758386450813</v>
      </c>
      <c r="V70" s="17">
        <f t="shared" si="40"/>
        <v>0.55999999999999994</v>
      </c>
      <c r="W70" s="10">
        <f t="shared" ca="1" si="35"/>
        <v>14.105373162891022</v>
      </c>
      <c r="X70" s="17">
        <f t="shared" si="41"/>
        <v>0</v>
      </c>
      <c r="Y70" s="10" t="e">
        <f t="shared" ca="1" si="36"/>
        <v>#NUM!</v>
      </c>
      <c r="Z70" s="10">
        <f t="shared" ca="1" si="54"/>
        <v>5.0479280388752308</v>
      </c>
      <c r="AA70" s="10">
        <f t="shared" ca="1" si="44"/>
        <v>6.8802849990687491</v>
      </c>
      <c r="AB70" s="10">
        <f t="shared" ca="1" si="45"/>
        <v>9.0991257143317981</v>
      </c>
      <c r="AC70" s="10">
        <f t="shared" ca="1" si="46"/>
        <v>10.699065977658258</v>
      </c>
      <c r="AD70" s="20">
        <f t="shared" ca="1" si="47"/>
        <v>12.066155940458248</v>
      </c>
      <c r="AE70" s="10">
        <f t="shared" ca="1" si="48"/>
        <v>13.343942050391306</v>
      </c>
      <c r="AF70" s="10">
        <f t="shared" ca="1" si="49"/>
        <v>14.621728160324363</v>
      </c>
      <c r="AG70" s="10">
        <f t="shared" ca="1" si="50"/>
        <v>15.988818123124354</v>
      </c>
      <c r="AH70" s="10">
        <f t="shared" ca="1" si="51"/>
        <v>17.588758386450813</v>
      </c>
      <c r="AI70" s="10">
        <f t="shared" ca="1" si="52"/>
        <v>19.807599101713862</v>
      </c>
      <c r="AJ70" s="10">
        <f t="shared" ca="1" si="53"/>
        <v>21.639956061907377</v>
      </c>
    </row>
    <row r="71" spans="7:36">
      <c r="G71" s="21" t="s">
        <v>3</v>
      </c>
      <c r="J71" s="19" t="e">
        <f t="shared" si="37"/>
        <v>#N/A</v>
      </c>
      <c r="K71" s="10" t="e">
        <f t="shared" si="55"/>
        <v>#VALUE!</v>
      </c>
      <c r="L71" s="10" t="e">
        <f t="shared" si="42"/>
        <v>#N/A</v>
      </c>
      <c r="M71" s="10" t="e">
        <f t="shared" si="43"/>
        <v>#N/A</v>
      </c>
      <c r="N71" s="10" t="e">
        <f t="shared" si="33"/>
        <v>#N/A</v>
      </c>
      <c r="O71" s="10">
        <f>COUNT($F$2:F71)</f>
        <v>23</v>
      </c>
      <c r="P71" s="10" t="e">
        <f t="shared" si="38"/>
        <v>#N/A</v>
      </c>
      <c r="Q71" s="10"/>
      <c r="R71" s="10"/>
      <c r="S71" s="10"/>
      <c r="T71" s="17">
        <f t="shared" si="39"/>
        <v>0.8</v>
      </c>
      <c r="U71" s="10">
        <f t="shared" ca="1" si="34"/>
        <v>17.588758386450813</v>
      </c>
      <c r="V71" s="17">
        <f t="shared" si="40"/>
        <v>0.55999999999999994</v>
      </c>
      <c r="W71" s="10">
        <f t="shared" ca="1" si="35"/>
        <v>14.105373162891022</v>
      </c>
      <c r="X71" s="17">
        <f t="shared" si="41"/>
        <v>0</v>
      </c>
      <c r="Y71" s="10" t="e">
        <f t="shared" ca="1" si="36"/>
        <v>#NUM!</v>
      </c>
      <c r="Z71" s="10">
        <f t="shared" ca="1" si="54"/>
        <v>5.0479280388752308</v>
      </c>
      <c r="AA71" s="10">
        <f t="shared" ca="1" si="44"/>
        <v>6.8802849990687491</v>
      </c>
      <c r="AB71" s="10">
        <f t="shared" ca="1" si="45"/>
        <v>9.0991257143317981</v>
      </c>
      <c r="AC71" s="10">
        <f t="shared" ca="1" si="46"/>
        <v>10.699065977658258</v>
      </c>
      <c r="AD71" s="20">
        <f t="shared" ca="1" si="47"/>
        <v>12.066155940458248</v>
      </c>
      <c r="AE71" s="10">
        <f t="shared" ca="1" si="48"/>
        <v>13.343942050391306</v>
      </c>
      <c r="AF71" s="10">
        <f t="shared" ca="1" si="49"/>
        <v>14.621728160324363</v>
      </c>
      <c r="AG71" s="10">
        <f t="shared" ca="1" si="50"/>
        <v>15.988818123124354</v>
      </c>
      <c r="AH71" s="10">
        <f t="shared" ca="1" si="51"/>
        <v>17.588758386450813</v>
      </c>
      <c r="AI71" s="10">
        <f t="shared" ca="1" si="52"/>
        <v>19.807599101713862</v>
      </c>
      <c r="AJ71" s="10">
        <f t="shared" ca="1" si="53"/>
        <v>21.639956061907377</v>
      </c>
    </row>
    <row r="72" spans="7:36">
      <c r="G72" s="21" t="s">
        <v>3</v>
      </c>
      <c r="J72" s="19" t="e">
        <f t="shared" si="37"/>
        <v>#N/A</v>
      </c>
      <c r="K72" s="10" t="e">
        <f t="shared" si="55"/>
        <v>#VALUE!</v>
      </c>
      <c r="L72" s="10" t="e">
        <f t="shared" si="42"/>
        <v>#N/A</v>
      </c>
      <c r="M72" s="10" t="e">
        <f t="shared" si="43"/>
        <v>#N/A</v>
      </c>
      <c r="N72" s="10" t="e">
        <f t="shared" si="33"/>
        <v>#N/A</v>
      </c>
      <c r="O72" s="10">
        <f>COUNT(F$2:F72)</f>
        <v>23</v>
      </c>
      <c r="P72" s="10" t="e">
        <f t="shared" si="38"/>
        <v>#N/A</v>
      </c>
      <c r="Q72" s="10"/>
      <c r="R72" s="10"/>
      <c r="S72" s="10"/>
      <c r="T72" s="17">
        <f t="shared" si="39"/>
        <v>0.8</v>
      </c>
      <c r="U72" s="10">
        <f t="shared" ca="1" si="34"/>
        <v>17.588758386450813</v>
      </c>
      <c r="V72" s="17">
        <f t="shared" si="40"/>
        <v>0.55999999999999994</v>
      </c>
      <c r="W72" s="10">
        <f t="shared" ca="1" si="35"/>
        <v>14.105373162891022</v>
      </c>
      <c r="X72" s="17">
        <f t="shared" si="41"/>
        <v>0</v>
      </c>
      <c r="Y72" s="10" t="e">
        <f t="shared" ca="1" si="36"/>
        <v>#NUM!</v>
      </c>
      <c r="Z72" s="10">
        <f t="shared" ca="1" si="54"/>
        <v>5.0479280388752308</v>
      </c>
      <c r="AA72" s="10">
        <f t="shared" ca="1" si="44"/>
        <v>6.8802849990687491</v>
      </c>
      <c r="AB72" s="10">
        <f t="shared" ca="1" si="45"/>
        <v>9.0991257143317981</v>
      </c>
      <c r="AC72" s="10">
        <f t="shared" ca="1" si="46"/>
        <v>10.699065977658258</v>
      </c>
      <c r="AD72" s="20">
        <f t="shared" ca="1" si="47"/>
        <v>12.066155940458248</v>
      </c>
      <c r="AE72" s="10">
        <f t="shared" ca="1" si="48"/>
        <v>13.343942050391306</v>
      </c>
      <c r="AF72" s="10">
        <f t="shared" ca="1" si="49"/>
        <v>14.621728160324363</v>
      </c>
      <c r="AG72" s="10">
        <f t="shared" ca="1" si="50"/>
        <v>15.988818123124354</v>
      </c>
      <c r="AH72" s="10">
        <f t="shared" ca="1" si="51"/>
        <v>17.588758386450813</v>
      </c>
      <c r="AI72" s="10">
        <f t="shared" ca="1" si="52"/>
        <v>19.807599101713862</v>
      </c>
      <c r="AJ72" s="10">
        <f t="shared" ca="1" si="53"/>
        <v>21.639956061907377</v>
      </c>
    </row>
    <row r="73" spans="7:36">
      <c r="G73" s="21" t="s">
        <v>3</v>
      </c>
      <c r="J73" s="19" t="e">
        <f t="shared" si="37"/>
        <v>#N/A</v>
      </c>
      <c r="K73" s="10" t="e">
        <f t="shared" si="55"/>
        <v>#VALUE!</v>
      </c>
      <c r="L73" s="10" t="e">
        <f t="shared" si="42"/>
        <v>#N/A</v>
      </c>
      <c r="M73" s="10" t="e">
        <f t="shared" si="43"/>
        <v>#N/A</v>
      </c>
      <c r="N73" s="10" t="e">
        <f t="shared" ref="N73:N136" si="56">2*M73/L73</f>
        <v>#N/A</v>
      </c>
      <c r="O73" s="10">
        <f>COUNT($F$2:F73)</f>
        <v>23</v>
      </c>
      <c r="P73" s="10" t="e">
        <f t="shared" si="38"/>
        <v>#N/A</v>
      </c>
      <c r="Q73" s="10"/>
      <c r="R73" s="10"/>
      <c r="S73" s="10"/>
      <c r="T73" s="17">
        <f t="shared" si="39"/>
        <v>0.8</v>
      </c>
      <c r="U73" s="10">
        <f t="shared" ca="1" si="34"/>
        <v>17.588758386450813</v>
      </c>
      <c r="V73" s="17">
        <f t="shared" si="40"/>
        <v>0.55999999999999994</v>
      </c>
      <c r="W73" s="10">
        <f t="shared" ca="1" si="35"/>
        <v>14.105373162891022</v>
      </c>
      <c r="X73" s="17">
        <f t="shared" si="41"/>
        <v>0</v>
      </c>
      <c r="Y73" s="10" t="e">
        <f t="shared" ca="1" si="36"/>
        <v>#NUM!</v>
      </c>
      <c r="Z73" s="10">
        <f t="shared" ca="1" si="54"/>
        <v>5.0479280388752308</v>
      </c>
      <c r="AA73" s="10">
        <f t="shared" ca="1" si="44"/>
        <v>6.8802849990687491</v>
      </c>
      <c r="AB73" s="10">
        <f t="shared" ca="1" si="45"/>
        <v>9.0991257143317981</v>
      </c>
      <c r="AC73" s="10">
        <f t="shared" ca="1" si="46"/>
        <v>10.699065977658258</v>
      </c>
      <c r="AD73" s="20">
        <f t="shared" ca="1" si="47"/>
        <v>12.066155940458248</v>
      </c>
      <c r="AE73" s="10">
        <f t="shared" ca="1" si="48"/>
        <v>13.343942050391306</v>
      </c>
      <c r="AF73" s="10">
        <f t="shared" ca="1" si="49"/>
        <v>14.621728160324363</v>
      </c>
      <c r="AG73" s="10">
        <f t="shared" ca="1" si="50"/>
        <v>15.988818123124354</v>
      </c>
      <c r="AH73" s="10">
        <f t="shared" ca="1" si="51"/>
        <v>17.588758386450813</v>
      </c>
      <c r="AI73" s="10">
        <f t="shared" ca="1" si="52"/>
        <v>19.807599101713862</v>
      </c>
      <c r="AJ73" s="10">
        <f t="shared" ca="1" si="53"/>
        <v>21.639956061907377</v>
      </c>
    </row>
    <row r="74" spans="7:36">
      <c r="G74" s="21" t="s">
        <v>3</v>
      </c>
      <c r="J74" s="19" t="e">
        <f t="shared" si="37"/>
        <v>#N/A</v>
      </c>
      <c r="K74" s="10" t="e">
        <f t="shared" si="55"/>
        <v>#VALUE!</v>
      </c>
      <c r="L74" s="10" t="e">
        <f t="shared" si="42"/>
        <v>#N/A</v>
      </c>
      <c r="M74" s="10" t="e">
        <f t="shared" si="43"/>
        <v>#N/A</v>
      </c>
      <c r="N74" s="10" t="e">
        <f t="shared" si="56"/>
        <v>#N/A</v>
      </c>
      <c r="O74" s="10">
        <f>COUNT($F$2:F74)</f>
        <v>23</v>
      </c>
      <c r="P74" s="10" t="e">
        <f t="shared" si="38"/>
        <v>#N/A</v>
      </c>
      <c r="Q74" s="10"/>
      <c r="R74" s="10"/>
      <c r="S74" s="10"/>
      <c r="T74" s="17">
        <f t="shared" si="39"/>
        <v>0.8</v>
      </c>
      <c r="U74" s="10">
        <f t="shared" ca="1" si="34"/>
        <v>17.588758386450813</v>
      </c>
      <c r="V74" s="17">
        <f t="shared" si="40"/>
        <v>0.55999999999999994</v>
      </c>
      <c r="W74" s="10">
        <f t="shared" ca="1" si="35"/>
        <v>14.105373162891022</v>
      </c>
      <c r="X74" s="17">
        <f t="shared" si="41"/>
        <v>0</v>
      </c>
      <c r="Y74" s="10" t="e">
        <f t="shared" ca="1" si="36"/>
        <v>#NUM!</v>
      </c>
      <c r="Z74" s="10">
        <f t="shared" ca="1" si="54"/>
        <v>5.0479280388752308</v>
      </c>
      <c r="AA74" s="10">
        <f t="shared" ca="1" si="44"/>
        <v>6.8802849990687491</v>
      </c>
      <c r="AB74" s="10">
        <f t="shared" ca="1" si="45"/>
        <v>9.0991257143317981</v>
      </c>
      <c r="AC74" s="10">
        <f t="shared" ca="1" si="46"/>
        <v>10.699065977658258</v>
      </c>
      <c r="AD74" s="20">
        <f t="shared" ca="1" si="47"/>
        <v>12.066155940458248</v>
      </c>
      <c r="AE74" s="10">
        <f t="shared" ca="1" si="48"/>
        <v>13.343942050391306</v>
      </c>
      <c r="AF74" s="10">
        <f t="shared" ca="1" si="49"/>
        <v>14.621728160324363</v>
      </c>
      <c r="AG74" s="10">
        <f t="shared" ca="1" si="50"/>
        <v>15.988818123124354</v>
      </c>
      <c r="AH74" s="10">
        <f t="shared" ca="1" si="51"/>
        <v>17.588758386450813</v>
      </c>
      <c r="AI74" s="10">
        <f t="shared" ca="1" si="52"/>
        <v>19.807599101713862</v>
      </c>
      <c r="AJ74" s="10">
        <f t="shared" ca="1" si="53"/>
        <v>21.639956061907377</v>
      </c>
    </row>
    <row r="75" spans="7:36">
      <c r="G75" s="21" t="s">
        <v>3</v>
      </c>
      <c r="J75" s="19" t="e">
        <f t="shared" si="37"/>
        <v>#N/A</v>
      </c>
      <c r="K75" s="10" t="e">
        <f t="shared" si="55"/>
        <v>#VALUE!</v>
      </c>
      <c r="L75" s="10" t="e">
        <f t="shared" si="42"/>
        <v>#N/A</v>
      </c>
      <c r="M75" s="10" t="e">
        <f t="shared" si="43"/>
        <v>#N/A</v>
      </c>
      <c r="N75" s="10" t="e">
        <f t="shared" si="56"/>
        <v>#N/A</v>
      </c>
      <c r="O75" s="10">
        <f>COUNT($F$2:F75)</f>
        <v>23</v>
      </c>
      <c r="P75" s="10" t="e">
        <f t="shared" si="38"/>
        <v>#N/A</v>
      </c>
      <c r="Q75" s="10"/>
      <c r="R75" s="10"/>
      <c r="S75" s="10"/>
      <c r="T75" s="17">
        <f t="shared" si="39"/>
        <v>0.8</v>
      </c>
      <c r="U75" s="10">
        <f t="shared" ca="1" si="34"/>
        <v>17.588758386450813</v>
      </c>
      <c r="V75" s="17">
        <f t="shared" si="40"/>
        <v>0.55999999999999994</v>
      </c>
      <c r="W75" s="10">
        <f t="shared" ca="1" si="35"/>
        <v>14.105373162891022</v>
      </c>
      <c r="X75" s="17">
        <f t="shared" si="41"/>
        <v>0</v>
      </c>
      <c r="Y75" s="10" t="e">
        <f t="shared" ca="1" si="36"/>
        <v>#NUM!</v>
      </c>
      <c r="Z75" s="10">
        <f t="shared" ca="1" si="54"/>
        <v>5.0479280388752308</v>
      </c>
      <c r="AA75" s="10">
        <f t="shared" ca="1" si="44"/>
        <v>6.8802849990687491</v>
      </c>
      <c r="AB75" s="10">
        <f t="shared" ca="1" si="45"/>
        <v>9.0991257143317981</v>
      </c>
      <c r="AC75" s="10">
        <f t="shared" ca="1" si="46"/>
        <v>10.699065977658258</v>
      </c>
      <c r="AD75" s="20">
        <f t="shared" ca="1" si="47"/>
        <v>12.066155940458248</v>
      </c>
      <c r="AE75" s="10">
        <f t="shared" ca="1" si="48"/>
        <v>13.343942050391306</v>
      </c>
      <c r="AF75" s="10">
        <f t="shared" ca="1" si="49"/>
        <v>14.621728160324363</v>
      </c>
      <c r="AG75" s="10">
        <f t="shared" ca="1" si="50"/>
        <v>15.988818123124354</v>
      </c>
      <c r="AH75" s="10">
        <f t="shared" ca="1" si="51"/>
        <v>17.588758386450813</v>
      </c>
      <c r="AI75" s="10">
        <f t="shared" ca="1" si="52"/>
        <v>19.807599101713862</v>
      </c>
      <c r="AJ75" s="10">
        <f t="shared" ca="1" si="53"/>
        <v>21.639956061907377</v>
      </c>
    </row>
    <row r="76" spans="7:36">
      <c r="G76" s="21" t="s">
        <v>3</v>
      </c>
      <c r="J76" s="19" t="e">
        <f t="shared" si="37"/>
        <v>#N/A</v>
      </c>
      <c r="K76" s="10" t="e">
        <f t="shared" si="55"/>
        <v>#VALUE!</v>
      </c>
      <c r="L76" s="10" t="e">
        <f t="shared" si="42"/>
        <v>#N/A</v>
      </c>
      <c r="M76" s="10" t="e">
        <f t="shared" si="43"/>
        <v>#N/A</v>
      </c>
      <c r="N76" s="10" t="e">
        <f t="shared" si="56"/>
        <v>#N/A</v>
      </c>
      <c r="O76" s="10">
        <f>COUNT($F$2:F76)</f>
        <v>23</v>
      </c>
      <c r="P76" s="10" t="e">
        <f t="shared" si="38"/>
        <v>#N/A</v>
      </c>
      <c r="Q76" s="10"/>
      <c r="R76" s="10"/>
      <c r="S76" s="10"/>
      <c r="T76" s="17">
        <f t="shared" si="39"/>
        <v>0.8</v>
      </c>
      <c r="U76" s="10">
        <f t="shared" ca="1" si="34"/>
        <v>17.588758386450813</v>
      </c>
      <c r="V76" s="17">
        <f t="shared" si="40"/>
        <v>0.55999999999999994</v>
      </c>
      <c r="W76" s="10">
        <f t="shared" ca="1" si="35"/>
        <v>14.105373162891022</v>
      </c>
      <c r="X76" s="17">
        <f t="shared" si="41"/>
        <v>0</v>
      </c>
      <c r="Y76" s="10" t="e">
        <f t="shared" ca="1" si="36"/>
        <v>#NUM!</v>
      </c>
      <c r="Z76" s="10">
        <f t="shared" ca="1" si="54"/>
        <v>5.0479280388752308</v>
      </c>
      <c r="AA76" s="10">
        <f t="shared" ca="1" si="44"/>
        <v>6.8802849990687491</v>
      </c>
      <c r="AB76" s="10">
        <f t="shared" ca="1" si="45"/>
        <v>9.0991257143317981</v>
      </c>
      <c r="AC76" s="10">
        <f t="shared" ca="1" si="46"/>
        <v>10.699065977658258</v>
      </c>
      <c r="AD76" s="20">
        <f t="shared" ca="1" si="47"/>
        <v>12.066155940458248</v>
      </c>
      <c r="AE76" s="10">
        <f t="shared" ca="1" si="48"/>
        <v>13.343942050391306</v>
      </c>
      <c r="AF76" s="10">
        <f t="shared" ca="1" si="49"/>
        <v>14.621728160324363</v>
      </c>
      <c r="AG76" s="10">
        <f t="shared" ca="1" si="50"/>
        <v>15.988818123124354</v>
      </c>
      <c r="AH76" s="10">
        <f t="shared" ca="1" si="51"/>
        <v>17.588758386450813</v>
      </c>
      <c r="AI76" s="10">
        <f t="shared" ca="1" si="52"/>
        <v>19.807599101713862</v>
      </c>
      <c r="AJ76" s="10">
        <f t="shared" ca="1" si="53"/>
        <v>21.639956061907377</v>
      </c>
    </row>
    <row r="77" spans="7:36">
      <c r="G77" s="21" t="s">
        <v>3</v>
      </c>
      <c r="J77" s="19" t="e">
        <f t="shared" si="37"/>
        <v>#N/A</v>
      </c>
      <c r="K77" s="10" t="e">
        <f t="shared" si="55"/>
        <v>#VALUE!</v>
      </c>
      <c r="L77" s="10" t="e">
        <f t="shared" si="42"/>
        <v>#N/A</v>
      </c>
      <c r="M77" s="10" t="e">
        <f t="shared" si="43"/>
        <v>#N/A</v>
      </c>
      <c r="N77" s="10" t="e">
        <f t="shared" si="56"/>
        <v>#N/A</v>
      </c>
      <c r="O77" s="10">
        <f>COUNT($F$2:F77)</f>
        <v>23</v>
      </c>
      <c r="P77" s="10" t="e">
        <f t="shared" si="38"/>
        <v>#N/A</v>
      </c>
      <c r="Q77" s="10"/>
      <c r="R77" s="10"/>
      <c r="S77" s="10"/>
      <c r="T77" s="17">
        <f t="shared" si="39"/>
        <v>0.8</v>
      </c>
      <c r="U77" s="10">
        <f t="shared" ca="1" si="34"/>
        <v>17.588758386450813</v>
      </c>
      <c r="V77" s="17">
        <f t="shared" si="40"/>
        <v>0.55999999999999994</v>
      </c>
      <c r="W77" s="10">
        <f t="shared" ca="1" si="35"/>
        <v>14.105373162891022</v>
      </c>
      <c r="X77" s="17">
        <f t="shared" si="41"/>
        <v>0</v>
      </c>
      <c r="Y77" s="10" t="e">
        <f t="shared" ca="1" si="36"/>
        <v>#NUM!</v>
      </c>
      <c r="Z77" s="10">
        <f t="shared" ca="1" si="54"/>
        <v>5.0479280388752308</v>
      </c>
      <c r="AA77" s="10">
        <f t="shared" ca="1" si="44"/>
        <v>6.8802849990687491</v>
      </c>
      <c r="AB77" s="10">
        <f t="shared" ca="1" si="45"/>
        <v>9.0991257143317981</v>
      </c>
      <c r="AC77" s="10">
        <f t="shared" ca="1" si="46"/>
        <v>10.699065977658258</v>
      </c>
      <c r="AD77" s="20">
        <f t="shared" ca="1" si="47"/>
        <v>12.066155940458248</v>
      </c>
      <c r="AE77" s="10">
        <f t="shared" ca="1" si="48"/>
        <v>13.343942050391306</v>
      </c>
      <c r="AF77" s="10">
        <f t="shared" ca="1" si="49"/>
        <v>14.621728160324363</v>
      </c>
      <c r="AG77" s="10">
        <f t="shared" ca="1" si="50"/>
        <v>15.988818123124354</v>
      </c>
      <c r="AH77" s="10">
        <f t="shared" ca="1" si="51"/>
        <v>17.588758386450813</v>
      </c>
      <c r="AI77" s="10">
        <f t="shared" ca="1" si="52"/>
        <v>19.807599101713862</v>
      </c>
      <c r="AJ77" s="10">
        <f t="shared" ca="1" si="53"/>
        <v>21.639956061907377</v>
      </c>
    </row>
    <row r="78" spans="7:36">
      <c r="G78" s="21" t="s">
        <v>3</v>
      </c>
      <c r="J78" s="19" t="e">
        <f t="shared" si="37"/>
        <v>#N/A</v>
      </c>
      <c r="K78" s="10" t="e">
        <f t="shared" si="55"/>
        <v>#VALUE!</v>
      </c>
      <c r="L78" s="10" t="e">
        <f t="shared" si="42"/>
        <v>#N/A</v>
      </c>
      <c r="M78" s="10" t="e">
        <f t="shared" si="43"/>
        <v>#N/A</v>
      </c>
      <c r="N78" s="10" t="e">
        <f t="shared" si="56"/>
        <v>#N/A</v>
      </c>
      <c r="O78" s="10">
        <f>COUNT($F$2:F78)</f>
        <v>23</v>
      </c>
      <c r="P78" s="10" t="e">
        <f t="shared" si="38"/>
        <v>#N/A</v>
      </c>
      <c r="Q78" s="10"/>
      <c r="R78" s="10"/>
      <c r="S78" s="10"/>
      <c r="T78" s="17">
        <f t="shared" si="39"/>
        <v>0.8</v>
      </c>
      <c r="U78" s="10">
        <f t="shared" ref="U78:U141" ca="1" si="57">NORMINV(T78,$C$8,$C$9)</f>
        <v>17.588758386450813</v>
      </c>
      <c r="V78" s="17">
        <f t="shared" si="40"/>
        <v>0.55999999999999994</v>
      </c>
      <c r="W78" s="10">
        <f t="shared" ref="W78:W141" ca="1" si="58">NORMINV(V78,$C$8,$C$9)</f>
        <v>14.105373162891022</v>
      </c>
      <c r="X78" s="17">
        <f t="shared" si="41"/>
        <v>0</v>
      </c>
      <c r="Y78" s="10" t="e">
        <f t="shared" ref="Y78:Y141" ca="1" si="59">NORMINV(X79,$C$7,$C$8)</f>
        <v>#NUM!</v>
      </c>
      <c r="Z78" s="10">
        <f t="shared" ca="1" si="54"/>
        <v>5.0479280388752308</v>
      </c>
      <c r="AA78" s="10">
        <f t="shared" ca="1" si="44"/>
        <v>6.8802849990687491</v>
      </c>
      <c r="AB78" s="10">
        <f t="shared" ca="1" si="45"/>
        <v>9.0991257143317981</v>
      </c>
      <c r="AC78" s="10">
        <f t="shared" ca="1" si="46"/>
        <v>10.699065977658258</v>
      </c>
      <c r="AD78" s="20">
        <f t="shared" ca="1" si="47"/>
        <v>12.066155940458248</v>
      </c>
      <c r="AE78" s="10">
        <f t="shared" ca="1" si="48"/>
        <v>13.343942050391306</v>
      </c>
      <c r="AF78" s="10">
        <f t="shared" ca="1" si="49"/>
        <v>14.621728160324363</v>
      </c>
      <c r="AG78" s="10">
        <f t="shared" ca="1" si="50"/>
        <v>15.988818123124354</v>
      </c>
      <c r="AH78" s="10">
        <f t="shared" ca="1" si="51"/>
        <v>17.588758386450813</v>
      </c>
      <c r="AI78" s="10">
        <f t="shared" ca="1" si="52"/>
        <v>19.807599101713862</v>
      </c>
      <c r="AJ78" s="10">
        <f t="shared" ca="1" si="53"/>
        <v>21.639956061907377</v>
      </c>
    </row>
    <row r="79" spans="7:36">
      <c r="G79" s="21" t="s">
        <v>3</v>
      </c>
      <c r="J79" s="19" t="e">
        <f t="shared" si="37"/>
        <v>#N/A</v>
      </c>
      <c r="K79" s="10" t="e">
        <f t="shared" si="55"/>
        <v>#VALUE!</v>
      </c>
      <c r="L79" s="10" t="e">
        <f t="shared" si="42"/>
        <v>#N/A</v>
      </c>
      <c r="M79" s="10" t="e">
        <f t="shared" si="43"/>
        <v>#N/A</v>
      </c>
      <c r="N79" s="10" t="e">
        <f t="shared" si="56"/>
        <v>#N/A</v>
      </c>
      <c r="O79" s="10">
        <f>COUNT($F$2:F79)</f>
        <v>23</v>
      </c>
      <c r="P79" s="10" t="e">
        <f t="shared" si="38"/>
        <v>#N/A</v>
      </c>
      <c r="Q79" s="10"/>
      <c r="R79" s="10"/>
      <c r="S79" s="10"/>
      <c r="T79" s="17">
        <f t="shared" si="39"/>
        <v>0.8</v>
      </c>
      <c r="U79" s="10">
        <f t="shared" ca="1" si="57"/>
        <v>17.588758386450813</v>
      </c>
      <c r="V79" s="17">
        <f t="shared" si="40"/>
        <v>0.55999999999999994</v>
      </c>
      <c r="W79" s="10">
        <f t="shared" ca="1" si="58"/>
        <v>14.105373162891022</v>
      </c>
      <c r="X79" s="17">
        <f t="shared" si="41"/>
        <v>0</v>
      </c>
      <c r="Y79" s="10" t="e">
        <f t="shared" ca="1" si="59"/>
        <v>#NUM!</v>
      </c>
      <c r="Z79" s="10">
        <f t="shared" ca="1" si="54"/>
        <v>5.0479280388752308</v>
      </c>
      <c r="AA79" s="10">
        <f t="shared" ca="1" si="44"/>
        <v>6.8802849990687491</v>
      </c>
      <c r="AB79" s="10">
        <f t="shared" ca="1" si="45"/>
        <v>9.0991257143317981</v>
      </c>
      <c r="AC79" s="10">
        <f t="shared" ca="1" si="46"/>
        <v>10.699065977658258</v>
      </c>
      <c r="AD79" s="20">
        <f t="shared" ca="1" si="47"/>
        <v>12.066155940458248</v>
      </c>
      <c r="AE79" s="10">
        <f t="shared" ca="1" si="48"/>
        <v>13.343942050391306</v>
      </c>
      <c r="AF79" s="10">
        <f t="shared" ca="1" si="49"/>
        <v>14.621728160324363</v>
      </c>
      <c r="AG79" s="10">
        <f t="shared" ca="1" si="50"/>
        <v>15.988818123124354</v>
      </c>
      <c r="AH79" s="10">
        <f t="shared" ca="1" si="51"/>
        <v>17.588758386450813</v>
      </c>
      <c r="AI79" s="10">
        <f t="shared" ca="1" si="52"/>
        <v>19.807599101713862</v>
      </c>
      <c r="AJ79" s="10">
        <f t="shared" ca="1" si="53"/>
        <v>21.639956061907377</v>
      </c>
    </row>
    <row r="80" spans="7:36">
      <c r="G80" s="21" t="s">
        <v>3</v>
      </c>
      <c r="J80" s="19" t="e">
        <f t="shared" si="37"/>
        <v>#N/A</v>
      </c>
      <c r="K80" s="10" t="e">
        <f t="shared" si="55"/>
        <v>#VALUE!</v>
      </c>
      <c r="L80" s="10" t="e">
        <f t="shared" si="42"/>
        <v>#N/A</v>
      </c>
      <c r="M80" s="10" t="e">
        <f t="shared" si="43"/>
        <v>#N/A</v>
      </c>
      <c r="N80" s="10" t="e">
        <f t="shared" si="56"/>
        <v>#N/A</v>
      </c>
      <c r="O80" s="10">
        <f>COUNT($F$2:F80)</f>
        <v>23</v>
      </c>
      <c r="P80" s="10" t="e">
        <f t="shared" si="38"/>
        <v>#N/A</v>
      </c>
      <c r="Q80" s="10"/>
      <c r="R80" s="10"/>
      <c r="S80" s="10"/>
      <c r="T80" s="17">
        <f t="shared" si="39"/>
        <v>0.8</v>
      </c>
      <c r="U80" s="10">
        <f t="shared" ca="1" si="57"/>
        <v>17.588758386450813</v>
      </c>
      <c r="V80" s="17">
        <f t="shared" si="40"/>
        <v>0.55999999999999994</v>
      </c>
      <c r="W80" s="10">
        <f t="shared" ca="1" si="58"/>
        <v>14.105373162891022</v>
      </c>
      <c r="X80" s="17">
        <f t="shared" si="41"/>
        <v>0</v>
      </c>
      <c r="Y80" s="10" t="e">
        <f t="shared" ca="1" si="59"/>
        <v>#NUM!</v>
      </c>
      <c r="Z80" s="10">
        <f t="shared" ca="1" si="54"/>
        <v>5.0479280388752308</v>
      </c>
      <c r="AA80" s="10">
        <f t="shared" ca="1" si="44"/>
        <v>6.8802849990687491</v>
      </c>
      <c r="AB80" s="10">
        <f t="shared" ca="1" si="45"/>
        <v>9.0991257143317981</v>
      </c>
      <c r="AC80" s="10">
        <f t="shared" ca="1" si="46"/>
        <v>10.699065977658258</v>
      </c>
      <c r="AD80" s="20">
        <f t="shared" ca="1" si="47"/>
        <v>12.066155940458248</v>
      </c>
      <c r="AE80" s="10">
        <f t="shared" ca="1" si="48"/>
        <v>13.343942050391306</v>
      </c>
      <c r="AF80" s="10">
        <f t="shared" ca="1" si="49"/>
        <v>14.621728160324363</v>
      </c>
      <c r="AG80" s="10">
        <f t="shared" ca="1" si="50"/>
        <v>15.988818123124354</v>
      </c>
      <c r="AH80" s="10">
        <f t="shared" ca="1" si="51"/>
        <v>17.588758386450813</v>
      </c>
      <c r="AI80" s="10">
        <f t="shared" ca="1" si="52"/>
        <v>19.807599101713862</v>
      </c>
      <c r="AJ80" s="10">
        <f t="shared" ca="1" si="53"/>
        <v>21.639956061907377</v>
      </c>
    </row>
    <row r="81" spans="7:36">
      <c r="G81" s="21" t="s">
        <v>3</v>
      </c>
      <c r="J81" s="19" t="e">
        <f t="shared" si="37"/>
        <v>#N/A</v>
      </c>
      <c r="K81" s="10" t="e">
        <f t="shared" si="55"/>
        <v>#VALUE!</v>
      </c>
      <c r="L81" s="10" t="e">
        <f t="shared" si="42"/>
        <v>#N/A</v>
      </c>
      <c r="M81" s="10" t="e">
        <f t="shared" si="43"/>
        <v>#N/A</v>
      </c>
      <c r="N81" s="10" t="e">
        <f t="shared" si="56"/>
        <v>#N/A</v>
      </c>
      <c r="O81" s="10">
        <f>COUNT($F$2:F81)</f>
        <v>23</v>
      </c>
      <c r="P81" s="10" t="e">
        <f t="shared" si="38"/>
        <v>#N/A</v>
      </c>
      <c r="Q81" s="10"/>
      <c r="R81" s="10"/>
      <c r="S81" s="10"/>
      <c r="T81" s="17">
        <f t="shared" si="39"/>
        <v>0.8</v>
      </c>
      <c r="U81" s="10">
        <f t="shared" ca="1" si="57"/>
        <v>17.588758386450813</v>
      </c>
      <c r="V81" s="17">
        <f t="shared" si="40"/>
        <v>0.55999999999999994</v>
      </c>
      <c r="W81" s="10">
        <f t="shared" ca="1" si="58"/>
        <v>14.105373162891022</v>
      </c>
      <c r="X81" s="17">
        <f t="shared" si="41"/>
        <v>0</v>
      </c>
      <c r="Y81" s="10" t="e">
        <f t="shared" ca="1" si="59"/>
        <v>#NUM!</v>
      </c>
      <c r="Z81" s="10">
        <f t="shared" ca="1" si="54"/>
        <v>5.0479280388752308</v>
      </c>
      <c r="AA81" s="10">
        <f t="shared" ca="1" si="44"/>
        <v>6.8802849990687491</v>
      </c>
      <c r="AB81" s="10">
        <f t="shared" ca="1" si="45"/>
        <v>9.0991257143317981</v>
      </c>
      <c r="AC81" s="10">
        <f t="shared" ca="1" si="46"/>
        <v>10.699065977658258</v>
      </c>
      <c r="AD81" s="20">
        <f t="shared" ca="1" si="47"/>
        <v>12.066155940458248</v>
      </c>
      <c r="AE81" s="10">
        <f t="shared" ca="1" si="48"/>
        <v>13.343942050391306</v>
      </c>
      <c r="AF81" s="10">
        <f t="shared" ca="1" si="49"/>
        <v>14.621728160324363</v>
      </c>
      <c r="AG81" s="10">
        <f t="shared" ca="1" si="50"/>
        <v>15.988818123124354</v>
      </c>
      <c r="AH81" s="10">
        <f t="shared" ca="1" si="51"/>
        <v>17.588758386450813</v>
      </c>
      <c r="AI81" s="10">
        <f t="shared" ca="1" si="52"/>
        <v>19.807599101713862</v>
      </c>
      <c r="AJ81" s="10">
        <f t="shared" ca="1" si="53"/>
        <v>21.639956061907377</v>
      </c>
    </row>
    <row r="82" spans="7:36">
      <c r="G82" s="21" t="s">
        <v>3</v>
      </c>
      <c r="J82" s="19" t="e">
        <f t="shared" si="37"/>
        <v>#N/A</v>
      </c>
      <c r="K82" s="10" t="e">
        <f t="shared" si="55"/>
        <v>#VALUE!</v>
      </c>
      <c r="L82" s="10" t="e">
        <f t="shared" si="42"/>
        <v>#N/A</v>
      </c>
      <c r="M82" s="10" t="e">
        <f t="shared" si="43"/>
        <v>#N/A</v>
      </c>
      <c r="N82" s="10" t="e">
        <f t="shared" si="56"/>
        <v>#N/A</v>
      </c>
      <c r="O82" s="10">
        <f>COUNT(F$2:F82)</f>
        <v>23</v>
      </c>
      <c r="P82" s="10" t="e">
        <f t="shared" si="38"/>
        <v>#N/A</v>
      </c>
      <c r="Q82" s="10"/>
      <c r="R82" s="10"/>
      <c r="S82" s="10"/>
      <c r="T82" s="17">
        <f t="shared" si="39"/>
        <v>0.8</v>
      </c>
      <c r="U82" s="10">
        <f t="shared" ca="1" si="57"/>
        <v>17.588758386450813</v>
      </c>
      <c r="V82" s="17">
        <f t="shared" si="40"/>
        <v>0.55999999999999994</v>
      </c>
      <c r="W82" s="10">
        <f t="shared" ca="1" si="58"/>
        <v>14.105373162891022</v>
      </c>
      <c r="X82" s="17">
        <f t="shared" si="41"/>
        <v>0</v>
      </c>
      <c r="Y82" s="10" t="e">
        <f t="shared" ca="1" si="59"/>
        <v>#NUM!</v>
      </c>
      <c r="Z82" s="10">
        <f t="shared" ca="1" si="54"/>
        <v>5.0479280388752308</v>
      </c>
      <c r="AA82" s="10">
        <f t="shared" ca="1" si="44"/>
        <v>6.8802849990687491</v>
      </c>
      <c r="AB82" s="10">
        <f t="shared" ca="1" si="45"/>
        <v>9.0991257143317981</v>
      </c>
      <c r="AC82" s="10">
        <f t="shared" ca="1" si="46"/>
        <v>10.699065977658258</v>
      </c>
      <c r="AD82" s="20">
        <f t="shared" ca="1" si="47"/>
        <v>12.066155940458248</v>
      </c>
      <c r="AE82" s="10">
        <f t="shared" ca="1" si="48"/>
        <v>13.343942050391306</v>
      </c>
      <c r="AF82" s="10">
        <f t="shared" ca="1" si="49"/>
        <v>14.621728160324363</v>
      </c>
      <c r="AG82" s="10">
        <f t="shared" ca="1" si="50"/>
        <v>15.988818123124354</v>
      </c>
      <c r="AH82" s="10">
        <f t="shared" ca="1" si="51"/>
        <v>17.588758386450813</v>
      </c>
      <c r="AI82" s="10">
        <f t="shared" ca="1" si="52"/>
        <v>19.807599101713862</v>
      </c>
      <c r="AJ82" s="10">
        <f t="shared" ca="1" si="53"/>
        <v>21.639956061907377</v>
      </c>
    </row>
    <row r="83" spans="7:36">
      <c r="G83" s="21" t="s">
        <v>3</v>
      </c>
      <c r="J83" s="19" t="e">
        <f t="shared" si="37"/>
        <v>#N/A</v>
      </c>
      <c r="K83" s="10" t="e">
        <f t="shared" si="55"/>
        <v>#VALUE!</v>
      </c>
      <c r="L83" s="10" t="e">
        <f t="shared" si="42"/>
        <v>#N/A</v>
      </c>
      <c r="M83" s="10" t="e">
        <f t="shared" si="43"/>
        <v>#N/A</v>
      </c>
      <c r="N83" s="10" t="e">
        <f t="shared" si="56"/>
        <v>#N/A</v>
      </c>
      <c r="O83" s="10">
        <f>COUNT($F$2:F83)</f>
        <v>23</v>
      </c>
      <c r="P83" s="10" t="e">
        <f t="shared" si="38"/>
        <v>#N/A</v>
      </c>
      <c r="Q83" s="10"/>
      <c r="R83" s="10"/>
      <c r="S83" s="10"/>
      <c r="T83" s="17">
        <f t="shared" si="39"/>
        <v>0.8</v>
      </c>
      <c r="U83" s="10">
        <f t="shared" ca="1" si="57"/>
        <v>17.588758386450813</v>
      </c>
      <c r="V83" s="17">
        <f t="shared" si="40"/>
        <v>0.55999999999999994</v>
      </c>
      <c r="W83" s="10">
        <f t="shared" ca="1" si="58"/>
        <v>14.105373162891022</v>
      </c>
      <c r="X83" s="17">
        <f t="shared" si="41"/>
        <v>0</v>
      </c>
      <c r="Y83" s="10" t="e">
        <f t="shared" ca="1" si="59"/>
        <v>#NUM!</v>
      </c>
      <c r="Z83" s="10">
        <f t="shared" ca="1" si="54"/>
        <v>5.0479280388752308</v>
      </c>
      <c r="AA83" s="10">
        <f t="shared" ca="1" si="44"/>
        <v>6.8802849990687491</v>
      </c>
      <c r="AB83" s="10">
        <f t="shared" ca="1" si="45"/>
        <v>9.0991257143317981</v>
      </c>
      <c r="AC83" s="10">
        <f t="shared" ca="1" si="46"/>
        <v>10.699065977658258</v>
      </c>
      <c r="AD83" s="20">
        <f t="shared" ca="1" si="47"/>
        <v>12.066155940458248</v>
      </c>
      <c r="AE83" s="10">
        <f t="shared" ca="1" si="48"/>
        <v>13.343942050391306</v>
      </c>
      <c r="AF83" s="10">
        <f t="shared" ca="1" si="49"/>
        <v>14.621728160324363</v>
      </c>
      <c r="AG83" s="10">
        <f t="shared" ca="1" si="50"/>
        <v>15.988818123124354</v>
      </c>
      <c r="AH83" s="10">
        <f t="shared" ca="1" si="51"/>
        <v>17.588758386450813</v>
      </c>
      <c r="AI83" s="10">
        <f t="shared" ca="1" si="52"/>
        <v>19.807599101713862</v>
      </c>
      <c r="AJ83" s="10">
        <f t="shared" ca="1" si="53"/>
        <v>21.639956061907377</v>
      </c>
    </row>
    <row r="84" spans="7:36">
      <c r="G84" s="21" t="s">
        <v>3</v>
      </c>
      <c r="J84" s="19" t="e">
        <f t="shared" si="37"/>
        <v>#N/A</v>
      </c>
      <c r="K84" s="10" t="e">
        <f t="shared" si="55"/>
        <v>#VALUE!</v>
      </c>
      <c r="L84" s="10" t="e">
        <f t="shared" si="42"/>
        <v>#N/A</v>
      </c>
      <c r="M84" s="10" t="e">
        <f t="shared" si="43"/>
        <v>#N/A</v>
      </c>
      <c r="N84" s="10" t="e">
        <f t="shared" si="56"/>
        <v>#N/A</v>
      </c>
      <c r="O84" s="10">
        <f>COUNT($F$2:F84)</f>
        <v>23</v>
      </c>
      <c r="P84" s="10" t="e">
        <f t="shared" si="38"/>
        <v>#N/A</v>
      </c>
      <c r="Q84" s="10"/>
      <c r="R84" s="10"/>
      <c r="S84" s="10"/>
      <c r="T84" s="17">
        <f t="shared" si="39"/>
        <v>0.8</v>
      </c>
      <c r="U84" s="10">
        <f t="shared" ca="1" si="57"/>
        <v>17.588758386450813</v>
      </c>
      <c r="V84" s="17">
        <f t="shared" si="40"/>
        <v>0.55999999999999994</v>
      </c>
      <c r="W84" s="10">
        <f t="shared" ca="1" si="58"/>
        <v>14.105373162891022</v>
      </c>
      <c r="X84" s="17">
        <f t="shared" si="41"/>
        <v>0</v>
      </c>
      <c r="Y84" s="10" t="e">
        <f t="shared" ca="1" si="59"/>
        <v>#NUM!</v>
      </c>
      <c r="Z84" s="10">
        <f t="shared" ca="1" si="54"/>
        <v>5.0479280388752308</v>
      </c>
      <c r="AA84" s="10">
        <f t="shared" ca="1" si="44"/>
        <v>6.8802849990687491</v>
      </c>
      <c r="AB84" s="10">
        <f t="shared" ca="1" si="45"/>
        <v>9.0991257143317981</v>
      </c>
      <c r="AC84" s="10">
        <f t="shared" ca="1" si="46"/>
        <v>10.699065977658258</v>
      </c>
      <c r="AD84" s="20">
        <f t="shared" ca="1" si="47"/>
        <v>12.066155940458248</v>
      </c>
      <c r="AE84" s="10">
        <f t="shared" ca="1" si="48"/>
        <v>13.343942050391306</v>
      </c>
      <c r="AF84" s="10">
        <f t="shared" ca="1" si="49"/>
        <v>14.621728160324363</v>
      </c>
      <c r="AG84" s="10">
        <f t="shared" ca="1" si="50"/>
        <v>15.988818123124354</v>
      </c>
      <c r="AH84" s="10">
        <f t="shared" ca="1" si="51"/>
        <v>17.588758386450813</v>
      </c>
      <c r="AI84" s="10">
        <f t="shared" ca="1" si="52"/>
        <v>19.807599101713862</v>
      </c>
      <c r="AJ84" s="10">
        <f t="shared" ca="1" si="53"/>
        <v>21.639956061907377</v>
      </c>
    </row>
    <row r="85" spans="7:36">
      <c r="G85" s="21" t="s">
        <v>3</v>
      </c>
      <c r="J85" s="19" t="e">
        <f t="shared" si="37"/>
        <v>#N/A</v>
      </c>
      <c r="K85" s="10" t="e">
        <f t="shared" si="55"/>
        <v>#VALUE!</v>
      </c>
      <c r="L85" s="10" t="e">
        <f t="shared" si="42"/>
        <v>#N/A</v>
      </c>
      <c r="M85" s="10" t="e">
        <f t="shared" si="43"/>
        <v>#N/A</v>
      </c>
      <c r="N85" s="10" t="e">
        <f t="shared" si="56"/>
        <v>#N/A</v>
      </c>
      <c r="O85" s="10">
        <f>COUNT($F$2:F85)</f>
        <v>23</v>
      </c>
      <c r="P85" s="10" t="e">
        <f t="shared" si="38"/>
        <v>#N/A</v>
      </c>
      <c r="Q85" s="10"/>
      <c r="R85" s="10"/>
      <c r="S85" s="10"/>
      <c r="T85" s="17">
        <f t="shared" si="39"/>
        <v>0.8</v>
      </c>
      <c r="U85" s="10">
        <f t="shared" ca="1" si="57"/>
        <v>17.588758386450813</v>
      </c>
      <c r="V85" s="17">
        <f t="shared" si="40"/>
        <v>0.55999999999999994</v>
      </c>
      <c r="W85" s="10">
        <f t="shared" ca="1" si="58"/>
        <v>14.105373162891022</v>
      </c>
      <c r="X85" s="17">
        <f t="shared" si="41"/>
        <v>0</v>
      </c>
      <c r="Y85" s="10" t="e">
        <f t="shared" ca="1" si="59"/>
        <v>#NUM!</v>
      </c>
      <c r="Z85" s="10">
        <f t="shared" ca="1" si="54"/>
        <v>5.0479280388752308</v>
      </c>
      <c r="AA85" s="10">
        <f t="shared" ca="1" si="44"/>
        <v>6.8802849990687491</v>
      </c>
      <c r="AB85" s="10">
        <f t="shared" ca="1" si="45"/>
        <v>9.0991257143317981</v>
      </c>
      <c r="AC85" s="10">
        <f t="shared" ca="1" si="46"/>
        <v>10.699065977658258</v>
      </c>
      <c r="AD85" s="20">
        <f t="shared" ca="1" si="47"/>
        <v>12.066155940458248</v>
      </c>
      <c r="AE85" s="10">
        <f t="shared" ca="1" si="48"/>
        <v>13.343942050391306</v>
      </c>
      <c r="AF85" s="10">
        <f t="shared" ca="1" si="49"/>
        <v>14.621728160324363</v>
      </c>
      <c r="AG85" s="10">
        <f t="shared" ca="1" si="50"/>
        <v>15.988818123124354</v>
      </c>
      <c r="AH85" s="10">
        <f t="shared" ca="1" si="51"/>
        <v>17.588758386450813</v>
      </c>
      <c r="AI85" s="10">
        <f t="shared" ca="1" si="52"/>
        <v>19.807599101713862</v>
      </c>
      <c r="AJ85" s="10">
        <f t="shared" ca="1" si="53"/>
        <v>21.639956061907377</v>
      </c>
    </row>
    <row r="86" spans="7:36">
      <c r="G86" s="21" t="s">
        <v>3</v>
      </c>
      <c r="J86" s="19" t="e">
        <f t="shared" si="37"/>
        <v>#N/A</v>
      </c>
      <c r="K86" s="10" t="e">
        <f t="shared" si="55"/>
        <v>#VALUE!</v>
      </c>
      <c r="L86" s="10" t="e">
        <f t="shared" si="42"/>
        <v>#N/A</v>
      </c>
      <c r="M86" s="10" t="e">
        <f t="shared" si="43"/>
        <v>#N/A</v>
      </c>
      <c r="N86" s="10" t="e">
        <f t="shared" si="56"/>
        <v>#N/A</v>
      </c>
      <c r="O86" s="10">
        <f>COUNT($F$2:F86)</f>
        <v>23</v>
      </c>
      <c r="P86" s="10" t="e">
        <f t="shared" si="38"/>
        <v>#N/A</v>
      </c>
      <c r="Q86" s="10"/>
      <c r="R86" s="10"/>
      <c r="S86" s="10"/>
      <c r="T86" s="17">
        <f t="shared" si="39"/>
        <v>0.8</v>
      </c>
      <c r="U86" s="10">
        <f t="shared" ca="1" si="57"/>
        <v>17.588758386450813</v>
      </c>
      <c r="V86" s="17">
        <f t="shared" si="40"/>
        <v>0.55999999999999994</v>
      </c>
      <c r="W86" s="10">
        <f t="shared" ca="1" si="58"/>
        <v>14.105373162891022</v>
      </c>
      <c r="X86" s="17">
        <f t="shared" si="41"/>
        <v>0</v>
      </c>
      <c r="Y86" s="10" t="e">
        <f t="shared" ca="1" si="59"/>
        <v>#NUM!</v>
      </c>
      <c r="Z86" s="10">
        <f t="shared" ca="1" si="54"/>
        <v>5.0479280388752308</v>
      </c>
      <c r="AA86" s="10">
        <f t="shared" ca="1" si="44"/>
        <v>6.8802849990687491</v>
      </c>
      <c r="AB86" s="10">
        <f t="shared" ca="1" si="45"/>
        <v>9.0991257143317981</v>
      </c>
      <c r="AC86" s="10">
        <f t="shared" ca="1" si="46"/>
        <v>10.699065977658258</v>
      </c>
      <c r="AD86" s="20">
        <f t="shared" ca="1" si="47"/>
        <v>12.066155940458248</v>
      </c>
      <c r="AE86" s="10">
        <f t="shared" ca="1" si="48"/>
        <v>13.343942050391306</v>
      </c>
      <c r="AF86" s="10">
        <f t="shared" ca="1" si="49"/>
        <v>14.621728160324363</v>
      </c>
      <c r="AG86" s="10">
        <f t="shared" ca="1" si="50"/>
        <v>15.988818123124354</v>
      </c>
      <c r="AH86" s="10">
        <f t="shared" ca="1" si="51"/>
        <v>17.588758386450813</v>
      </c>
      <c r="AI86" s="10">
        <f t="shared" ca="1" si="52"/>
        <v>19.807599101713862</v>
      </c>
      <c r="AJ86" s="10">
        <f t="shared" ca="1" si="53"/>
        <v>21.639956061907377</v>
      </c>
    </row>
    <row r="87" spans="7:36">
      <c r="G87" s="21" t="s">
        <v>3</v>
      </c>
      <c r="J87" s="19" t="e">
        <f t="shared" si="37"/>
        <v>#N/A</v>
      </c>
      <c r="K87" s="10" t="e">
        <f t="shared" si="55"/>
        <v>#VALUE!</v>
      </c>
      <c r="L87" s="10" t="e">
        <f t="shared" si="42"/>
        <v>#N/A</v>
      </c>
      <c r="M87" s="10" t="e">
        <f t="shared" si="43"/>
        <v>#N/A</v>
      </c>
      <c r="N87" s="10" t="e">
        <f t="shared" si="56"/>
        <v>#N/A</v>
      </c>
      <c r="O87" s="10">
        <f>COUNT($F$2:F87)</f>
        <v>23</v>
      </c>
      <c r="P87" s="10" t="e">
        <f t="shared" si="38"/>
        <v>#N/A</v>
      </c>
      <c r="Q87" s="10"/>
      <c r="R87" s="10"/>
      <c r="S87" s="10"/>
      <c r="T87" s="17">
        <f t="shared" si="39"/>
        <v>0.8</v>
      </c>
      <c r="U87" s="10">
        <f t="shared" ca="1" si="57"/>
        <v>17.588758386450813</v>
      </c>
      <c r="V87" s="17">
        <f t="shared" si="40"/>
        <v>0.55999999999999994</v>
      </c>
      <c r="W87" s="10">
        <f t="shared" ca="1" si="58"/>
        <v>14.105373162891022</v>
      </c>
      <c r="X87" s="17">
        <f t="shared" si="41"/>
        <v>0</v>
      </c>
      <c r="Y87" s="10" t="e">
        <f t="shared" ca="1" si="59"/>
        <v>#NUM!</v>
      </c>
      <c r="Z87" s="10">
        <f t="shared" ca="1" si="54"/>
        <v>5.0479280388752308</v>
      </c>
      <c r="AA87" s="10">
        <f t="shared" ca="1" si="44"/>
        <v>6.8802849990687491</v>
      </c>
      <c r="AB87" s="10">
        <f t="shared" ca="1" si="45"/>
        <v>9.0991257143317981</v>
      </c>
      <c r="AC87" s="10">
        <f t="shared" ca="1" si="46"/>
        <v>10.699065977658258</v>
      </c>
      <c r="AD87" s="20">
        <f t="shared" ca="1" si="47"/>
        <v>12.066155940458248</v>
      </c>
      <c r="AE87" s="10">
        <f t="shared" ca="1" si="48"/>
        <v>13.343942050391306</v>
      </c>
      <c r="AF87" s="10">
        <f t="shared" ca="1" si="49"/>
        <v>14.621728160324363</v>
      </c>
      <c r="AG87" s="10">
        <f t="shared" ca="1" si="50"/>
        <v>15.988818123124354</v>
      </c>
      <c r="AH87" s="10">
        <f t="shared" ca="1" si="51"/>
        <v>17.588758386450813</v>
      </c>
      <c r="AI87" s="10">
        <f t="shared" ca="1" si="52"/>
        <v>19.807599101713862</v>
      </c>
      <c r="AJ87" s="10">
        <f t="shared" ca="1" si="53"/>
        <v>21.639956061907377</v>
      </c>
    </row>
    <row r="88" spans="7:36">
      <c r="G88" s="21" t="s">
        <v>3</v>
      </c>
      <c r="J88" s="19" t="e">
        <f t="shared" si="37"/>
        <v>#N/A</v>
      </c>
      <c r="K88" s="10" t="e">
        <f t="shared" si="55"/>
        <v>#VALUE!</v>
      </c>
      <c r="L88" s="10" t="e">
        <f t="shared" si="42"/>
        <v>#N/A</v>
      </c>
      <c r="M88" s="10" t="e">
        <f t="shared" si="43"/>
        <v>#N/A</v>
      </c>
      <c r="N88" s="10" t="e">
        <f t="shared" si="56"/>
        <v>#N/A</v>
      </c>
      <c r="O88" s="10">
        <f>COUNT($F$2:F88)</f>
        <v>23</v>
      </c>
      <c r="P88" s="10" t="e">
        <f t="shared" si="38"/>
        <v>#N/A</v>
      </c>
      <c r="Q88" s="10"/>
      <c r="R88" s="10"/>
      <c r="S88" s="10"/>
      <c r="T88" s="17">
        <f t="shared" si="39"/>
        <v>0.8</v>
      </c>
      <c r="U88" s="10">
        <f t="shared" ca="1" si="57"/>
        <v>17.588758386450813</v>
      </c>
      <c r="V88" s="17">
        <f t="shared" si="40"/>
        <v>0.55999999999999994</v>
      </c>
      <c r="W88" s="10">
        <f t="shared" ca="1" si="58"/>
        <v>14.105373162891022</v>
      </c>
      <c r="X88" s="17">
        <f t="shared" si="41"/>
        <v>0</v>
      </c>
      <c r="Y88" s="10" t="e">
        <f t="shared" ca="1" si="59"/>
        <v>#NUM!</v>
      </c>
      <c r="Z88" s="10">
        <f t="shared" ca="1" si="54"/>
        <v>5.0479280388752308</v>
      </c>
      <c r="AA88" s="10">
        <f t="shared" ca="1" si="44"/>
        <v>6.8802849990687491</v>
      </c>
      <c r="AB88" s="10">
        <f t="shared" ca="1" si="45"/>
        <v>9.0991257143317981</v>
      </c>
      <c r="AC88" s="10">
        <f t="shared" ca="1" si="46"/>
        <v>10.699065977658258</v>
      </c>
      <c r="AD88" s="20">
        <f t="shared" ca="1" si="47"/>
        <v>12.066155940458248</v>
      </c>
      <c r="AE88" s="10">
        <f t="shared" ca="1" si="48"/>
        <v>13.343942050391306</v>
      </c>
      <c r="AF88" s="10">
        <f t="shared" ca="1" si="49"/>
        <v>14.621728160324363</v>
      </c>
      <c r="AG88" s="10">
        <f t="shared" ca="1" si="50"/>
        <v>15.988818123124354</v>
      </c>
      <c r="AH88" s="10">
        <f t="shared" ca="1" si="51"/>
        <v>17.588758386450813</v>
      </c>
      <c r="AI88" s="10">
        <f t="shared" ca="1" si="52"/>
        <v>19.807599101713862</v>
      </c>
      <c r="AJ88" s="10">
        <f t="shared" ca="1" si="53"/>
        <v>21.639956061907377</v>
      </c>
    </row>
    <row r="89" spans="7:36">
      <c r="G89" s="21" t="s">
        <v>3</v>
      </c>
      <c r="J89" s="19" t="e">
        <f t="shared" si="37"/>
        <v>#N/A</v>
      </c>
      <c r="K89" s="10" t="e">
        <f t="shared" si="55"/>
        <v>#VALUE!</v>
      </c>
      <c r="L89" s="10" t="e">
        <f t="shared" si="42"/>
        <v>#N/A</v>
      </c>
      <c r="M89" s="10" t="e">
        <f t="shared" si="43"/>
        <v>#N/A</v>
      </c>
      <c r="N89" s="10" t="e">
        <f t="shared" si="56"/>
        <v>#N/A</v>
      </c>
      <c r="O89" s="10">
        <f>COUNT($F$2:F89)</f>
        <v>23</v>
      </c>
      <c r="P89" s="10" t="e">
        <f t="shared" si="38"/>
        <v>#N/A</v>
      </c>
      <c r="Q89" s="10"/>
      <c r="R89" s="10"/>
      <c r="S89" s="10"/>
      <c r="T89" s="17">
        <f t="shared" si="39"/>
        <v>0.8</v>
      </c>
      <c r="U89" s="10">
        <f t="shared" ca="1" si="57"/>
        <v>17.588758386450813</v>
      </c>
      <c r="V89" s="17">
        <f t="shared" si="40"/>
        <v>0.55999999999999994</v>
      </c>
      <c r="W89" s="10">
        <f t="shared" ca="1" si="58"/>
        <v>14.105373162891022</v>
      </c>
      <c r="X89" s="17">
        <f t="shared" si="41"/>
        <v>0</v>
      </c>
      <c r="Y89" s="10" t="e">
        <f t="shared" ca="1" si="59"/>
        <v>#NUM!</v>
      </c>
      <c r="Z89" s="10">
        <f t="shared" ca="1" si="54"/>
        <v>5.0479280388752308</v>
      </c>
      <c r="AA89" s="10">
        <f t="shared" ca="1" si="44"/>
        <v>6.8802849990687491</v>
      </c>
      <c r="AB89" s="10">
        <f t="shared" ca="1" si="45"/>
        <v>9.0991257143317981</v>
      </c>
      <c r="AC89" s="10">
        <f t="shared" ca="1" si="46"/>
        <v>10.699065977658258</v>
      </c>
      <c r="AD89" s="20">
        <f t="shared" ca="1" si="47"/>
        <v>12.066155940458248</v>
      </c>
      <c r="AE89" s="10">
        <f t="shared" ca="1" si="48"/>
        <v>13.343942050391306</v>
      </c>
      <c r="AF89" s="10">
        <f t="shared" ca="1" si="49"/>
        <v>14.621728160324363</v>
      </c>
      <c r="AG89" s="10">
        <f t="shared" ca="1" si="50"/>
        <v>15.988818123124354</v>
      </c>
      <c r="AH89" s="10">
        <f t="shared" ca="1" si="51"/>
        <v>17.588758386450813</v>
      </c>
      <c r="AI89" s="10">
        <f t="shared" ca="1" si="52"/>
        <v>19.807599101713862</v>
      </c>
      <c r="AJ89" s="10">
        <f t="shared" ca="1" si="53"/>
        <v>21.639956061907377</v>
      </c>
    </row>
    <row r="90" spans="7:36">
      <c r="G90" s="21" t="s">
        <v>3</v>
      </c>
      <c r="J90" s="19" t="e">
        <f t="shared" si="37"/>
        <v>#N/A</v>
      </c>
      <c r="K90" s="10" t="e">
        <f t="shared" si="55"/>
        <v>#VALUE!</v>
      </c>
      <c r="L90" s="10" t="e">
        <f t="shared" si="42"/>
        <v>#N/A</v>
      </c>
      <c r="M90" s="10" t="e">
        <f t="shared" si="43"/>
        <v>#N/A</v>
      </c>
      <c r="N90" s="10" t="e">
        <f t="shared" si="56"/>
        <v>#N/A</v>
      </c>
      <c r="O90" s="10">
        <f>COUNT($F$2:F90)</f>
        <v>23</v>
      </c>
      <c r="P90" s="10" t="e">
        <f t="shared" si="38"/>
        <v>#N/A</v>
      </c>
      <c r="Q90" s="10"/>
      <c r="R90" s="10"/>
      <c r="S90" s="10"/>
      <c r="T90" s="17">
        <f t="shared" si="39"/>
        <v>0.8</v>
      </c>
      <c r="U90" s="10">
        <f t="shared" ca="1" si="57"/>
        <v>17.588758386450813</v>
      </c>
      <c r="V90" s="17">
        <f t="shared" si="40"/>
        <v>0.55999999999999994</v>
      </c>
      <c r="W90" s="10">
        <f t="shared" ca="1" si="58"/>
        <v>14.105373162891022</v>
      </c>
      <c r="X90" s="17">
        <f t="shared" si="41"/>
        <v>0</v>
      </c>
      <c r="Y90" s="10" t="e">
        <f t="shared" ca="1" si="59"/>
        <v>#NUM!</v>
      </c>
      <c r="Z90" s="10">
        <f t="shared" ca="1" si="54"/>
        <v>5.0479280388752308</v>
      </c>
      <c r="AA90" s="10">
        <f t="shared" ca="1" si="44"/>
        <v>6.8802849990687491</v>
      </c>
      <c r="AB90" s="10">
        <f t="shared" ca="1" si="45"/>
        <v>9.0991257143317981</v>
      </c>
      <c r="AC90" s="10">
        <f t="shared" ca="1" si="46"/>
        <v>10.699065977658258</v>
      </c>
      <c r="AD90" s="20">
        <f t="shared" ca="1" si="47"/>
        <v>12.066155940458248</v>
      </c>
      <c r="AE90" s="10">
        <f t="shared" ca="1" si="48"/>
        <v>13.343942050391306</v>
      </c>
      <c r="AF90" s="10">
        <f t="shared" ca="1" si="49"/>
        <v>14.621728160324363</v>
      </c>
      <c r="AG90" s="10">
        <f t="shared" ca="1" si="50"/>
        <v>15.988818123124354</v>
      </c>
      <c r="AH90" s="10">
        <f t="shared" ca="1" si="51"/>
        <v>17.588758386450813</v>
      </c>
      <c r="AI90" s="10">
        <f t="shared" ca="1" si="52"/>
        <v>19.807599101713862</v>
      </c>
      <c r="AJ90" s="10">
        <f t="shared" ca="1" si="53"/>
        <v>21.639956061907377</v>
      </c>
    </row>
    <row r="91" spans="7:36">
      <c r="G91" s="21" t="s">
        <v>3</v>
      </c>
      <c r="J91" s="19" t="e">
        <f t="shared" si="37"/>
        <v>#N/A</v>
      </c>
      <c r="K91" s="10" t="e">
        <f t="shared" si="55"/>
        <v>#VALUE!</v>
      </c>
      <c r="L91" s="10" t="e">
        <f t="shared" si="42"/>
        <v>#N/A</v>
      </c>
      <c r="M91" s="10" t="e">
        <f t="shared" si="43"/>
        <v>#N/A</v>
      </c>
      <c r="N91" s="10" t="e">
        <f t="shared" si="56"/>
        <v>#N/A</v>
      </c>
      <c r="O91" s="10">
        <f>COUNT($F$2:F91)</f>
        <v>23</v>
      </c>
      <c r="P91" s="10" t="e">
        <f t="shared" si="38"/>
        <v>#N/A</v>
      </c>
      <c r="Q91" s="10"/>
      <c r="R91" s="10"/>
      <c r="S91" s="10"/>
      <c r="T91" s="17">
        <f t="shared" si="39"/>
        <v>0.8</v>
      </c>
      <c r="U91" s="10">
        <f t="shared" ca="1" si="57"/>
        <v>17.588758386450813</v>
      </c>
      <c r="V91" s="17">
        <f t="shared" si="40"/>
        <v>0.55999999999999994</v>
      </c>
      <c r="W91" s="10">
        <f t="shared" ca="1" si="58"/>
        <v>14.105373162891022</v>
      </c>
      <c r="X91" s="17">
        <f t="shared" si="41"/>
        <v>0</v>
      </c>
      <c r="Y91" s="10" t="e">
        <f t="shared" ca="1" si="59"/>
        <v>#NUM!</v>
      </c>
      <c r="Z91" s="10">
        <f t="shared" ca="1" si="54"/>
        <v>5.0479280388752308</v>
      </c>
      <c r="AA91" s="10">
        <f t="shared" ca="1" si="44"/>
        <v>6.8802849990687491</v>
      </c>
      <c r="AB91" s="10">
        <f t="shared" ca="1" si="45"/>
        <v>9.0991257143317981</v>
      </c>
      <c r="AC91" s="10">
        <f t="shared" ca="1" si="46"/>
        <v>10.699065977658258</v>
      </c>
      <c r="AD91" s="20">
        <f t="shared" ca="1" si="47"/>
        <v>12.066155940458248</v>
      </c>
      <c r="AE91" s="10">
        <f t="shared" ca="1" si="48"/>
        <v>13.343942050391306</v>
      </c>
      <c r="AF91" s="10">
        <f t="shared" ca="1" si="49"/>
        <v>14.621728160324363</v>
      </c>
      <c r="AG91" s="10">
        <f t="shared" ca="1" si="50"/>
        <v>15.988818123124354</v>
      </c>
      <c r="AH91" s="10">
        <f t="shared" ca="1" si="51"/>
        <v>17.588758386450813</v>
      </c>
      <c r="AI91" s="10">
        <f t="shared" ca="1" si="52"/>
        <v>19.807599101713862</v>
      </c>
      <c r="AJ91" s="10">
        <f t="shared" ca="1" si="53"/>
        <v>21.639956061907377</v>
      </c>
    </row>
    <row r="92" spans="7:36">
      <c r="G92" s="21" t="s">
        <v>3</v>
      </c>
      <c r="J92" s="19" t="e">
        <f t="shared" si="37"/>
        <v>#N/A</v>
      </c>
      <c r="K92" s="10" t="e">
        <f t="shared" si="55"/>
        <v>#VALUE!</v>
      </c>
      <c r="L92" s="10" t="e">
        <f t="shared" si="42"/>
        <v>#N/A</v>
      </c>
      <c r="M92" s="10" t="e">
        <f t="shared" si="43"/>
        <v>#N/A</v>
      </c>
      <c r="N92" s="10" t="e">
        <f t="shared" si="56"/>
        <v>#N/A</v>
      </c>
      <c r="O92" s="10">
        <f>COUNT(F$2:F92)</f>
        <v>23</v>
      </c>
      <c r="P92" s="10" t="e">
        <f t="shared" si="38"/>
        <v>#N/A</v>
      </c>
      <c r="Q92" s="10"/>
      <c r="R92" s="10"/>
      <c r="S92" s="10"/>
      <c r="T92" s="17">
        <f t="shared" si="39"/>
        <v>0.8</v>
      </c>
      <c r="U92" s="10">
        <f t="shared" ca="1" si="57"/>
        <v>17.588758386450813</v>
      </c>
      <c r="V92" s="17">
        <f t="shared" si="40"/>
        <v>0.55999999999999994</v>
      </c>
      <c r="W92" s="10">
        <f t="shared" ca="1" si="58"/>
        <v>14.105373162891022</v>
      </c>
      <c r="X92" s="17">
        <f t="shared" si="41"/>
        <v>0</v>
      </c>
      <c r="Y92" s="10" t="e">
        <f t="shared" ca="1" si="59"/>
        <v>#NUM!</v>
      </c>
      <c r="Z92" s="10">
        <f t="shared" ca="1" si="54"/>
        <v>5.0479280388752308</v>
      </c>
      <c r="AA92" s="10">
        <f t="shared" ca="1" si="44"/>
        <v>6.8802849990687491</v>
      </c>
      <c r="AB92" s="10">
        <f t="shared" ca="1" si="45"/>
        <v>9.0991257143317981</v>
      </c>
      <c r="AC92" s="10">
        <f t="shared" ca="1" si="46"/>
        <v>10.699065977658258</v>
      </c>
      <c r="AD92" s="20">
        <f t="shared" ca="1" si="47"/>
        <v>12.066155940458248</v>
      </c>
      <c r="AE92" s="10">
        <f t="shared" ca="1" si="48"/>
        <v>13.343942050391306</v>
      </c>
      <c r="AF92" s="10">
        <f t="shared" ca="1" si="49"/>
        <v>14.621728160324363</v>
      </c>
      <c r="AG92" s="10">
        <f t="shared" ca="1" si="50"/>
        <v>15.988818123124354</v>
      </c>
      <c r="AH92" s="10">
        <f t="shared" ca="1" si="51"/>
        <v>17.588758386450813</v>
      </c>
      <c r="AI92" s="10">
        <f t="shared" ca="1" si="52"/>
        <v>19.807599101713862</v>
      </c>
      <c r="AJ92" s="10">
        <f t="shared" ca="1" si="53"/>
        <v>21.639956061907377</v>
      </c>
    </row>
    <row r="93" spans="7:36">
      <c r="G93" s="21" t="s">
        <v>3</v>
      </c>
      <c r="J93" s="19" t="e">
        <f t="shared" si="37"/>
        <v>#N/A</v>
      </c>
      <c r="K93" s="10" t="e">
        <f t="shared" si="55"/>
        <v>#VALUE!</v>
      </c>
      <c r="L93" s="10" t="e">
        <f t="shared" si="42"/>
        <v>#N/A</v>
      </c>
      <c r="M93" s="10" t="e">
        <f t="shared" si="43"/>
        <v>#N/A</v>
      </c>
      <c r="N93" s="10" t="e">
        <f t="shared" si="56"/>
        <v>#N/A</v>
      </c>
      <c r="O93" s="10">
        <f>COUNT($F$2:F93)</f>
        <v>23</v>
      </c>
      <c r="P93" s="10" t="e">
        <f t="shared" si="38"/>
        <v>#N/A</v>
      </c>
      <c r="Q93" s="10"/>
      <c r="R93" s="10"/>
      <c r="S93" s="10"/>
      <c r="T93" s="17">
        <f t="shared" si="39"/>
        <v>0.8</v>
      </c>
      <c r="U93" s="10">
        <f t="shared" ca="1" si="57"/>
        <v>17.588758386450813</v>
      </c>
      <c r="V93" s="17">
        <f t="shared" si="40"/>
        <v>0.55999999999999994</v>
      </c>
      <c r="W93" s="10">
        <f t="shared" ca="1" si="58"/>
        <v>14.105373162891022</v>
      </c>
      <c r="X93" s="17">
        <f t="shared" si="41"/>
        <v>0</v>
      </c>
      <c r="Y93" s="10" t="e">
        <f t="shared" ca="1" si="59"/>
        <v>#NUM!</v>
      </c>
      <c r="Z93" s="10">
        <f t="shared" ca="1" si="54"/>
        <v>5.0479280388752308</v>
      </c>
      <c r="AA93" s="10">
        <f t="shared" ca="1" si="44"/>
        <v>6.8802849990687491</v>
      </c>
      <c r="AB93" s="10">
        <f t="shared" ca="1" si="45"/>
        <v>9.0991257143317981</v>
      </c>
      <c r="AC93" s="10">
        <f t="shared" ca="1" si="46"/>
        <v>10.699065977658258</v>
      </c>
      <c r="AD93" s="20">
        <f t="shared" ca="1" si="47"/>
        <v>12.066155940458248</v>
      </c>
      <c r="AE93" s="10">
        <f t="shared" ca="1" si="48"/>
        <v>13.343942050391306</v>
      </c>
      <c r="AF93" s="10">
        <f t="shared" ca="1" si="49"/>
        <v>14.621728160324363</v>
      </c>
      <c r="AG93" s="10">
        <f t="shared" ca="1" si="50"/>
        <v>15.988818123124354</v>
      </c>
      <c r="AH93" s="10">
        <f t="shared" ca="1" si="51"/>
        <v>17.588758386450813</v>
      </c>
      <c r="AI93" s="10">
        <f t="shared" ca="1" si="52"/>
        <v>19.807599101713862</v>
      </c>
      <c r="AJ93" s="10">
        <f t="shared" ca="1" si="53"/>
        <v>21.639956061907377</v>
      </c>
    </row>
    <row r="94" spans="7:36">
      <c r="G94" s="21" t="s">
        <v>3</v>
      </c>
      <c r="J94" s="19" t="e">
        <f t="shared" si="37"/>
        <v>#N/A</v>
      </c>
      <c r="K94" s="10" t="e">
        <f t="shared" si="55"/>
        <v>#VALUE!</v>
      </c>
      <c r="L94" s="10" t="e">
        <f t="shared" si="42"/>
        <v>#N/A</v>
      </c>
      <c r="M94" s="10" t="e">
        <f t="shared" si="43"/>
        <v>#N/A</v>
      </c>
      <c r="N94" s="10" t="e">
        <f t="shared" si="56"/>
        <v>#N/A</v>
      </c>
      <c r="O94" s="10">
        <f>COUNT($F$2:F94)</f>
        <v>23</v>
      </c>
      <c r="P94" s="10" t="e">
        <f t="shared" si="38"/>
        <v>#N/A</v>
      </c>
      <c r="Q94" s="10"/>
      <c r="R94" s="10"/>
      <c r="S94" s="10"/>
      <c r="T94" s="17">
        <f t="shared" si="39"/>
        <v>0.8</v>
      </c>
      <c r="U94" s="10">
        <f t="shared" ca="1" si="57"/>
        <v>17.588758386450813</v>
      </c>
      <c r="V94" s="17">
        <f t="shared" si="40"/>
        <v>0.55999999999999994</v>
      </c>
      <c r="W94" s="10">
        <f t="shared" ca="1" si="58"/>
        <v>14.105373162891022</v>
      </c>
      <c r="X94" s="17">
        <f t="shared" si="41"/>
        <v>0</v>
      </c>
      <c r="Y94" s="10" t="e">
        <f t="shared" ca="1" si="59"/>
        <v>#NUM!</v>
      </c>
      <c r="Z94" s="10">
        <f t="shared" ca="1" si="54"/>
        <v>5.0479280388752308</v>
      </c>
      <c r="AA94" s="10">
        <f t="shared" ca="1" si="44"/>
        <v>6.8802849990687491</v>
      </c>
      <c r="AB94" s="10">
        <f t="shared" ca="1" si="45"/>
        <v>9.0991257143317981</v>
      </c>
      <c r="AC94" s="10">
        <f t="shared" ca="1" si="46"/>
        <v>10.699065977658258</v>
      </c>
      <c r="AD94" s="20">
        <f t="shared" ca="1" si="47"/>
        <v>12.066155940458248</v>
      </c>
      <c r="AE94" s="10">
        <f t="shared" ca="1" si="48"/>
        <v>13.343942050391306</v>
      </c>
      <c r="AF94" s="10">
        <f t="shared" ca="1" si="49"/>
        <v>14.621728160324363</v>
      </c>
      <c r="AG94" s="10">
        <f t="shared" ca="1" si="50"/>
        <v>15.988818123124354</v>
      </c>
      <c r="AH94" s="10">
        <f t="shared" ca="1" si="51"/>
        <v>17.588758386450813</v>
      </c>
      <c r="AI94" s="10">
        <f t="shared" ca="1" si="52"/>
        <v>19.807599101713862</v>
      </c>
      <c r="AJ94" s="10">
        <f t="shared" ca="1" si="53"/>
        <v>21.639956061907377</v>
      </c>
    </row>
    <row r="95" spans="7:36">
      <c r="G95" s="21" t="s">
        <v>3</v>
      </c>
      <c r="J95" s="19" t="e">
        <f t="shared" si="37"/>
        <v>#N/A</v>
      </c>
      <c r="K95" s="10" t="e">
        <f t="shared" si="55"/>
        <v>#VALUE!</v>
      </c>
      <c r="L95" s="10" t="e">
        <f t="shared" si="42"/>
        <v>#N/A</v>
      </c>
      <c r="M95" s="10" t="e">
        <f t="shared" si="43"/>
        <v>#N/A</v>
      </c>
      <c r="N95" s="10" t="e">
        <f t="shared" si="56"/>
        <v>#N/A</v>
      </c>
      <c r="O95" s="10">
        <f>COUNT($F$2:F95)</f>
        <v>23</v>
      </c>
      <c r="P95" s="10" t="e">
        <f t="shared" si="38"/>
        <v>#N/A</v>
      </c>
      <c r="Q95" s="10"/>
      <c r="R95" s="10"/>
      <c r="S95" s="10"/>
      <c r="T95" s="17">
        <f t="shared" si="39"/>
        <v>0.8</v>
      </c>
      <c r="U95" s="10">
        <f t="shared" ca="1" si="57"/>
        <v>17.588758386450813</v>
      </c>
      <c r="V95" s="17">
        <f t="shared" si="40"/>
        <v>0.55999999999999994</v>
      </c>
      <c r="W95" s="10">
        <f t="shared" ca="1" si="58"/>
        <v>14.105373162891022</v>
      </c>
      <c r="X95" s="17">
        <f t="shared" si="41"/>
        <v>0</v>
      </c>
      <c r="Y95" s="10" t="e">
        <f t="shared" ca="1" si="59"/>
        <v>#NUM!</v>
      </c>
      <c r="Z95" s="10">
        <f t="shared" ca="1" si="54"/>
        <v>5.0479280388752308</v>
      </c>
      <c r="AA95" s="10">
        <f t="shared" ca="1" si="44"/>
        <v>6.8802849990687491</v>
      </c>
      <c r="AB95" s="10">
        <f t="shared" ca="1" si="45"/>
        <v>9.0991257143317981</v>
      </c>
      <c r="AC95" s="10">
        <f t="shared" ca="1" si="46"/>
        <v>10.699065977658258</v>
      </c>
      <c r="AD95" s="20">
        <f t="shared" ca="1" si="47"/>
        <v>12.066155940458248</v>
      </c>
      <c r="AE95" s="10">
        <f t="shared" ca="1" si="48"/>
        <v>13.343942050391306</v>
      </c>
      <c r="AF95" s="10">
        <f t="shared" ca="1" si="49"/>
        <v>14.621728160324363</v>
      </c>
      <c r="AG95" s="10">
        <f t="shared" ca="1" si="50"/>
        <v>15.988818123124354</v>
      </c>
      <c r="AH95" s="10">
        <f t="shared" ca="1" si="51"/>
        <v>17.588758386450813</v>
      </c>
      <c r="AI95" s="10">
        <f t="shared" ca="1" si="52"/>
        <v>19.807599101713862</v>
      </c>
      <c r="AJ95" s="10">
        <f t="shared" ca="1" si="53"/>
        <v>21.639956061907377</v>
      </c>
    </row>
    <row r="96" spans="7:36">
      <c r="G96" s="21" t="s">
        <v>3</v>
      </c>
      <c r="J96" s="19" t="e">
        <f t="shared" si="37"/>
        <v>#N/A</v>
      </c>
      <c r="K96" s="10" t="e">
        <f t="shared" si="55"/>
        <v>#VALUE!</v>
      </c>
      <c r="L96" s="10" t="e">
        <f t="shared" si="42"/>
        <v>#N/A</v>
      </c>
      <c r="M96" s="10" t="e">
        <f t="shared" si="43"/>
        <v>#N/A</v>
      </c>
      <c r="N96" s="10" t="e">
        <f t="shared" si="56"/>
        <v>#N/A</v>
      </c>
      <c r="O96" s="10">
        <f>COUNT($F$2:F96)</f>
        <v>23</v>
      </c>
      <c r="P96" s="10" t="e">
        <f t="shared" si="38"/>
        <v>#N/A</v>
      </c>
      <c r="Q96" s="10"/>
      <c r="R96" s="10"/>
      <c r="S96" s="10"/>
      <c r="T96" s="17">
        <f t="shared" si="39"/>
        <v>0.8</v>
      </c>
      <c r="U96" s="10">
        <f t="shared" ca="1" si="57"/>
        <v>17.588758386450813</v>
      </c>
      <c r="V96" s="17">
        <f t="shared" si="40"/>
        <v>0.55999999999999994</v>
      </c>
      <c r="W96" s="10">
        <f t="shared" ca="1" si="58"/>
        <v>14.105373162891022</v>
      </c>
      <c r="X96" s="17">
        <f t="shared" si="41"/>
        <v>0</v>
      </c>
      <c r="Y96" s="10" t="e">
        <f t="shared" ca="1" si="59"/>
        <v>#NUM!</v>
      </c>
      <c r="Z96" s="10">
        <f t="shared" ca="1" si="54"/>
        <v>5.0479280388752308</v>
      </c>
      <c r="AA96" s="10">
        <f t="shared" ca="1" si="44"/>
        <v>6.8802849990687491</v>
      </c>
      <c r="AB96" s="10">
        <f t="shared" ca="1" si="45"/>
        <v>9.0991257143317981</v>
      </c>
      <c r="AC96" s="10">
        <f t="shared" ca="1" si="46"/>
        <v>10.699065977658258</v>
      </c>
      <c r="AD96" s="20">
        <f t="shared" ca="1" si="47"/>
        <v>12.066155940458248</v>
      </c>
      <c r="AE96" s="10">
        <f t="shared" ca="1" si="48"/>
        <v>13.343942050391306</v>
      </c>
      <c r="AF96" s="10">
        <f t="shared" ca="1" si="49"/>
        <v>14.621728160324363</v>
      </c>
      <c r="AG96" s="10">
        <f t="shared" ca="1" si="50"/>
        <v>15.988818123124354</v>
      </c>
      <c r="AH96" s="10">
        <f t="shared" ca="1" si="51"/>
        <v>17.588758386450813</v>
      </c>
      <c r="AI96" s="10">
        <f t="shared" ca="1" si="52"/>
        <v>19.807599101713862</v>
      </c>
      <c r="AJ96" s="10">
        <f t="shared" ca="1" si="53"/>
        <v>21.639956061907377</v>
      </c>
    </row>
    <row r="97" spans="7:36">
      <c r="G97" s="21" t="s">
        <v>3</v>
      </c>
      <c r="J97" s="19" t="e">
        <f t="shared" si="37"/>
        <v>#N/A</v>
      </c>
      <c r="K97" s="10" t="e">
        <f t="shared" si="55"/>
        <v>#VALUE!</v>
      </c>
      <c r="L97" s="10" t="e">
        <f t="shared" si="42"/>
        <v>#N/A</v>
      </c>
      <c r="M97" s="10" t="e">
        <f t="shared" si="43"/>
        <v>#N/A</v>
      </c>
      <c r="N97" s="10" t="e">
        <f t="shared" si="56"/>
        <v>#N/A</v>
      </c>
      <c r="O97" s="10">
        <f>COUNT($F$2:F97)</f>
        <v>23</v>
      </c>
      <c r="P97" s="10" t="e">
        <f t="shared" si="38"/>
        <v>#N/A</v>
      </c>
      <c r="Q97" s="10"/>
      <c r="R97" s="10"/>
      <c r="S97" s="10"/>
      <c r="T97" s="17">
        <f t="shared" si="39"/>
        <v>0.8</v>
      </c>
      <c r="U97" s="10">
        <f t="shared" ca="1" si="57"/>
        <v>17.588758386450813</v>
      </c>
      <c r="V97" s="17">
        <f t="shared" si="40"/>
        <v>0.55999999999999994</v>
      </c>
      <c r="W97" s="10">
        <f t="shared" ca="1" si="58"/>
        <v>14.105373162891022</v>
      </c>
      <c r="X97" s="17">
        <f t="shared" si="41"/>
        <v>0</v>
      </c>
      <c r="Y97" s="10" t="e">
        <f t="shared" ca="1" si="59"/>
        <v>#NUM!</v>
      </c>
      <c r="Z97" s="10">
        <f t="shared" ca="1" si="54"/>
        <v>5.0479280388752308</v>
      </c>
      <c r="AA97" s="10">
        <f t="shared" ca="1" si="44"/>
        <v>6.8802849990687491</v>
      </c>
      <c r="AB97" s="10">
        <f t="shared" ca="1" si="45"/>
        <v>9.0991257143317981</v>
      </c>
      <c r="AC97" s="10">
        <f t="shared" ca="1" si="46"/>
        <v>10.699065977658258</v>
      </c>
      <c r="AD97" s="20">
        <f t="shared" ca="1" si="47"/>
        <v>12.066155940458248</v>
      </c>
      <c r="AE97" s="10">
        <f t="shared" ca="1" si="48"/>
        <v>13.343942050391306</v>
      </c>
      <c r="AF97" s="10">
        <f t="shared" ca="1" si="49"/>
        <v>14.621728160324363</v>
      </c>
      <c r="AG97" s="10">
        <f t="shared" ca="1" si="50"/>
        <v>15.988818123124354</v>
      </c>
      <c r="AH97" s="10">
        <f t="shared" ca="1" si="51"/>
        <v>17.588758386450813</v>
      </c>
      <c r="AI97" s="10">
        <f t="shared" ca="1" si="52"/>
        <v>19.807599101713862</v>
      </c>
      <c r="AJ97" s="10">
        <f t="shared" ca="1" si="53"/>
        <v>21.639956061907377</v>
      </c>
    </row>
    <row r="98" spans="7:36">
      <c r="G98" s="21" t="s">
        <v>3</v>
      </c>
      <c r="J98" s="19" t="e">
        <f t="shared" si="37"/>
        <v>#N/A</v>
      </c>
      <c r="K98" s="10" t="e">
        <f t="shared" si="55"/>
        <v>#VALUE!</v>
      </c>
      <c r="L98" s="10" t="e">
        <f t="shared" si="42"/>
        <v>#N/A</v>
      </c>
      <c r="M98" s="10" t="e">
        <f t="shared" si="43"/>
        <v>#N/A</v>
      </c>
      <c r="N98" s="10" t="e">
        <f t="shared" si="56"/>
        <v>#N/A</v>
      </c>
      <c r="O98" s="10">
        <f>COUNT($F$2:F98)</f>
        <v>23</v>
      </c>
      <c r="P98" s="10" t="e">
        <f t="shared" si="38"/>
        <v>#N/A</v>
      </c>
      <c r="Q98" s="10"/>
      <c r="R98" s="10"/>
      <c r="S98" s="10"/>
      <c r="T98" s="17">
        <f t="shared" si="39"/>
        <v>0.8</v>
      </c>
      <c r="U98" s="10">
        <f t="shared" ca="1" si="57"/>
        <v>17.588758386450813</v>
      </c>
      <c r="V98" s="17">
        <f t="shared" si="40"/>
        <v>0.55999999999999994</v>
      </c>
      <c r="W98" s="10">
        <f t="shared" ca="1" si="58"/>
        <v>14.105373162891022</v>
      </c>
      <c r="X98" s="17">
        <f t="shared" si="41"/>
        <v>0</v>
      </c>
      <c r="Y98" s="10" t="e">
        <f t="shared" ca="1" si="59"/>
        <v>#NUM!</v>
      </c>
      <c r="Z98" s="10">
        <f t="shared" ca="1" si="54"/>
        <v>5.0479280388752308</v>
      </c>
      <c r="AA98" s="10">
        <f t="shared" ca="1" si="44"/>
        <v>6.8802849990687491</v>
      </c>
      <c r="AB98" s="10">
        <f t="shared" ca="1" si="45"/>
        <v>9.0991257143317981</v>
      </c>
      <c r="AC98" s="10">
        <f t="shared" ca="1" si="46"/>
        <v>10.699065977658258</v>
      </c>
      <c r="AD98" s="20">
        <f t="shared" ca="1" si="47"/>
        <v>12.066155940458248</v>
      </c>
      <c r="AE98" s="10">
        <f t="shared" ca="1" si="48"/>
        <v>13.343942050391306</v>
      </c>
      <c r="AF98" s="10">
        <f t="shared" ca="1" si="49"/>
        <v>14.621728160324363</v>
      </c>
      <c r="AG98" s="10">
        <f t="shared" ca="1" si="50"/>
        <v>15.988818123124354</v>
      </c>
      <c r="AH98" s="10">
        <f t="shared" ca="1" si="51"/>
        <v>17.588758386450813</v>
      </c>
      <c r="AI98" s="10">
        <f t="shared" ca="1" si="52"/>
        <v>19.807599101713862</v>
      </c>
      <c r="AJ98" s="10">
        <f t="shared" ca="1" si="53"/>
        <v>21.639956061907377</v>
      </c>
    </row>
    <row r="99" spans="7:36">
      <c r="G99" s="21" t="s">
        <v>3</v>
      </c>
      <c r="J99" s="19" t="e">
        <f t="shared" si="37"/>
        <v>#N/A</v>
      </c>
      <c r="K99" s="10" t="e">
        <f t="shared" si="55"/>
        <v>#VALUE!</v>
      </c>
      <c r="L99" s="10" t="e">
        <f t="shared" si="42"/>
        <v>#N/A</v>
      </c>
      <c r="M99" s="10" t="e">
        <f t="shared" si="43"/>
        <v>#N/A</v>
      </c>
      <c r="N99" s="10" t="e">
        <f t="shared" si="56"/>
        <v>#N/A</v>
      </c>
      <c r="O99" s="10">
        <f>COUNT($F$2:F99)</f>
        <v>23</v>
      </c>
      <c r="P99" s="10" t="e">
        <f t="shared" si="38"/>
        <v>#N/A</v>
      </c>
      <c r="Q99" s="10"/>
      <c r="R99" s="10"/>
      <c r="S99" s="10"/>
      <c r="T99" s="17">
        <f t="shared" si="39"/>
        <v>0.8</v>
      </c>
      <c r="U99" s="10">
        <f t="shared" ca="1" si="57"/>
        <v>17.588758386450813</v>
      </c>
      <c r="V99" s="17">
        <f t="shared" si="40"/>
        <v>0.55999999999999994</v>
      </c>
      <c r="W99" s="10">
        <f t="shared" ca="1" si="58"/>
        <v>14.105373162891022</v>
      </c>
      <c r="X99" s="17">
        <f t="shared" si="41"/>
        <v>0</v>
      </c>
      <c r="Y99" s="10" t="e">
        <f t="shared" ca="1" si="59"/>
        <v>#NUM!</v>
      </c>
      <c r="Z99" s="10">
        <f t="shared" ca="1" si="54"/>
        <v>5.0479280388752308</v>
      </c>
      <c r="AA99" s="10">
        <f t="shared" ca="1" si="44"/>
        <v>6.8802849990687491</v>
      </c>
      <c r="AB99" s="10">
        <f t="shared" ca="1" si="45"/>
        <v>9.0991257143317981</v>
      </c>
      <c r="AC99" s="10">
        <f t="shared" ca="1" si="46"/>
        <v>10.699065977658258</v>
      </c>
      <c r="AD99" s="20">
        <f t="shared" ca="1" si="47"/>
        <v>12.066155940458248</v>
      </c>
      <c r="AE99" s="10">
        <f t="shared" ca="1" si="48"/>
        <v>13.343942050391306</v>
      </c>
      <c r="AF99" s="10">
        <f t="shared" ca="1" si="49"/>
        <v>14.621728160324363</v>
      </c>
      <c r="AG99" s="10">
        <f t="shared" ca="1" si="50"/>
        <v>15.988818123124354</v>
      </c>
      <c r="AH99" s="10">
        <f t="shared" ca="1" si="51"/>
        <v>17.588758386450813</v>
      </c>
      <c r="AI99" s="10">
        <f t="shared" ca="1" si="52"/>
        <v>19.807599101713862</v>
      </c>
      <c r="AJ99" s="10">
        <f t="shared" ca="1" si="53"/>
        <v>21.639956061907377</v>
      </c>
    </row>
    <row r="100" spans="7:36">
      <c r="G100" s="21" t="s">
        <v>3</v>
      </c>
      <c r="J100" s="19" t="e">
        <f t="shared" si="37"/>
        <v>#N/A</v>
      </c>
      <c r="K100" s="10" t="e">
        <f t="shared" si="55"/>
        <v>#VALUE!</v>
      </c>
      <c r="L100" s="10" t="e">
        <f t="shared" si="42"/>
        <v>#N/A</v>
      </c>
      <c r="M100" s="10" t="e">
        <f t="shared" si="43"/>
        <v>#N/A</v>
      </c>
      <c r="N100" s="10" t="e">
        <f t="shared" si="56"/>
        <v>#N/A</v>
      </c>
      <c r="O100" s="10">
        <f>COUNT($F$2:F100)</f>
        <v>23</v>
      </c>
      <c r="P100" s="10" t="e">
        <f t="shared" si="38"/>
        <v>#N/A</v>
      </c>
      <c r="Q100" s="10"/>
      <c r="R100" s="10"/>
      <c r="S100" s="10"/>
      <c r="T100" s="17">
        <f t="shared" si="39"/>
        <v>0.8</v>
      </c>
      <c r="U100" s="10">
        <f t="shared" ca="1" si="57"/>
        <v>17.588758386450813</v>
      </c>
      <c r="V100" s="17">
        <f t="shared" si="40"/>
        <v>0.55999999999999994</v>
      </c>
      <c r="W100" s="10">
        <f t="shared" ca="1" si="58"/>
        <v>14.105373162891022</v>
      </c>
      <c r="X100" s="17">
        <f t="shared" si="41"/>
        <v>0</v>
      </c>
      <c r="Y100" s="10" t="e">
        <f t="shared" ca="1" si="59"/>
        <v>#NUM!</v>
      </c>
      <c r="Z100" s="10">
        <f t="shared" ca="1" si="54"/>
        <v>5.0479280388752308</v>
      </c>
      <c r="AA100" s="10">
        <f t="shared" ca="1" si="44"/>
        <v>6.8802849990687491</v>
      </c>
      <c r="AB100" s="10">
        <f t="shared" ca="1" si="45"/>
        <v>9.0991257143317981</v>
      </c>
      <c r="AC100" s="10">
        <f t="shared" ca="1" si="46"/>
        <v>10.699065977658258</v>
      </c>
      <c r="AD100" s="20">
        <f t="shared" ca="1" si="47"/>
        <v>12.066155940458248</v>
      </c>
      <c r="AE100" s="10">
        <f t="shared" ca="1" si="48"/>
        <v>13.343942050391306</v>
      </c>
      <c r="AF100" s="10">
        <f t="shared" ca="1" si="49"/>
        <v>14.621728160324363</v>
      </c>
      <c r="AG100" s="10">
        <f t="shared" ca="1" si="50"/>
        <v>15.988818123124354</v>
      </c>
      <c r="AH100" s="10">
        <f t="shared" ca="1" si="51"/>
        <v>17.588758386450813</v>
      </c>
      <c r="AI100" s="10">
        <f t="shared" ca="1" si="52"/>
        <v>19.807599101713862</v>
      </c>
      <c r="AJ100" s="10">
        <f t="shared" ca="1" si="53"/>
        <v>21.639956061907377</v>
      </c>
    </row>
    <row r="101" spans="7:36">
      <c r="G101" s="21" t="s">
        <v>3</v>
      </c>
      <c r="J101" s="19" t="e">
        <f t="shared" si="37"/>
        <v>#N/A</v>
      </c>
      <c r="K101" s="10" t="e">
        <f t="shared" si="55"/>
        <v>#VALUE!</v>
      </c>
      <c r="L101" s="10" t="e">
        <f t="shared" si="42"/>
        <v>#N/A</v>
      </c>
      <c r="M101" s="10" t="e">
        <f t="shared" si="43"/>
        <v>#N/A</v>
      </c>
      <c r="N101" s="10" t="e">
        <f t="shared" si="56"/>
        <v>#N/A</v>
      </c>
      <c r="O101" s="10">
        <f>COUNT($F$2:F101)</f>
        <v>23</v>
      </c>
      <c r="P101" s="10" t="e">
        <f t="shared" si="38"/>
        <v>#N/A</v>
      </c>
      <c r="Q101" s="10"/>
      <c r="R101" s="10"/>
      <c r="S101" s="10"/>
      <c r="T101" s="17">
        <f t="shared" si="39"/>
        <v>0.8</v>
      </c>
      <c r="U101" s="10">
        <f t="shared" ca="1" si="57"/>
        <v>17.588758386450813</v>
      </c>
      <c r="V101" s="17">
        <f t="shared" si="40"/>
        <v>0.55999999999999994</v>
      </c>
      <c r="W101" s="10">
        <f t="shared" ca="1" si="58"/>
        <v>14.105373162891022</v>
      </c>
      <c r="X101" s="17">
        <f t="shared" si="41"/>
        <v>0</v>
      </c>
      <c r="Y101" s="10" t="e">
        <f t="shared" ca="1" si="59"/>
        <v>#NUM!</v>
      </c>
      <c r="Z101" s="10">
        <f t="shared" ca="1" si="54"/>
        <v>5.0479280388752308</v>
      </c>
      <c r="AA101" s="10">
        <f t="shared" ca="1" si="44"/>
        <v>6.8802849990687491</v>
      </c>
      <c r="AB101" s="10">
        <f t="shared" ca="1" si="45"/>
        <v>9.0991257143317981</v>
      </c>
      <c r="AC101" s="10">
        <f t="shared" ca="1" si="46"/>
        <v>10.699065977658258</v>
      </c>
      <c r="AD101" s="20">
        <f t="shared" ca="1" si="47"/>
        <v>12.066155940458248</v>
      </c>
      <c r="AE101" s="10">
        <f t="shared" ca="1" si="48"/>
        <v>13.343942050391306</v>
      </c>
      <c r="AF101" s="10">
        <f t="shared" ca="1" si="49"/>
        <v>14.621728160324363</v>
      </c>
      <c r="AG101" s="10">
        <f t="shared" ca="1" si="50"/>
        <v>15.988818123124354</v>
      </c>
      <c r="AH101" s="10">
        <f t="shared" ca="1" si="51"/>
        <v>17.588758386450813</v>
      </c>
      <c r="AI101" s="10">
        <f t="shared" ca="1" si="52"/>
        <v>19.807599101713862</v>
      </c>
      <c r="AJ101" s="10">
        <f t="shared" ca="1" si="53"/>
        <v>21.639956061907377</v>
      </c>
    </row>
    <row r="102" spans="7:36">
      <c r="G102" s="21" t="s">
        <v>3</v>
      </c>
      <c r="J102" s="19" t="e">
        <f t="shared" si="37"/>
        <v>#N/A</v>
      </c>
      <c r="K102" s="10" t="e">
        <f t="shared" si="55"/>
        <v>#VALUE!</v>
      </c>
      <c r="L102" s="10" t="e">
        <f t="shared" si="42"/>
        <v>#N/A</v>
      </c>
      <c r="M102" s="10" t="e">
        <f t="shared" si="43"/>
        <v>#N/A</v>
      </c>
      <c r="N102" s="10" t="e">
        <f t="shared" si="56"/>
        <v>#N/A</v>
      </c>
      <c r="O102" s="10">
        <f>COUNT(F$2:F102)</f>
        <v>23</v>
      </c>
      <c r="P102" s="10" t="e">
        <f t="shared" si="38"/>
        <v>#N/A</v>
      </c>
      <c r="Q102" s="10"/>
      <c r="R102" s="10"/>
      <c r="S102" s="10"/>
      <c r="T102" s="17">
        <f t="shared" si="39"/>
        <v>0.8</v>
      </c>
      <c r="U102" s="10">
        <f t="shared" ca="1" si="57"/>
        <v>17.588758386450813</v>
      </c>
      <c r="V102" s="17">
        <f t="shared" si="40"/>
        <v>0.55999999999999994</v>
      </c>
      <c r="W102" s="10">
        <f t="shared" ca="1" si="58"/>
        <v>14.105373162891022</v>
      </c>
      <c r="X102" s="17">
        <f t="shared" si="41"/>
        <v>0</v>
      </c>
      <c r="Y102" s="10" t="e">
        <f t="shared" ca="1" si="59"/>
        <v>#NUM!</v>
      </c>
      <c r="Z102" s="10">
        <f t="shared" ca="1" si="54"/>
        <v>5.0479280388752308</v>
      </c>
      <c r="AA102" s="10">
        <f t="shared" ca="1" si="44"/>
        <v>6.8802849990687491</v>
      </c>
      <c r="AB102" s="10">
        <f t="shared" ca="1" si="45"/>
        <v>9.0991257143317981</v>
      </c>
      <c r="AC102" s="10">
        <f t="shared" ca="1" si="46"/>
        <v>10.699065977658258</v>
      </c>
      <c r="AD102" s="20">
        <f t="shared" ca="1" si="47"/>
        <v>12.066155940458248</v>
      </c>
      <c r="AE102" s="10">
        <f t="shared" ca="1" si="48"/>
        <v>13.343942050391306</v>
      </c>
      <c r="AF102" s="10">
        <f t="shared" ca="1" si="49"/>
        <v>14.621728160324363</v>
      </c>
      <c r="AG102" s="10">
        <f t="shared" ca="1" si="50"/>
        <v>15.988818123124354</v>
      </c>
      <c r="AH102" s="10">
        <f t="shared" ca="1" si="51"/>
        <v>17.588758386450813</v>
      </c>
      <c r="AI102" s="10">
        <f t="shared" ca="1" si="52"/>
        <v>19.807599101713862</v>
      </c>
      <c r="AJ102" s="10">
        <f t="shared" ca="1" si="53"/>
        <v>21.639956061907377</v>
      </c>
    </row>
    <row r="103" spans="7:36">
      <c r="G103" s="21" t="s">
        <v>3</v>
      </c>
      <c r="J103" s="19" t="e">
        <f t="shared" si="37"/>
        <v>#N/A</v>
      </c>
      <c r="K103" s="10" t="e">
        <f t="shared" si="55"/>
        <v>#VALUE!</v>
      </c>
      <c r="L103" s="10" t="e">
        <f t="shared" si="42"/>
        <v>#N/A</v>
      </c>
      <c r="M103" s="10" t="e">
        <f t="shared" si="43"/>
        <v>#N/A</v>
      </c>
      <c r="N103" s="10" t="e">
        <f t="shared" si="56"/>
        <v>#N/A</v>
      </c>
      <c r="O103" s="10">
        <f>COUNT($F$2:F103)</f>
        <v>23</v>
      </c>
      <c r="P103" s="10" t="e">
        <f t="shared" si="38"/>
        <v>#N/A</v>
      </c>
      <c r="Q103" s="10"/>
      <c r="R103" s="10"/>
      <c r="S103" s="10"/>
      <c r="T103" s="17">
        <f t="shared" si="39"/>
        <v>0.8</v>
      </c>
      <c r="U103" s="10">
        <f t="shared" ca="1" si="57"/>
        <v>17.588758386450813</v>
      </c>
      <c r="V103" s="17">
        <f t="shared" si="40"/>
        <v>0.55999999999999994</v>
      </c>
      <c r="W103" s="10">
        <f t="shared" ca="1" si="58"/>
        <v>14.105373162891022</v>
      </c>
      <c r="X103" s="17">
        <f t="shared" si="41"/>
        <v>0</v>
      </c>
      <c r="Y103" s="10" t="e">
        <f t="shared" ca="1" si="59"/>
        <v>#NUM!</v>
      </c>
      <c r="Z103" s="10">
        <f t="shared" ca="1" si="54"/>
        <v>5.0479280388752308</v>
      </c>
      <c r="AA103" s="10">
        <f t="shared" ca="1" si="44"/>
        <v>6.8802849990687491</v>
      </c>
      <c r="AB103" s="10">
        <f t="shared" ca="1" si="45"/>
        <v>9.0991257143317981</v>
      </c>
      <c r="AC103" s="10">
        <f t="shared" ca="1" si="46"/>
        <v>10.699065977658258</v>
      </c>
      <c r="AD103" s="20">
        <f t="shared" ca="1" si="47"/>
        <v>12.066155940458248</v>
      </c>
      <c r="AE103" s="10">
        <f t="shared" ca="1" si="48"/>
        <v>13.343942050391306</v>
      </c>
      <c r="AF103" s="10">
        <f t="shared" ca="1" si="49"/>
        <v>14.621728160324363</v>
      </c>
      <c r="AG103" s="10">
        <f t="shared" ca="1" si="50"/>
        <v>15.988818123124354</v>
      </c>
      <c r="AH103" s="10">
        <f t="shared" ca="1" si="51"/>
        <v>17.588758386450813</v>
      </c>
      <c r="AI103" s="10">
        <f t="shared" ca="1" si="52"/>
        <v>19.807599101713862</v>
      </c>
      <c r="AJ103" s="10">
        <f t="shared" ca="1" si="53"/>
        <v>21.639956061907377</v>
      </c>
    </row>
    <row r="104" spans="7:36">
      <c r="G104" s="21" t="s">
        <v>3</v>
      </c>
      <c r="J104" s="19" t="e">
        <f t="shared" si="37"/>
        <v>#N/A</v>
      </c>
      <c r="K104" s="10" t="e">
        <f t="shared" si="55"/>
        <v>#VALUE!</v>
      </c>
      <c r="L104" s="10" t="e">
        <f t="shared" si="42"/>
        <v>#N/A</v>
      </c>
      <c r="M104" s="10" t="e">
        <f t="shared" si="43"/>
        <v>#N/A</v>
      </c>
      <c r="N104" s="10" t="e">
        <f t="shared" si="56"/>
        <v>#N/A</v>
      </c>
      <c r="O104" s="10">
        <f>COUNT($F$2:F104)</f>
        <v>23</v>
      </c>
      <c r="P104" s="10" t="e">
        <f t="shared" si="38"/>
        <v>#N/A</v>
      </c>
      <c r="Q104" s="10"/>
      <c r="R104" s="10"/>
      <c r="S104" s="10"/>
      <c r="T104" s="17">
        <f t="shared" si="39"/>
        <v>0.8</v>
      </c>
      <c r="U104" s="10">
        <f t="shared" ca="1" si="57"/>
        <v>17.588758386450813</v>
      </c>
      <c r="V104" s="17">
        <f t="shared" si="40"/>
        <v>0.55999999999999994</v>
      </c>
      <c r="W104" s="10">
        <f t="shared" ca="1" si="58"/>
        <v>14.105373162891022</v>
      </c>
      <c r="X104" s="17">
        <f t="shared" si="41"/>
        <v>0</v>
      </c>
      <c r="Y104" s="10" t="e">
        <f t="shared" ca="1" si="59"/>
        <v>#NUM!</v>
      </c>
      <c r="Z104" s="10">
        <f t="shared" ca="1" si="54"/>
        <v>5.0479280388752308</v>
      </c>
      <c r="AA104" s="10">
        <f t="shared" ca="1" si="44"/>
        <v>6.8802849990687491</v>
      </c>
      <c r="AB104" s="10">
        <f t="shared" ca="1" si="45"/>
        <v>9.0991257143317981</v>
      </c>
      <c r="AC104" s="10">
        <f t="shared" ca="1" si="46"/>
        <v>10.699065977658258</v>
      </c>
      <c r="AD104" s="20">
        <f t="shared" ca="1" si="47"/>
        <v>12.066155940458248</v>
      </c>
      <c r="AE104" s="10">
        <f t="shared" ca="1" si="48"/>
        <v>13.343942050391306</v>
      </c>
      <c r="AF104" s="10">
        <f t="shared" ca="1" si="49"/>
        <v>14.621728160324363</v>
      </c>
      <c r="AG104" s="10">
        <f t="shared" ca="1" si="50"/>
        <v>15.988818123124354</v>
      </c>
      <c r="AH104" s="10">
        <f t="shared" ca="1" si="51"/>
        <v>17.588758386450813</v>
      </c>
      <c r="AI104" s="10">
        <f t="shared" ca="1" si="52"/>
        <v>19.807599101713862</v>
      </c>
      <c r="AJ104" s="10">
        <f t="shared" ca="1" si="53"/>
        <v>21.639956061907377</v>
      </c>
    </row>
    <row r="105" spans="7:36">
      <c r="G105" s="21" t="s">
        <v>3</v>
      </c>
      <c r="J105" s="19" t="e">
        <f t="shared" si="37"/>
        <v>#N/A</v>
      </c>
      <c r="K105" s="10" t="e">
        <f t="shared" si="55"/>
        <v>#VALUE!</v>
      </c>
      <c r="L105" s="10" t="e">
        <f t="shared" si="42"/>
        <v>#N/A</v>
      </c>
      <c r="M105" s="10" t="e">
        <f t="shared" si="43"/>
        <v>#N/A</v>
      </c>
      <c r="N105" s="10" t="e">
        <f t="shared" si="56"/>
        <v>#N/A</v>
      </c>
      <c r="O105" s="10">
        <f>COUNT($F$2:F105)</f>
        <v>23</v>
      </c>
      <c r="P105" s="10" t="e">
        <f t="shared" si="38"/>
        <v>#N/A</v>
      </c>
      <c r="Q105" s="10"/>
      <c r="R105" s="10"/>
      <c r="S105" s="10"/>
      <c r="T105" s="17">
        <f t="shared" si="39"/>
        <v>0.8</v>
      </c>
      <c r="U105" s="10">
        <f t="shared" ca="1" si="57"/>
        <v>17.588758386450813</v>
      </c>
      <c r="V105" s="17">
        <f t="shared" si="40"/>
        <v>0.55999999999999994</v>
      </c>
      <c r="W105" s="10">
        <f t="shared" ca="1" si="58"/>
        <v>14.105373162891022</v>
      </c>
      <c r="X105" s="17">
        <f t="shared" si="41"/>
        <v>0</v>
      </c>
      <c r="Y105" s="10" t="e">
        <f t="shared" ca="1" si="59"/>
        <v>#NUM!</v>
      </c>
      <c r="Z105" s="10">
        <f t="shared" ca="1" si="54"/>
        <v>5.0479280388752308</v>
      </c>
      <c r="AA105" s="10">
        <f t="shared" ca="1" si="44"/>
        <v>6.8802849990687491</v>
      </c>
      <c r="AB105" s="10">
        <f t="shared" ca="1" si="45"/>
        <v>9.0991257143317981</v>
      </c>
      <c r="AC105" s="10">
        <f t="shared" ca="1" si="46"/>
        <v>10.699065977658258</v>
      </c>
      <c r="AD105" s="20">
        <f t="shared" ca="1" si="47"/>
        <v>12.066155940458248</v>
      </c>
      <c r="AE105" s="10">
        <f t="shared" ca="1" si="48"/>
        <v>13.343942050391306</v>
      </c>
      <c r="AF105" s="10">
        <f t="shared" ca="1" si="49"/>
        <v>14.621728160324363</v>
      </c>
      <c r="AG105" s="10">
        <f t="shared" ca="1" si="50"/>
        <v>15.988818123124354</v>
      </c>
      <c r="AH105" s="10">
        <f t="shared" ca="1" si="51"/>
        <v>17.588758386450813</v>
      </c>
      <c r="AI105" s="10">
        <f t="shared" ca="1" si="52"/>
        <v>19.807599101713862</v>
      </c>
      <c r="AJ105" s="10">
        <f t="shared" ca="1" si="53"/>
        <v>21.639956061907377</v>
      </c>
    </row>
    <row r="106" spans="7:36">
      <c r="G106" s="21" t="s">
        <v>3</v>
      </c>
      <c r="J106" s="19" t="e">
        <f t="shared" si="37"/>
        <v>#N/A</v>
      </c>
      <c r="K106" s="10" t="e">
        <f t="shared" si="55"/>
        <v>#VALUE!</v>
      </c>
      <c r="L106" s="10" t="e">
        <f t="shared" si="42"/>
        <v>#N/A</v>
      </c>
      <c r="M106" s="10" t="e">
        <f t="shared" si="43"/>
        <v>#N/A</v>
      </c>
      <c r="N106" s="10" t="e">
        <f t="shared" si="56"/>
        <v>#N/A</v>
      </c>
      <c r="O106" s="10">
        <f>COUNT($F$2:F106)</f>
        <v>23</v>
      </c>
      <c r="P106" s="10" t="e">
        <f t="shared" si="38"/>
        <v>#N/A</v>
      </c>
      <c r="Q106" s="10"/>
      <c r="R106" s="10"/>
      <c r="S106" s="10"/>
      <c r="T106" s="17">
        <f t="shared" si="39"/>
        <v>0.8</v>
      </c>
      <c r="U106" s="10">
        <f t="shared" ca="1" si="57"/>
        <v>17.588758386450813</v>
      </c>
      <c r="V106" s="17">
        <f t="shared" si="40"/>
        <v>0.55999999999999994</v>
      </c>
      <c r="W106" s="10">
        <f t="shared" ca="1" si="58"/>
        <v>14.105373162891022</v>
      </c>
      <c r="X106" s="17">
        <f t="shared" si="41"/>
        <v>0</v>
      </c>
      <c r="Y106" s="10" t="e">
        <f t="shared" ca="1" si="59"/>
        <v>#NUM!</v>
      </c>
      <c r="Z106" s="10">
        <f t="shared" ca="1" si="54"/>
        <v>5.0479280388752308</v>
      </c>
      <c r="AA106" s="10">
        <f t="shared" ca="1" si="44"/>
        <v>6.8802849990687491</v>
      </c>
      <c r="AB106" s="10">
        <f t="shared" ca="1" si="45"/>
        <v>9.0991257143317981</v>
      </c>
      <c r="AC106" s="10">
        <f t="shared" ca="1" si="46"/>
        <v>10.699065977658258</v>
      </c>
      <c r="AD106" s="20">
        <f t="shared" ca="1" si="47"/>
        <v>12.066155940458248</v>
      </c>
      <c r="AE106" s="10">
        <f t="shared" ca="1" si="48"/>
        <v>13.343942050391306</v>
      </c>
      <c r="AF106" s="10">
        <f t="shared" ca="1" si="49"/>
        <v>14.621728160324363</v>
      </c>
      <c r="AG106" s="10">
        <f t="shared" ca="1" si="50"/>
        <v>15.988818123124354</v>
      </c>
      <c r="AH106" s="10">
        <f t="shared" ca="1" si="51"/>
        <v>17.588758386450813</v>
      </c>
      <c r="AI106" s="10">
        <f t="shared" ca="1" si="52"/>
        <v>19.807599101713862</v>
      </c>
      <c r="AJ106" s="10">
        <f t="shared" ca="1" si="53"/>
        <v>21.639956061907377</v>
      </c>
    </row>
    <row r="107" spans="7:36">
      <c r="G107" s="21" t="s">
        <v>3</v>
      </c>
      <c r="J107" s="19" t="e">
        <f t="shared" si="37"/>
        <v>#N/A</v>
      </c>
      <c r="K107" s="10" t="e">
        <f t="shared" si="55"/>
        <v>#VALUE!</v>
      </c>
      <c r="L107" s="10" t="e">
        <f t="shared" si="42"/>
        <v>#N/A</v>
      </c>
      <c r="M107" s="10" t="e">
        <f t="shared" si="43"/>
        <v>#N/A</v>
      </c>
      <c r="N107" s="10" t="e">
        <f t="shared" si="56"/>
        <v>#N/A</v>
      </c>
      <c r="O107" s="10">
        <f>COUNT($F$2:F107)</f>
        <v>23</v>
      </c>
      <c r="P107" s="10" t="e">
        <f t="shared" si="38"/>
        <v>#N/A</v>
      </c>
      <c r="Q107" s="10"/>
      <c r="R107" s="10"/>
      <c r="S107" s="10"/>
      <c r="T107" s="17">
        <f t="shared" si="39"/>
        <v>0.8</v>
      </c>
      <c r="U107" s="10">
        <f t="shared" ca="1" si="57"/>
        <v>17.588758386450813</v>
      </c>
      <c r="V107" s="17">
        <f t="shared" si="40"/>
        <v>0.55999999999999994</v>
      </c>
      <c r="W107" s="10">
        <f t="shared" ca="1" si="58"/>
        <v>14.105373162891022</v>
      </c>
      <c r="X107" s="17">
        <f t="shared" si="41"/>
        <v>0</v>
      </c>
      <c r="Y107" s="10" t="e">
        <f t="shared" ca="1" si="59"/>
        <v>#NUM!</v>
      </c>
      <c r="Z107" s="10">
        <f t="shared" ca="1" si="54"/>
        <v>5.0479280388752308</v>
      </c>
      <c r="AA107" s="10">
        <f t="shared" ca="1" si="44"/>
        <v>6.8802849990687491</v>
      </c>
      <c r="AB107" s="10">
        <f t="shared" ca="1" si="45"/>
        <v>9.0991257143317981</v>
      </c>
      <c r="AC107" s="10">
        <f t="shared" ca="1" si="46"/>
        <v>10.699065977658258</v>
      </c>
      <c r="AD107" s="20">
        <f t="shared" ca="1" si="47"/>
        <v>12.066155940458248</v>
      </c>
      <c r="AE107" s="10">
        <f t="shared" ca="1" si="48"/>
        <v>13.343942050391306</v>
      </c>
      <c r="AF107" s="10">
        <f t="shared" ca="1" si="49"/>
        <v>14.621728160324363</v>
      </c>
      <c r="AG107" s="10">
        <f t="shared" ca="1" si="50"/>
        <v>15.988818123124354</v>
      </c>
      <c r="AH107" s="10">
        <f t="shared" ca="1" si="51"/>
        <v>17.588758386450813</v>
      </c>
      <c r="AI107" s="10">
        <f t="shared" ca="1" si="52"/>
        <v>19.807599101713862</v>
      </c>
      <c r="AJ107" s="10">
        <f t="shared" ca="1" si="53"/>
        <v>21.639956061907377</v>
      </c>
    </row>
    <row r="108" spans="7:36">
      <c r="G108" s="21" t="s">
        <v>3</v>
      </c>
      <c r="J108" s="19" t="e">
        <f t="shared" si="37"/>
        <v>#N/A</v>
      </c>
      <c r="K108" s="10" t="e">
        <f t="shared" si="55"/>
        <v>#VALUE!</v>
      </c>
      <c r="L108" s="10" t="e">
        <f t="shared" si="42"/>
        <v>#N/A</v>
      </c>
      <c r="M108" s="10" t="e">
        <f t="shared" si="43"/>
        <v>#N/A</v>
      </c>
      <c r="N108" s="10" t="e">
        <f t="shared" si="56"/>
        <v>#N/A</v>
      </c>
      <c r="O108" s="10">
        <f>COUNT($F$2:F108)</f>
        <v>23</v>
      </c>
      <c r="P108" s="10" t="e">
        <f t="shared" si="38"/>
        <v>#N/A</v>
      </c>
      <c r="Q108" s="10"/>
      <c r="R108" s="10"/>
      <c r="S108" s="10"/>
      <c r="T108" s="17">
        <f t="shared" si="39"/>
        <v>0.8</v>
      </c>
      <c r="U108" s="10">
        <f t="shared" ca="1" si="57"/>
        <v>17.588758386450813</v>
      </c>
      <c r="V108" s="17">
        <f t="shared" si="40"/>
        <v>0.55999999999999994</v>
      </c>
      <c r="W108" s="10">
        <f t="shared" ca="1" si="58"/>
        <v>14.105373162891022</v>
      </c>
      <c r="X108" s="17">
        <f t="shared" si="41"/>
        <v>0</v>
      </c>
      <c r="Y108" s="10" t="e">
        <f t="shared" ca="1" si="59"/>
        <v>#NUM!</v>
      </c>
      <c r="Z108" s="10">
        <f t="shared" ca="1" si="54"/>
        <v>5.0479280388752308</v>
      </c>
      <c r="AA108" s="10">
        <f t="shared" ca="1" si="44"/>
        <v>6.8802849990687491</v>
      </c>
      <c r="AB108" s="10">
        <f t="shared" ca="1" si="45"/>
        <v>9.0991257143317981</v>
      </c>
      <c r="AC108" s="10">
        <f t="shared" ca="1" si="46"/>
        <v>10.699065977658258</v>
      </c>
      <c r="AD108" s="20">
        <f t="shared" ca="1" si="47"/>
        <v>12.066155940458248</v>
      </c>
      <c r="AE108" s="10">
        <f t="shared" ca="1" si="48"/>
        <v>13.343942050391306</v>
      </c>
      <c r="AF108" s="10">
        <f t="shared" ca="1" si="49"/>
        <v>14.621728160324363</v>
      </c>
      <c r="AG108" s="10">
        <f t="shared" ca="1" si="50"/>
        <v>15.988818123124354</v>
      </c>
      <c r="AH108" s="10">
        <f t="shared" ca="1" si="51"/>
        <v>17.588758386450813</v>
      </c>
      <c r="AI108" s="10">
        <f t="shared" ca="1" si="52"/>
        <v>19.807599101713862</v>
      </c>
      <c r="AJ108" s="10">
        <f t="shared" ca="1" si="53"/>
        <v>21.639956061907377</v>
      </c>
    </row>
    <row r="109" spans="7:36">
      <c r="G109" s="21" t="s">
        <v>3</v>
      </c>
      <c r="J109" s="19" t="e">
        <f t="shared" si="37"/>
        <v>#N/A</v>
      </c>
      <c r="K109" s="10" t="e">
        <f t="shared" si="55"/>
        <v>#VALUE!</v>
      </c>
      <c r="L109" s="10" t="e">
        <f t="shared" si="42"/>
        <v>#N/A</v>
      </c>
      <c r="M109" s="10" t="e">
        <f t="shared" si="43"/>
        <v>#N/A</v>
      </c>
      <c r="N109" s="10" t="e">
        <f t="shared" si="56"/>
        <v>#N/A</v>
      </c>
      <c r="O109" s="10">
        <f>COUNT($F$2:F109)</f>
        <v>23</v>
      </c>
      <c r="P109" s="10" t="e">
        <f t="shared" si="38"/>
        <v>#N/A</v>
      </c>
      <c r="Q109" s="10"/>
      <c r="R109" s="10"/>
      <c r="S109" s="10"/>
      <c r="T109" s="17">
        <f t="shared" si="39"/>
        <v>0.8</v>
      </c>
      <c r="U109" s="10">
        <f t="shared" ca="1" si="57"/>
        <v>17.588758386450813</v>
      </c>
      <c r="V109" s="17">
        <f t="shared" si="40"/>
        <v>0.55999999999999994</v>
      </c>
      <c r="W109" s="10">
        <f t="shared" ca="1" si="58"/>
        <v>14.105373162891022</v>
      </c>
      <c r="X109" s="17">
        <f t="shared" si="41"/>
        <v>0</v>
      </c>
      <c r="Y109" s="10" t="e">
        <f t="shared" ca="1" si="59"/>
        <v>#NUM!</v>
      </c>
      <c r="Z109" s="10">
        <f t="shared" ca="1" si="54"/>
        <v>5.0479280388752308</v>
      </c>
      <c r="AA109" s="10">
        <f t="shared" ca="1" si="44"/>
        <v>6.8802849990687491</v>
      </c>
      <c r="AB109" s="10">
        <f t="shared" ca="1" si="45"/>
        <v>9.0991257143317981</v>
      </c>
      <c r="AC109" s="10">
        <f t="shared" ca="1" si="46"/>
        <v>10.699065977658258</v>
      </c>
      <c r="AD109" s="20">
        <f t="shared" ca="1" si="47"/>
        <v>12.066155940458248</v>
      </c>
      <c r="AE109" s="10">
        <f t="shared" ca="1" si="48"/>
        <v>13.343942050391306</v>
      </c>
      <c r="AF109" s="10">
        <f t="shared" ca="1" si="49"/>
        <v>14.621728160324363</v>
      </c>
      <c r="AG109" s="10">
        <f t="shared" ca="1" si="50"/>
        <v>15.988818123124354</v>
      </c>
      <c r="AH109" s="10">
        <f t="shared" ca="1" si="51"/>
        <v>17.588758386450813</v>
      </c>
      <c r="AI109" s="10">
        <f t="shared" ca="1" si="52"/>
        <v>19.807599101713862</v>
      </c>
      <c r="AJ109" s="10">
        <f t="shared" ca="1" si="53"/>
        <v>21.639956061907377</v>
      </c>
    </row>
    <row r="110" spans="7:36">
      <c r="G110" s="21" t="s">
        <v>3</v>
      </c>
      <c r="J110" s="19" t="e">
        <f t="shared" si="37"/>
        <v>#N/A</v>
      </c>
      <c r="K110" s="10" t="e">
        <f t="shared" si="55"/>
        <v>#VALUE!</v>
      </c>
      <c r="L110" s="10" t="e">
        <f t="shared" si="42"/>
        <v>#N/A</v>
      </c>
      <c r="M110" s="10" t="e">
        <f t="shared" si="43"/>
        <v>#N/A</v>
      </c>
      <c r="N110" s="10" t="e">
        <f t="shared" si="56"/>
        <v>#N/A</v>
      </c>
      <c r="O110" s="10">
        <f>COUNT($F$2:F110)</f>
        <v>23</v>
      </c>
      <c r="P110" s="10" t="e">
        <f t="shared" si="38"/>
        <v>#N/A</v>
      </c>
      <c r="Q110" s="10"/>
      <c r="R110" s="10"/>
      <c r="S110" s="10"/>
      <c r="T110" s="17">
        <f t="shared" si="39"/>
        <v>0.8</v>
      </c>
      <c r="U110" s="10">
        <f t="shared" ca="1" si="57"/>
        <v>17.588758386450813</v>
      </c>
      <c r="V110" s="17">
        <f t="shared" si="40"/>
        <v>0.55999999999999994</v>
      </c>
      <c r="W110" s="10">
        <f t="shared" ca="1" si="58"/>
        <v>14.105373162891022</v>
      </c>
      <c r="X110" s="17">
        <f t="shared" si="41"/>
        <v>0</v>
      </c>
      <c r="Y110" s="10" t="e">
        <f t="shared" ca="1" si="59"/>
        <v>#NUM!</v>
      </c>
      <c r="Z110" s="10">
        <f t="shared" ca="1" si="54"/>
        <v>5.0479280388752308</v>
      </c>
      <c r="AA110" s="10">
        <f t="shared" ca="1" si="44"/>
        <v>6.8802849990687491</v>
      </c>
      <c r="AB110" s="10">
        <f t="shared" ca="1" si="45"/>
        <v>9.0991257143317981</v>
      </c>
      <c r="AC110" s="10">
        <f t="shared" ca="1" si="46"/>
        <v>10.699065977658258</v>
      </c>
      <c r="AD110" s="20">
        <f t="shared" ca="1" si="47"/>
        <v>12.066155940458248</v>
      </c>
      <c r="AE110" s="10">
        <f t="shared" ca="1" si="48"/>
        <v>13.343942050391306</v>
      </c>
      <c r="AF110" s="10">
        <f t="shared" ca="1" si="49"/>
        <v>14.621728160324363</v>
      </c>
      <c r="AG110" s="10">
        <f t="shared" ca="1" si="50"/>
        <v>15.988818123124354</v>
      </c>
      <c r="AH110" s="10">
        <f t="shared" ca="1" si="51"/>
        <v>17.588758386450813</v>
      </c>
      <c r="AI110" s="10">
        <f t="shared" ca="1" si="52"/>
        <v>19.807599101713862</v>
      </c>
      <c r="AJ110" s="10">
        <f t="shared" ca="1" si="53"/>
        <v>21.639956061907377</v>
      </c>
    </row>
    <row r="111" spans="7:36">
      <c r="G111" s="21" t="s">
        <v>3</v>
      </c>
      <c r="J111" s="19" t="e">
        <f t="shared" si="37"/>
        <v>#N/A</v>
      </c>
      <c r="K111" s="10" t="e">
        <f t="shared" si="55"/>
        <v>#VALUE!</v>
      </c>
      <c r="L111" s="10" t="e">
        <f t="shared" si="42"/>
        <v>#N/A</v>
      </c>
      <c r="M111" s="10" t="e">
        <f t="shared" si="43"/>
        <v>#N/A</v>
      </c>
      <c r="N111" s="10" t="e">
        <f t="shared" si="56"/>
        <v>#N/A</v>
      </c>
      <c r="O111" s="10">
        <f>COUNT($F$2:F111)</f>
        <v>23</v>
      </c>
      <c r="P111" s="10" t="e">
        <f t="shared" si="38"/>
        <v>#N/A</v>
      </c>
      <c r="Q111" s="10"/>
      <c r="R111" s="10"/>
      <c r="S111" s="10"/>
      <c r="T111" s="17">
        <f t="shared" si="39"/>
        <v>0.8</v>
      </c>
      <c r="U111" s="10">
        <f t="shared" ca="1" si="57"/>
        <v>17.588758386450813</v>
      </c>
      <c r="V111" s="17">
        <f t="shared" si="40"/>
        <v>0.55999999999999994</v>
      </c>
      <c r="W111" s="10">
        <f t="shared" ca="1" si="58"/>
        <v>14.105373162891022</v>
      </c>
      <c r="X111" s="17">
        <f t="shared" si="41"/>
        <v>0</v>
      </c>
      <c r="Y111" s="10" t="e">
        <f t="shared" ca="1" si="59"/>
        <v>#NUM!</v>
      </c>
      <c r="Z111" s="10">
        <f t="shared" ca="1" si="54"/>
        <v>5.0479280388752308</v>
      </c>
      <c r="AA111" s="10">
        <f t="shared" ca="1" si="44"/>
        <v>6.8802849990687491</v>
      </c>
      <c r="AB111" s="10">
        <f t="shared" ca="1" si="45"/>
        <v>9.0991257143317981</v>
      </c>
      <c r="AC111" s="10">
        <f t="shared" ca="1" si="46"/>
        <v>10.699065977658258</v>
      </c>
      <c r="AD111" s="20">
        <f t="shared" ca="1" si="47"/>
        <v>12.066155940458248</v>
      </c>
      <c r="AE111" s="10">
        <f t="shared" ca="1" si="48"/>
        <v>13.343942050391306</v>
      </c>
      <c r="AF111" s="10">
        <f t="shared" ca="1" si="49"/>
        <v>14.621728160324363</v>
      </c>
      <c r="AG111" s="10">
        <f t="shared" ca="1" si="50"/>
        <v>15.988818123124354</v>
      </c>
      <c r="AH111" s="10">
        <f t="shared" ca="1" si="51"/>
        <v>17.588758386450813</v>
      </c>
      <c r="AI111" s="10">
        <f t="shared" ca="1" si="52"/>
        <v>19.807599101713862</v>
      </c>
      <c r="AJ111" s="10">
        <f t="shared" ca="1" si="53"/>
        <v>21.639956061907377</v>
      </c>
    </row>
    <row r="112" spans="7:36">
      <c r="G112" s="21" t="s">
        <v>3</v>
      </c>
      <c r="J112" s="19" t="e">
        <f t="shared" si="37"/>
        <v>#N/A</v>
      </c>
      <c r="K112" s="10" t="e">
        <f t="shared" si="55"/>
        <v>#VALUE!</v>
      </c>
      <c r="L112" s="10" t="e">
        <f t="shared" si="42"/>
        <v>#N/A</v>
      </c>
      <c r="M112" s="10" t="e">
        <f t="shared" si="43"/>
        <v>#N/A</v>
      </c>
      <c r="N112" s="10" t="e">
        <f t="shared" si="56"/>
        <v>#N/A</v>
      </c>
      <c r="O112" s="10">
        <f>COUNT(F$2:F112)</f>
        <v>23</v>
      </c>
      <c r="P112" s="10" t="e">
        <f t="shared" si="38"/>
        <v>#N/A</v>
      </c>
      <c r="Q112" s="10"/>
      <c r="R112" s="10"/>
      <c r="S112" s="10"/>
      <c r="T112" s="17">
        <f t="shared" si="39"/>
        <v>0.8</v>
      </c>
      <c r="U112" s="10">
        <f t="shared" ca="1" si="57"/>
        <v>17.588758386450813</v>
      </c>
      <c r="V112" s="17">
        <f t="shared" si="40"/>
        <v>0.55999999999999994</v>
      </c>
      <c r="W112" s="10">
        <f t="shared" ca="1" si="58"/>
        <v>14.105373162891022</v>
      </c>
      <c r="X112" s="17">
        <f t="shared" si="41"/>
        <v>0</v>
      </c>
      <c r="Y112" s="10" t="e">
        <f t="shared" ca="1" si="59"/>
        <v>#NUM!</v>
      </c>
      <c r="Z112" s="10">
        <f t="shared" ca="1" si="54"/>
        <v>5.0479280388752308</v>
      </c>
      <c r="AA112" s="10">
        <f t="shared" ca="1" si="44"/>
        <v>6.8802849990687491</v>
      </c>
      <c r="AB112" s="10">
        <f t="shared" ca="1" si="45"/>
        <v>9.0991257143317981</v>
      </c>
      <c r="AC112" s="10">
        <f t="shared" ca="1" si="46"/>
        <v>10.699065977658258</v>
      </c>
      <c r="AD112" s="20">
        <f t="shared" ca="1" si="47"/>
        <v>12.066155940458248</v>
      </c>
      <c r="AE112" s="10">
        <f t="shared" ca="1" si="48"/>
        <v>13.343942050391306</v>
      </c>
      <c r="AF112" s="10">
        <f t="shared" ca="1" si="49"/>
        <v>14.621728160324363</v>
      </c>
      <c r="AG112" s="10">
        <f t="shared" ca="1" si="50"/>
        <v>15.988818123124354</v>
      </c>
      <c r="AH112" s="10">
        <f t="shared" ca="1" si="51"/>
        <v>17.588758386450813</v>
      </c>
      <c r="AI112" s="10">
        <f t="shared" ca="1" si="52"/>
        <v>19.807599101713862</v>
      </c>
      <c r="AJ112" s="10">
        <f t="shared" ca="1" si="53"/>
        <v>21.639956061907377</v>
      </c>
    </row>
    <row r="113" spans="7:36">
      <c r="G113" s="21" t="s">
        <v>3</v>
      </c>
      <c r="J113" s="19" t="e">
        <f t="shared" si="37"/>
        <v>#N/A</v>
      </c>
      <c r="K113" s="10" t="e">
        <f t="shared" si="55"/>
        <v>#VALUE!</v>
      </c>
      <c r="L113" s="10" t="e">
        <f t="shared" si="42"/>
        <v>#N/A</v>
      </c>
      <c r="M113" s="10" t="e">
        <f t="shared" si="43"/>
        <v>#N/A</v>
      </c>
      <c r="N113" s="10" t="e">
        <f t="shared" si="56"/>
        <v>#N/A</v>
      </c>
      <c r="O113" s="10">
        <f>COUNT($F$2:F113)</f>
        <v>23</v>
      </c>
      <c r="P113" s="10" t="e">
        <f t="shared" si="38"/>
        <v>#N/A</v>
      </c>
      <c r="Q113" s="10"/>
      <c r="R113" s="10"/>
      <c r="S113" s="10"/>
      <c r="T113" s="17">
        <f t="shared" si="39"/>
        <v>0.8</v>
      </c>
      <c r="U113" s="10">
        <f t="shared" ca="1" si="57"/>
        <v>17.588758386450813</v>
      </c>
      <c r="V113" s="17">
        <f t="shared" si="40"/>
        <v>0.55999999999999994</v>
      </c>
      <c r="W113" s="10">
        <f t="shared" ca="1" si="58"/>
        <v>14.105373162891022</v>
      </c>
      <c r="X113" s="17">
        <f t="shared" si="41"/>
        <v>0</v>
      </c>
      <c r="Y113" s="10" t="e">
        <f t="shared" ca="1" si="59"/>
        <v>#NUM!</v>
      </c>
      <c r="Z113" s="10">
        <f t="shared" ca="1" si="54"/>
        <v>5.0479280388752308</v>
      </c>
      <c r="AA113" s="10">
        <f t="shared" ca="1" si="44"/>
        <v>6.8802849990687491</v>
      </c>
      <c r="AB113" s="10">
        <f t="shared" ca="1" si="45"/>
        <v>9.0991257143317981</v>
      </c>
      <c r="AC113" s="10">
        <f t="shared" ca="1" si="46"/>
        <v>10.699065977658258</v>
      </c>
      <c r="AD113" s="20">
        <f t="shared" ca="1" si="47"/>
        <v>12.066155940458248</v>
      </c>
      <c r="AE113" s="10">
        <f t="shared" ca="1" si="48"/>
        <v>13.343942050391306</v>
      </c>
      <c r="AF113" s="10">
        <f t="shared" ca="1" si="49"/>
        <v>14.621728160324363</v>
      </c>
      <c r="AG113" s="10">
        <f t="shared" ca="1" si="50"/>
        <v>15.988818123124354</v>
      </c>
      <c r="AH113" s="10">
        <f t="shared" ca="1" si="51"/>
        <v>17.588758386450813</v>
      </c>
      <c r="AI113" s="10">
        <f t="shared" ca="1" si="52"/>
        <v>19.807599101713862</v>
      </c>
      <c r="AJ113" s="10">
        <f t="shared" ca="1" si="53"/>
        <v>21.639956061907377</v>
      </c>
    </row>
    <row r="114" spans="7:36">
      <c r="G114" s="21" t="s">
        <v>3</v>
      </c>
      <c r="J114" s="19" t="e">
        <f t="shared" si="37"/>
        <v>#N/A</v>
      </c>
      <c r="K114" s="10" t="e">
        <f t="shared" si="55"/>
        <v>#VALUE!</v>
      </c>
      <c r="L114" s="10" t="e">
        <f t="shared" si="42"/>
        <v>#N/A</v>
      </c>
      <c r="M114" s="10" t="e">
        <f t="shared" si="43"/>
        <v>#N/A</v>
      </c>
      <c r="N114" s="10" t="e">
        <f t="shared" si="56"/>
        <v>#N/A</v>
      </c>
      <c r="O114" s="10">
        <f>COUNT($F$2:F114)</f>
        <v>23</v>
      </c>
      <c r="P114" s="10" t="e">
        <f t="shared" si="38"/>
        <v>#N/A</v>
      </c>
      <c r="Q114" s="10"/>
      <c r="R114" s="10"/>
      <c r="S114" s="10"/>
      <c r="T114" s="17">
        <f t="shared" si="39"/>
        <v>0.8</v>
      </c>
      <c r="U114" s="10">
        <f t="shared" ca="1" si="57"/>
        <v>17.588758386450813</v>
      </c>
      <c r="V114" s="17">
        <f t="shared" si="40"/>
        <v>0.55999999999999994</v>
      </c>
      <c r="W114" s="10">
        <f t="shared" ca="1" si="58"/>
        <v>14.105373162891022</v>
      </c>
      <c r="X114" s="17">
        <f t="shared" si="41"/>
        <v>0</v>
      </c>
      <c r="Y114" s="10" t="e">
        <f t="shared" ca="1" si="59"/>
        <v>#NUM!</v>
      </c>
      <c r="Z114" s="10">
        <f t="shared" ca="1" si="54"/>
        <v>5.0479280388752308</v>
      </c>
      <c r="AA114" s="10">
        <f t="shared" ca="1" si="44"/>
        <v>6.8802849990687491</v>
      </c>
      <c r="AB114" s="10">
        <f t="shared" ca="1" si="45"/>
        <v>9.0991257143317981</v>
      </c>
      <c r="AC114" s="10">
        <f t="shared" ca="1" si="46"/>
        <v>10.699065977658258</v>
      </c>
      <c r="AD114" s="20">
        <f t="shared" ca="1" si="47"/>
        <v>12.066155940458248</v>
      </c>
      <c r="AE114" s="10">
        <f t="shared" ca="1" si="48"/>
        <v>13.343942050391306</v>
      </c>
      <c r="AF114" s="10">
        <f t="shared" ca="1" si="49"/>
        <v>14.621728160324363</v>
      </c>
      <c r="AG114" s="10">
        <f t="shared" ca="1" si="50"/>
        <v>15.988818123124354</v>
      </c>
      <c r="AH114" s="10">
        <f t="shared" ca="1" si="51"/>
        <v>17.588758386450813</v>
      </c>
      <c r="AI114" s="10">
        <f t="shared" ca="1" si="52"/>
        <v>19.807599101713862</v>
      </c>
      <c r="AJ114" s="10">
        <f t="shared" ca="1" si="53"/>
        <v>21.639956061907377</v>
      </c>
    </row>
    <row r="115" spans="7:36">
      <c r="G115" s="21" t="s">
        <v>3</v>
      </c>
      <c r="J115" s="19" t="e">
        <f t="shared" si="37"/>
        <v>#N/A</v>
      </c>
      <c r="K115" s="10" t="e">
        <f t="shared" si="55"/>
        <v>#VALUE!</v>
      </c>
      <c r="L115" s="10" t="e">
        <f t="shared" si="42"/>
        <v>#N/A</v>
      </c>
      <c r="M115" s="10" t="e">
        <f t="shared" si="43"/>
        <v>#N/A</v>
      </c>
      <c r="N115" s="10" t="e">
        <f t="shared" si="56"/>
        <v>#N/A</v>
      </c>
      <c r="O115" s="10">
        <f>COUNT($F$2:F115)</f>
        <v>23</v>
      </c>
      <c r="P115" s="10" t="e">
        <f t="shared" si="38"/>
        <v>#N/A</v>
      </c>
      <c r="Q115" s="10"/>
      <c r="R115" s="10"/>
      <c r="S115" s="10"/>
      <c r="T115" s="17">
        <f t="shared" si="39"/>
        <v>0.8</v>
      </c>
      <c r="U115" s="10">
        <f t="shared" ca="1" si="57"/>
        <v>17.588758386450813</v>
      </c>
      <c r="V115" s="17">
        <f t="shared" si="40"/>
        <v>0.55999999999999994</v>
      </c>
      <c r="W115" s="10">
        <f t="shared" ca="1" si="58"/>
        <v>14.105373162891022</v>
      </c>
      <c r="X115" s="17">
        <f t="shared" si="41"/>
        <v>0</v>
      </c>
      <c r="Y115" s="10" t="e">
        <f t="shared" ca="1" si="59"/>
        <v>#NUM!</v>
      </c>
      <c r="Z115" s="10">
        <f t="shared" ca="1" si="54"/>
        <v>5.0479280388752308</v>
      </c>
      <c r="AA115" s="10">
        <f t="shared" ca="1" si="44"/>
        <v>6.8802849990687491</v>
      </c>
      <c r="AB115" s="10">
        <f t="shared" ca="1" si="45"/>
        <v>9.0991257143317981</v>
      </c>
      <c r="AC115" s="10">
        <f t="shared" ca="1" si="46"/>
        <v>10.699065977658258</v>
      </c>
      <c r="AD115" s="20">
        <f t="shared" ca="1" si="47"/>
        <v>12.066155940458248</v>
      </c>
      <c r="AE115" s="10">
        <f t="shared" ca="1" si="48"/>
        <v>13.343942050391306</v>
      </c>
      <c r="AF115" s="10">
        <f t="shared" ca="1" si="49"/>
        <v>14.621728160324363</v>
      </c>
      <c r="AG115" s="10">
        <f t="shared" ca="1" si="50"/>
        <v>15.988818123124354</v>
      </c>
      <c r="AH115" s="10">
        <f t="shared" ca="1" si="51"/>
        <v>17.588758386450813</v>
      </c>
      <c r="AI115" s="10">
        <f t="shared" ca="1" si="52"/>
        <v>19.807599101713862</v>
      </c>
      <c r="AJ115" s="10">
        <f t="shared" ca="1" si="53"/>
        <v>21.639956061907377</v>
      </c>
    </row>
    <row r="116" spans="7:36">
      <c r="G116" s="21" t="s">
        <v>3</v>
      </c>
      <c r="J116" s="19" t="e">
        <f t="shared" si="37"/>
        <v>#N/A</v>
      </c>
      <c r="K116" s="10" t="e">
        <f t="shared" si="55"/>
        <v>#VALUE!</v>
      </c>
      <c r="L116" s="10" t="e">
        <f t="shared" si="42"/>
        <v>#N/A</v>
      </c>
      <c r="M116" s="10" t="e">
        <f t="shared" si="43"/>
        <v>#N/A</v>
      </c>
      <c r="N116" s="10" t="e">
        <f t="shared" si="56"/>
        <v>#N/A</v>
      </c>
      <c r="O116" s="10">
        <f>COUNT($F$2:F116)</f>
        <v>23</v>
      </c>
      <c r="P116" s="10" t="e">
        <f t="shared" si="38"/>
        <v>#N/A</v>
      </c>
      <c r="Q116" s="10"/>
      <c r="R116" s="10"/>
      <c r="S116" s="10"/>
      <c r="T116" s="17">
        <f t="shared" si="39"/>
        <v>0.8</v>
      </c>
      <c r="U116" s="10">
        <f t="shared" ca="1" si="57"/>
        <v>17.588758386450813</v>
      </c>
      <c r="V116" s="17">
        <f t="shared" si="40"/>
        <v>0.55999999999999994</v>
      </c>
      <c r="W116" s="10">
        <f t="shared" ca="1" si="58"/>
        <v>14.105373162891022</v>
      </c>
      <c r="X116" s="17">
        <f t="shared" si="41"/>
        <v>0</v>
      </c>
      <c r="Y116" s="10" t="e">
        <f t="shared" ca="1" si="59"/>
        <v>#NUM!</v>
      </c>
      <c r="Z116" s="10">
        <f t="shared" ca="1" si="54"/>
        <v>5.0479280388752308</v>
      </c>
      <c r="AA116" s="10">
        <f t="shared" ca="1" si="44"/>
        <v>6.8802849990687491</v>
      </c>
      <c r="AB116" s="10">
        <f t="shared" ca="1" si="45"/>
        <v>9.0991257143317981</v>
      </c>
      <c r="AC116" s="10">
        <f t="shared" ca="1" si="46"/>
        <v>10.699065977658258</v>
      </c>
      <c r="AD116" s="20">
        <f t="shared" ca="1" si="47"/>
        <v>12.066155940458248</v>
      </c>
      <c r="AE116" s="10">
        <f t="shared" ca="1" si="48"/>
        <v>13.343942050391306</v>
      </c>
      <c r="AF116" s="10">
        <f t="shared" ca="1" si="49"/>
        <v>14.621728160324363</v>
      </c>
      <c r="AG116" s="10">
        <f t="shared" ca="1" si="50"/>
        <v>15.988818123124354</v>
      </c>
      <c r="AH116" s="10">
        <f t="shared" ca="1" si="51"/>
        <v>17.588758386450813</v>
      </c>
      <c r="AI116" s="10">
        <f t="shared" ca="1" si="52"/>
        <v>19.807599101713862</v>
      </c>
      <c r="AJ116" s="10">
        <f t="shared" ca="1" si="53"/>
        <v>21.639956061907377</v>
      </c>
    </row>
    <row r="117" spans="7:36">
      <c r="G117" s="21" t="s">
        <v>3</v>
      </c>
      <c r="J117" s="19" t="e">
        <f t="shared" si="37"/>
        <v>#N/A</v>
      </c>
      <c r="K117" s="10" t="e">
        <f t="shared" si="55"/>
        <v>#VALUE!</v>
      </c>
      <c r="L117" s="10" t="e">
        <f t="shared" si="42"/>
        <v>#N/A</v>
      </c>
      <c r="M117" s="10" t="e">
        <f t="shared" si="43"/>
        <v>#N/A</v>
      </c>
      <c r="N117" s="10" t="e">
        <f t="shared" si="56"/>
        <v>#N/A</v>
      </c>
      <c r="O117" s="10">
        <f>COUNT($F$2:F117)</f>
        <v>23</v>
      </c>
      <c r="P117" s="10" t="e">
        <f t="shared" si="38"/>
        <v>#N/A</v>
      </c>
      <c r="Q117" s="10"/>
      <c r="R117" s="10"/>
      <c r="S117" s="10"/>
      <c r="T117" s="17">
        <f t="shared" si="39"/>
        <v>0.8</v>
      </c>
      <c r="U117" s="10">
        <f t="shared" ca="1" si="57"/>
        <v>17.588758386450813</v>
      </c>
      <c r="V117" s="17">
        <f t="shared" si="40"/>
        <v>0.55999999999999994</v>
      </c>
      <c r="W117" s="10">
        <f t="shared" ca="1" si="58"/>
        <v>14.105373162891022</v>
      </c>
      <c r="X117" s="17">
        <f t="shared" si="41"/>
        <v>0</v>
      </c>
      <c r="Y117" s="10" t="e">
        <f t="shared" ca="1" si="59"/>
        <v>#NUM!</v>
      </c>
      <c r="Z117" s="10">
        <f t="shared" ca="1" si="54"/>
        <v>5.0479280388752308</v>
      </c>
      <c r="AA117" s="10">
        <f t="shared" ca="1" si="44"/>
        <v>6.8802849990687491</v>
      </c>
      <c r="AB117" s="10">
        <f t="shared" ca="1" si="45"/>
        <v>9.0991257143317981</v>
      </c>
      <c r="AC117" s="10">
        <f t="shared" ca="1" si="46"/>
        <v>10.699065977658258</v>
      </c>
      <c r="AD117" s="20">
        <f t="shared" ca="1" si="47"/>
        <v>12.066155940458248</v>
      </c>
      <c r="AE117" s="10">
        <f t="shared" ca="1" si="48"/>
        <v>13.343942050391306</v>
      </c>
      <c r="AF117" s="10">
        <f t="shared" ca="1" si="49"/>
        <v>14.621728160324363</v>
      </c>
      <c r="AG117" s="10">
        <f t="shared" ca="1" si="50"/>
        <v>15.988818123124354</v>
      </c>
      <c r="AH117" s="10">
        <f t="shared" ca="1" si="51"/>
        <v>17.588758386450813</v>
      </c>
      <c r="AI117" s="10">
        <f t="shared" ca="1" si="52"/>
        <v>19.807599101713862</v>
      </c>
      <c r="AJ117" s="10">
        <f t="shared" ca="1" si="53"/>
        <v>21.639956061907377</v>
      </c>
    </row>
    <row r="118" spans="7:36">
      <c r="G118" s="21" t="s">
        <v>3</v>
      </c>
      <c r="J118" s="19" t="e">
        <f t="shared" si="37"/>
        <v>#N/A</v>
      </c>
      <c r="K118" s="10" t="e">
        <f t="shared" si="55"/>
        <v>#VALUE!</v>
      </c>
      <c r="L118" s="10" t="e">
        <f t="shared" si="42"/>
        <v>#N/A</v>
      </c>
      <c r="M118" s="10" t="e">
        <f t="shared" si="43"/>
        <v>#N/A</v>
      </c>
      <c r="N118" s="10" t="e">
        <f t="shared" si="56"/>
        <v>#N/A</v>
      </c>
      <c r="O118" s="10">
        <f>COUNT($F$2:F118)</f>
        <v>23</v>
      </c>
      <c r="P118" s="10" t="e">
        <f t="shared" si="38"/>
        <v>#N/A</v>
      </c>
      <c r="Q118" s="10"/>
      <c r="R118" s="10"/>
      <c r="S118" s="10"/>
      <c r="T118" s="17">
        <f t="shared" si="39"/>
        <v>0.8</v>
      </c>
      <c r="U118" s="10">
        <f t="shared" ca="1" si="57"/>
        <v>17.588758386450813</v>
      </c>
      <c r="V118" s="17">
        <f t="shared" si="40"/>
        <v>0.55999999999999994</v>
      </c>
      <c r="W118" s="10">
        <f t="shared" ca="1" si="58"/>
        <v>14.105373162891022</v>
      </c>
      <c r="X118" s="17">
        <f t="shared" si="41"/>
        <v>0</v>
      </c>
      <c r="Y118" s="10" t="e">
        <f t="shared" ca="1" si="59"/>
        <v>#NUM!</v>
      </c>
      <c r="Z118" s="10">
        <f t="shared" ca="1" si="54"/>
        <v>5.0479280388752308</v>
      </c>
      <c r="AA118" s="10">
        <f t="shared" ca="1" si="44"/>
        <v>6.8802849990687491</v>
      </c>
      <c r="AB118" s="10">
        <f t="shared" ca="1" si="45"/>
        <v>9.0991257143317981</v>
      </c>
      <c r="AC118" s="10">
        <f t="shared" ca="1" si="46"/>
        <v>10.699065977658258</v>
      </c>
      <c r="AD118" s="20">
        <f t="shared" ca="1" si="47"/>
        <v>12.066155940458248</v>
      </c>
      <c r="AE118" s="10">
        <f t="shared" ca="1" si="48"/>
        <v>13.343942050391306</v>
      </c>
      <c r="AF118" s="10">
        <f t="shared" ca="1" si="49"/>
        <v>14.621728160324363</v>
      </c>
      <c r="AG118" s="10">
        <f t="shared" ca="1" si="50"/>
        <v>15.988818123124354</v>
      </c>
      <c r="AH118" s="10">
        <f t="shared" ca="1" si="51"/>
        <v>17.588758386450813</v>
      </c>
      <c r="AI118" s="10">
        <f t="shared" ca="1" si="52"/>
        <v>19.807599101713862</v>
      </c>
      <c r="AJ118" s="10">
        <f t="shared" ca="1" si="53"/>
        <v>21.639956061907377</v>
      </c>
    </row>
    <row r="119" spans="7:36">
      <c r="G119" s="21" t="s">
        <v>3</v>
      </c>
      <c r="J119" s="19" t="e">
        <f t="shared" si="37"/>
        <v>#N/A</v>
      </c>
      <c r="K119" s="10" t="e">
        <f t="shared" si="55"/>
        <v>#VALUE!</v>
      </c>
      <c r="L119" s="10" t="e">
        <f t="shared" si="42"/>
        <v>#N/A</v>
      </c>
      <c r="M119" s="10" t="e">
        <f t="shared" si="43"/>
        <v>#N/A</v>
      </c>
      <c r="N119" s="10" t="e">
        <f t="shared" si="56"/>
        <v>#N/A</v>
      </c>
      <c r="O119" s="10">
        <f>COUNT($F$2:F119)</f>
        <v>23</v>
      </c>
      <c r="P119" s="10" t="e">
        <f t="shared" si="38"/>
        <v>#N/A</v>
      </c>
      <c r="Q119" s="10"/>
      <c r="R119" s="10"/>
      <c r="S119" s="10"/>
      <c r="T119" s="17">
        <f t="shared" si="39"/>
        <v>0.8</v>
      </c>
      <c r="U119" s="10">
        <f t="shared" ca="1" si="57"/>
        <v>17.588758386450813</v>
      </c>
      <c r="V119" s="17">
        <f t="shared" si="40"/>
        <v>0.55999999999999994</v>
      </c>
      <c r="W119" s="10">
        <f t="shared" ca="1" si="58"/>
        <v>14.105373162891022</v>
      </c>
      <c r="X119" s="17">
        <f t="shared" si="41"/>
        <v>0</v>
      </c>
      <c r="Y119" s="10" t="e">
        <f t="shared" ca="1" si="59"/>
        <v>#NUM!</v>
      </c>
      <c r="Z119" s="10">
        <f t="shared" ca="1" si="54"/>
        <v>5.0479280388752308</v>
      </c>
      <c r="AA119" s="10">
        <f t="shared" ca="1" si="44"/>
        <v>6.8802849990687491</v>
      </c>
      <c r="AB119" s="10">
        <f t="shared" ca="1" si="45"/>
        <v>9.0991257143317981</v>
      </c>
      <c r="AC119" s="10">
        <f t="shared" ca="1" si="46"/>
        <v>10.699065977658258</v>
      </c>
      <c r="AD119" s="20">
        <f t="shared" ca="1" si="47"/>
        <v>12.066155940458248</v>
      </c>
      <c r="AE119" s="10">
        <f t="shared" ca="1" si="48"/>
        <v>13.343942050391306</v>
      </c>
      <c r="AF119" s="10">
        <f t="shared" ca="1" si="49"/>
        <v>14.621728160324363</v>
      </c>
      <c r="AG119" s="10">
        <f t="shared" ca="1" si="50"/>
        <v>15.988818123124354</v>
      </c>
      <c r="AH119" s="10">
        <f t="shared" ca="1" si="51"/>
        <v>17.588758386450813</v>
      </c>
      <c r="AI119" s="10">
        <f t="shared" ca="1" si="52"/>
        <v>19.807599101713862</v>
      </c>
      <c r="AJ119" s="10">
        <f t="shared" ca="1" si="53"/>
        <v>21.639956061907377</v>
      </c>
    </row>
    <row r="120" spans="7:36">
      <c r="G120" s="21" t="s">
        <v>3</v>
      </c>
      <c r="J120" s="19" t="e">
        <f t="shared" si="37"/>
        <v>#N/A</v>
      </c>
      <c r="K120" s="10" t="e">
        <f t="shared" si="55"/>
        <v>#VALUE!</v>
      </c>
      <c r="L120" s="10" t="e">
        <f t="shared" si="42"/>
        <v>#N/A</v>
      </c>
      <c r="M120" s="10" t="e">
        <f t="shared" si="43"/>
        <v>#N/A</v>
      </c>
      <c r="N120" s="10" t="e">
        <f t="shared" si="56"/>
        <v>#N/A</v>
      </c>
      <c r="O120" s="10">
        <f>COUNT($F$2:F120)</f>
        <v>23</v>
      </c>
      <c r="P120" s="10" t="e">
        <f t="shared" si="38"/>
        <v>#N/A</v>
      </c>
      <c r="Q120" s="10"/>
      <c r="R120" s="10"/>
      <c r="S120" s="10"/>
      <c r="T120" s="17">
        <f t="shared" si="39"/>
        <v>0.8</v>
      </c>
      <c r="U120" s="10">
        <f t="shared" ca="1" si="57"/>
        <v>17.588758386450813</v>
      </c>
      <c r="V120" s="17">
        <f t="shared" si="40"/>
        <v>0.55999999999999994</v>
      </c>
      <c r="W120" s="10">
        <f t="shared" ca="1" si="58"/>
        <v>14.105373162891022</v>
      </c>
      <c r="X120" s="17">
        <f t="shared" si="41"/>
        <v>0</v>
      </c>
      <c r="Y120" s="10" t="e">
        <f t="shared" ca="1" si="59"/>
        <v>#NUM!</v>
      </c>
      <c r="Z120" s="10">
        <f t="shared" ca="1" si="54"/>
        <v>5.0479280388752308</v>
      </c>
      <c r="AA120" s="10">
        <f t="shared" ca="1" si="44"/>
        <v>6.8802849990687491</v>
      </c>
      <c r="AB120" s="10">
        <f t="shared" ca="1" si="45"/>
        <v>9.0991257143317981</v>
      </c>
      <c r="AC120" s="10">
        <f t="shared" ca="1" si="46"/>
        <v>10.699065977658258</v>
      </c>
      <c r="AD120" s="20">
        <f t="shared" ca="1" si="47"/>
        <v>12.066155940458248</v>
      </c>
      <c r="AE120" s="10">
        <f t="shared" ca="1" si="48"/>
        <v>13.343942050391306</v>
      </c>
      <c r="AF120" s="10">
        <f t="shared" ca="1" si="49"/>
        <v>14.621728160324363</v>
      </c>
      <c r="AG120" s="10">
        <f t="shared" ca="1" si="50"/>
        <v>15.988818123124354</v>
      </c>
      <c r="AH120" s="10">
        <f t="shared" ca="1" si="51"/>
        <v>17.588758386450813</v>
      </c>
      <c r="AI120" s="10">
        <f t="shared" ca="1" si="52"/>
        <v>19.807599101713862</v>
      </c>
      <c r="AJ120" s="10">
        <f t="shared" ca="1" si="53"/>
        <v>21.639956061907377</v>
      </c>
    </row>
    <row r="121" spans="7:36">
      <c r="G121" s="21" t="s">
        <v>3</v>
      </c>
      <c r="J121" s="19" t="e">
        <f t="shared" si="37"/>
        <v>#N/A</v>
      </c>
      <c r="K121" s="10" t="e">
        <f t="shared" si="55"/>
        <v>#VALUE!</v>
      </c>
      <c r="L121" s="10" t="e">
        <f t="shared" si="42"/>
        <v>#N/A</v>
      </c>
      <c r="M121" s="10" t="e">
        <f t="shared" si="43"/>
        <v>#N/A</v>
      </c>
      <c r="N121" s="10" t="e">
        <f t="shared" si="56"/>
        <v>#N/A</v>
      </c>
      <c r="O121" s="10">
        <f>COUNT($F$2:F121)</f>
        <v>23</v>
      </c>
      <c r="P121" s="10" t="e">
        <f t="shared" si="38"/>
        <v>#N/A</v>
      </c>
      <c r="Q121" s="10"/>
      <c r="R121" s="10"/>
      <c r="S121" s="10"/>
      <c r="T121" s="17">
        <f t="shared" si="39"/>
        <v>0.8</v>
      </c>
      <c r="U121" s="10">
        <f t="shared" ca="1" si="57"/>
        <v>17.588758386450813</v>
      </c>
      <c r="V121" s="17">
        <f t="shared" si="40"/>
        <v>0.55999999999999994</v>
      </c>
      <c r="W121" s="10">
        <f t="shared" ca="1" si="58"/>
        <v>14.105373162891022</v>
      </c>
      <c r="X121" s="17">
        <f t="shared" si="41"/>
        <v>0</v>
      </c>
      <c r="Y121" s="10" t="e">
        <f t="shared" ca="1" si="59"/>
        <v>#NUM!</v>
      </c>
      <c r="Z121" s="10">
        <f t="shared" ca="1" si="54"/>
        <v>5.0479280388752308</v>
      </c>
      <c r="AA121" s="10">
        <f t="shared" ca="1" si="44"/>
        <v>6.8802849990687491</v>
      </c>
      <c r="AB121" s="10">
        <f t="shared" ca="1" si="45"/>
        <v>9.0991257143317981</v>
      </c>
      <c r="AC121" s="10">
        <f t="shared" ca="1" si="46"/>
        <v>10.699065977658258</v>
      </c>
      <c r="AD121" s="20">
        <f t="shared" ca="1" si="47"/>
        <v>12.066155940458248</v>
      </c>
      <c r="AE121" s="10">
        <f t="shared" ca="1" si="48"/>
        <v>13.343942050391306</v>
      </c>
      <c r="AF121" s="10">
        <f t="shared" ca="1" si="49"/>
        <v>14.621728160324363</v>
      </c>
      <c r="AG121" s="10">
        <f t="shared" ca="1" si="50"/>
        <v>15.988818123124354</v>
      </c>
      <c r="AH121" s="10">
        <f t="shared" ca="1" si="51"/>
        <v>17.588758386450813</v>
      </c>
      <c r="AI121" s="10">
        <f t="shared" ca="1" si="52"/>
        <v>19.807599101713862</v>
      </c>
      <c r="AJ121" s="10">
        <f t="shared" ca="1" si="53"/>
        <v>21.639956061907377</v>
      </c>
    </row>
    <row r="122" spans="7:36">
      <c r="G122" s="21" t="s">
        <v>3</v>
      </c>
      <c r="J122" s="19" t="e">
        <f t="shared" si="37"/>
        <v>#N/A</v>
      </c>
      <c r="K122" s="10" t="e">
        <f t="shared" si="55"/>
        <v>#VALUE!</v>
      </c>
      <c r="L122" s="10" t="e">
        <f t="shared" si="42"/>
        <v>#N/A</v>
      </c>
      <c r="M122" s="10" t="e">
        <f t="shared" si="43"/>
        <v>#N/A</v>
      </c>
      <c r="N122" s="10" t="e">
        <f t="shared" si="56"/>
        <v>#N/A</v>
      </c>
      <c r="O122" s="10">
        <f>COUNT(F$2:F122)</f>
        <v>23</v>
      </c>
      <c r="P122" s="10" t="e">
        <f t="shared" si="38"/>
        <v>#N/A</v>
      </c>
      <c r="Q122" s="10"/>
      <c r="R122" s="10"/>
      <c r="S122" s="10"/>
      <c r="T122" s="17">
        <f t="shared" si="39"/>
        <v>0.8</v>
      </c>
      <c r="U122" s="10">
        <f t="shared" ca="1" si="57"/>
        <v>17.588758386450813</v>
      </c>
      <c r="V122" s="17">
        <f t="shared" si="40"/>
        <v>0.55999999999999994</v>
      </c>
      <c r="W122" s="10">
        <f t="shared" ca="1" si="58"/>
        <v>14.105373162891022</v>
      </c>
      <c r="X122" s="17">
        <f t="shared" si="41"/>
        <v>0</v>
      </c>
      <c r="Y122" s="10" t="e">
        <f t="shared" ca="1" si="59"/>
        <v>#NUM!</v>
      </c>
      <c r="Z122" s="10">
        <f t="shared" ca="1" si="54"/>
        <v>5.0479280388752308</v>
      </c>
      <c r="AA122" s="10">
        <f t="shared" ca="1" si="44"/>
        <v>6.8802849990687491</v>
      </c>
      <c r="AB122" s="10">
        <f t="shared" ca="1" si="45"/>
        <v>9.0991257143317981</v>
      </c>
      <c r="AC122" s="10">
        <f t="shared" ca="1" si="46"/>
        <v>10.699065977658258</v>
      </c>
      <c r="AD122" s="20">
        <f t="shared" ca="1" si="47"/>
        <v>12.066155940458248</v>
      </c>
      <c r="AE122" s="10">
        <f t="shared" ca="1" si="48"/>
        <v>13.343942050391306</v>
      </c>
      <c r="AF122" s="10">
        <f t="shared" ca="1" si="49"/>
        <v>14.621728160324363</v>
      </c>
      <c r="AG122" s="10">
        <f t="shared" ca="1" si="50"/>
        <v>15.988818123124354</v>
      </c>
      <c r="AH122" s="10">
        <f t="shared" ca="1" si="51"/>
        <v>17.588758386450813</v>
      </c>
      <c r="AI122" s="10">
        <f t="shared" ca="1" si="52"/>
        <v>19.807599101713862</v>
      </c>
      <c r="AJ122" s="10">
        <f t="shared" ca="1" si="53"/>
        <v>21.639956061907377</v>
      </c>
    </row>
    <row r="123" spans="7:36">
      <c r="G123" s="21" t="s">
        <v>3</v>
      </c>
      <c r="J123" s="19" t="e">
        <f t="shared" si="37"/>
        <v>#N/A</v>
      </c>
      <c r="K123" s="10" t="e">
        <f t="shared" si="55"/>
        <v>#VALUE!</v>
      </c>
      <c r="L123" s="10" t="e">
        <f t="shared" si="42"/>
        <v>#N/A</v>
      </c>
      <c r="M123" s="10" t="e">
        <f t="shared" si="43"/>
        <v>#N/A</v>
      </c>
      <c r="N123" s="10" t="e">
        <f t="shared" si="56"/>
        <v>#N/A</v>
      </c>
      <c r="O123" s="10">
        <f>COUNT($F$2:F123)</f>
        <v>23</v>
      </c>
      <c r="P123" s="10" t="e">
        <f t="shared" si="38"/>
        <v>#N/A</v>
      </c>
      <c r="Q123" s="10"/>
      <c r="R123" s="10"/>
      <c r="S123" s="10"/>
      <c r="T123" s="17">
        <f t="shared" si="39"/>
        <v>0.8</v>
      </c>
      <c r="U123" s="10">
        <f t="shared" ca="1" si="57"/>
        <v>17.588758386450813</v>
      </c>
      <c r="V123" s="17">
        <f t="shared" si="40"/>
        <v>0.55999999999999994</v>
      </c>
      <c r="W123" s="10">
        <f t="shared" ca="1" si="58"/>
        <v>14.105373162891022</v>
      </c>
      <c r="X123" s="17">
        <f t="shared" si="41"/>
        <v>0</v>
      </c>
      <c r="Y123" s="10" t="e">
        <f t="shared" ca="1" si="59"/>
        <v>#NUM!</v>
      </c>
      <c r="Z123" s="10">
        <f t="shared" ca="1" si="54"/>
        <v>5.0479280388752308</v>
      </c>
      <c r="AA123" s="10">
        <f t="shared" ca="1" si="44"/>
        <v>6.8802849990687491</v>
      </c>
      <c r="AB123" s="10">
        <f t="shared" ca="1" si="45"/>
        <v>9.0991257143317981</v>
      </c>
      <c r="AC123" s="10">
        <f t="shared" ca="1" si="46"/>
        <v>10.699065977658258</v>
      </c>
      <c r="AD123" s="20">
        <f t="shared" ca="1" si="47"/>
        <v>12.066155940458248</v>
      </c>
      <c r="AE123" s="10">
        <f t="shared" ca="1" si="48"/>
        <v>13.343942050391306</v>
      </c>
      <c r="AF123" s="10">
        <f t="shared" ca="1" si="49"/>
        <v>14.621728160324363</v>
      </c>
      <c r="AG123" s="10">
        <f t="shared" ca="1" si="50"/>
        <v>15.988818123124354</v>
      </c>
      <c r="AH123" s="10">
        <f t="shared" ca="1" si="51"/>
        <v>17.588758386450813</v>
      </c>
      <c r="AI123" s="10">
        <f t="shared" ca="1" si="52"/>
        <v>19.807599101713862</v>
      </c>
      <c r="AJ123" s="10">
        <f t="shared" ca="1" si="53"/>
        <v>21.639956061907377</v>
      </c>
    </row>
    <row r="124" spans="7:36">
      <c r="G124" s="21" t="s">
        <v>3</v>
      </c>
      <c r="J124" s="19" t="e">
        <f t="shared" si="37"/>
        <v>#N/A</v>
      </c>
      <c r="K124" s="10" t="e">
        <f t="shared" si="55"/>
        <v>#VALUE!</v>
      </c>
      <c r="L124" s="10" t="e">
        <f t="shared" si="42"/>
        <v>#N/A</v>
      </c>
      <c r="M124" s="10" t="e">
        <f t="shared" si="43"/>
        <v>#N/A</v>
      </c>
      <c r="N124" s="10" t="e">
        <f t="shared" si="56"/>
        <v>#N/A</v>
      </c>
      <c r="O124" s="10">
        <f>COUNT($F$2:F124)</f>
        <v>23</v>
      </c>
      <c r="P124" s="10" t="e">
        <f t="shared" si="38"/>
        <v>#N/A</v>
      </c>
      <c r="Q124" s="10"/>
      <c r="R124" s="10"/>
      <c r="S124" s="10"/>
      <c r="T124" s="17">
        <f t="shared" si="39"/>
        <v>0.8</v>
      </c>
      <c r="U124" s="10">
        <f t="shared" ca="1" si="57"/>
        <v>17.588758386450813</v>
      </c>
      <c r="V124" s="17">
        <f t="shared" si="40"/>
        <v>0.55999999999999994</v>
      </c>
      <c r="W124" s="10">
        <f t="shared" ca="1" si="58"/>
        <v>14.105373162891022</v>
      </c>
      <c r="X124" s="17">
        <f t="shared" si="41"/>
        <v>0</v>
      </c>
      <c r="Y124" s="10" t="e">
        <f t="shared" ca="1" si="59"/>
        <v>#NUM!</v>
      </c>
      <c r="Z124" s="10">
        <f t="shared" ca="1" si="54"/>
        <v>5.0479280388752308</v>
      </c>
      <c r="AA124" s="10">
        <f t="shared" ca="1" si="44"/>
        <v>6.8802849990687491</v>
      </c>
      <c r="AB124" s="10">
        <f t="shared" ca="1" si="45"/>
        <v>9.0991257143317981</v>
      </c>
      <c r="AC124" s="10">
        <f t="shared" ca="1" si="46"/>
        <v>10.699065977658258</v>
      </c>
      <c r="AD124" s="20">
        <f t="shared" ca="1" si="47"/>
        <v>12.066155940458248</v>
      </c>
      <c r="AE124" s="10">
        <f t="shared" ca="1" si="48"/>
        <v>13.343942050391306</v>
      </c>
      <c r="AF124" s="10">
        <f t="shared" ca="1" si="49"/>
        <v>14.621728160324363</v>
      </c>
      <c r="AG124" s="10">
        <f t="shared" ca="1" si="50"/>
        <v>15.988818123124354</v>
      </c>
      <c r="AH124" s="10">
        <f t="shared" ca="1" si="51"/>
        <v>17.588758386450813</v>
      </c>
      <c r="AI124" s="10">
        <f t="shared" ca="1" si="52"/>
        <v>19.807599101713862</v>
      </c>
      <c r="AJ124" s="10">
        <f t="shared" ca="1" si="53"/>
        <v>21.639956061907377</v>
      </c>
    </row>
    <row r="125" spans="7:36">
      <c r="G125" s="21" t="s">
        <v>3</v>
      </c>
      <c r="J125" s="19" t="e">
        <f t="shared" si="37"/>
        <v>#N/A</v>
      </c>
      <c r="K125" s="10" t="e">
        <f t="shared" si="55"/>
        <v>#VALUE!</v>
      </c>
      <c r="L125" s="10" t="e">
        <f t="shared" si="42"/>
        <v>#N/A</v>
      </c>
      <c r="M125" s="10" t="e">
        <f t="shared" si="43"/>
        <v>#N/A</v>
      </c>
      <c r="N125" s="10" t="e">
        <f t="shared" si="56"/>
        <v>#N/A</v>
      </c>
      <c r="O125" s="10">
        <f>COUNT($F$2:F125)</f>
        <v>23</v>
      </c>
      <c r="P125" s="10" t="e">
        <f t="shared" si="38"/>
        <v>#N/A</v>
      </c>
      <c r="Q125" s="10"/>
      <c r="R125" s="10"/>
      <c r="S125" s="10"/>
      <c r="T125" s="17">
        <f t="shared" si="39"/>
        <v>0.8</v>
      </c>
      <c r="U125" s="10">
        <f t="shared" ca="1" si="57"/>
        <v>17.588758386450813</v>
      </c>
      <c r="V125" s="17">
        <f t="shared" si="40"/>
        <v>0.55999999999999994</v>
      </c>
      <c r="W125" s="10">
        <f t="shared" ca="1" si="58"/>
        <v>14.105373162891022</v>
      </c>
      <c r="X125" s="17">
        <f t="shared" si="41"/>
        <v>0</v>
      </c>
      <c r="Y125" s="10" t="e">
        <f t="shared" ca="1" si="59"/>
        <v>#NUM!</v>
      </c>
      <c r="Z125" s="10">
        <f t="shared" ca="1" si="54"/>
        <v>5.0479280388752308</v>
      </c>
      <c r="AA125" s="10">
        <f t="shared" ca="1" si="44"/>
        <v>6.8802849990687491</v>
      </c>
      <c r="AB125" s="10">
        <f t="shared" ca="1" si="45"/>
        <v>9.0991257143317981</v>
      </c>
      <c r="AC125" s="10">
        <f t="shared" ca="1" si="46"/>
        <v>10.699065977658258</v>
      </c>
      <c r="AD125" s="20">
        <f t="shared" ca="1" si="47"/>
        <v>12.066155940458248</v>
      </c>
      <c r="AE125" s="10">
        <f t="shared" ca="1" si="48"/>
        <v>13.343942050391306</v>
      </c>
      <c r="AF125" s="10">
        <f t="shared" ca="1" si="49"/>
        <v>14.621728160324363</v>
      </c>
      <c r="AG125" s="10">
        <f t="shared" ca="1" si="50"/>
        <v>15.988818123124354</v>
      </c>
      <c r="AH125" s="10">
        <f t="shared" ca="1" si="51"/>
        <v>17.588758386450813</v>
      </c>
      <c r="AI125" s="10">
        <f t="shared" ca="1" si="52"/>
        <v>19.807599101713862</v>
      </c>
      <c r="AJ125" s="10">
        <f t="shared" ca="1" si="53"/>
        <v>21.639956061907377</v>
      </c>
    </row>
    <row r="126" spans="7:36">
      <c r="G126" s="21" t="s">
        <v>3</v>
      </c>
      <c r="J126" s="19" t="e">
        <f t="shared" si="37"/>
        <v>#N/A</v>
      </c>
      <c r="K126" s="10" t="e">
        <f t="shared" si="55"/>
        <v>#VALUE!</v>
      </c>
      <c r="L126" s="10" t="e">
        <f t="shared" si="42"/>
        <v>#N/A</v>
      </c>
      <c r="M126" s="10" t="e">
        <f t="shared" si="43"/>
        <v>#N/A</v>
      </c>
      <c r="N126" s="10" t="e">
        <f t="shared" si="56"/>
        <v>#N/A</v>
      </c>
      <c r="O126" s="10">
        <f>COUNT($F$2:F126)</f>
        <v>23</v>
      </c>
      <c r="P126" s="10" t="e">
        <f t="shared" si="38"/>
        <v>#N/A</v>
      </c>
      <c r="Q126" s="10"/>
      <c r="R126" s="10"/>
      <c r="S126" s="10"/>
      <c r="T126" s="17">
        <f t="shared" si="39"/>
        <v>0.8</v>
      </c>
      <c r="U126" s="10">
        <f t="shared" ca="1" si="57"/>
        <v>17.588758386450813</v>
      </c>
      <c r="V126" s="17">
        <f t="shared" si="40"/>
        <v>0.55999999999999994</v>
      </c>
      <c r="W126" s="10">
        <f t="shared" ca="1" si="58"/>
        <v>14.105373162891022</v>
      </c>
      <c r="X126" s="17">
        <f t="shared" si="41"/>
        <v>0</v>
      </c>
      <c r="Y126" s="10" t="e">
        <f t="shared" ca="1" si="59"/>
        <v>#NUM!</v>
      </c>
      <c r="Z126" s="10">
        <f t="shared" ca="1" si="54"/>
        <v>5.0479280388752308</v>
      </c>
      <c r="AA126" s="10">
        <f t="shared" ca="1" si="44"/>
        <v>6.8802849990687491</v>
      </c>
      <c r="AB126" s="10">
        <f t="shared" ca="1" si="45"/>
        <v>9.0991257143317981</v>
      </c>
      <c r="AC126" s="10">
        <f t="shared" ca="1" si="46"/>
        <v>10.699065977658258</v>
      </c>
      <c r="AD126" s="20">
        <f t="shared" ca="1" si="47"/>
        <v>12.066155940458248</v>
      </c>
      <c r="AE126" s="10">
        <f t="shared" ca="1" si="48"/>
        <v>13.343942050391306</v>
      </c>
      <c r="AF126" s="10">
        <f t="shared" ca="1" si="49"/>
        <v>14.621728160324363</v>
      </c>
      <c r="AG126" s="10">
        <f t="shared" ca="1" si="50"/>
        <v>15.988818123124354</v>
      </c>
      <c r="AH126" s="10">
        <f t="shared" ca="1" si="51"/>
        <v>17.588758386450813</v>
      </c>
      <c r="AI126" s="10">
        <f t="shared" ca="1" si="52"/>
        <v>19.807599101713862</v>
      </c>
      <c r="AJ126" s="10">
        <f t="shared" ca="1" si="53"/>
        <v>21.639956061907377</v>
      </c>
    </row>
    <row r="127" spans="7:36">
      <c r="G127" s="21" t="s">
        <v>3</v>
      </c>
      <c r="J127" s="19" t="e">
        <f t="shared" si="37"/>
        <v>#N/A</v>
      </c>
      <c r="K127" s="10" t="e">
        <f t="shared" si="55"/>
        <v>#VALUE!</v>
      </c>
      <c r="L127" s="10" t="e">
        <f t="shared" si="42"/>
        <v>#N/A</v>
      </c>
      <c r="M127" s="10" t="e">
        <f t="shared" si="43"/>
        <v>#N/A</v>
      </c>
      <c r="N127" s="10" t="e">
        <f t="shared" si="56"/>
        <v>#N/A</v>
      </c>
      <c r="O127" s="10">
        <f>COUNT($F$2:F127)</f>
        <v>23</v>
      </c>
      <c r="P127" s="10" t="e">
        <f t="shared" si="38"/>
        <v>#N/A</v>
      </c>
      <c r="Q127" s="10"/>
      <c r="R127" s="10"/>
      <c r="S127" s="10"/>
      <c r="T127" s="17">
        <f t="shared" si="39"/>
        <v>0.8</v>
      </c>
      <c r="U127" s="10">
        <f t="shared" ca="1" si="57"/>
        <v>17.588758386450813</v>
      </c>
      <c r="V127" s="17">
        <f t="shared" si="40"/>
        <v>0.55999999999999994</v>
      </c>
      <c r="W127" s="10">
        <f t="shared" ca="1" si="58"/>
        <v>14.105373162891022</v>
      </c>
      <c r="X127" s="17">
        <f t="shared" si="41"/>
        <v>0</v>
      </c>
      <c r="Y127" s="10" t="e">
        <f t="shared" ca="1" si="59"/>
        <v>#NUM!</v>
      </c>
      <c r="Z127" s="10">
        <f t="shared" ca="1" si="54"/>
        <v>5.0479280388752308</v>
      </c>
      <c r="AA127" s="10">
        <f t="shared" ca="1" si="44"/>
        <v>6.8802849990687491</v>
      </c>
      <c r="AB127" s="10">
        <f t="shared" ca="1" si="45"/>
        <v>9.0991257143317981</v>
      </c>
      <c r="AC127" s="10">
        <f t="shared" ca="1" si="46"/>
        <v>10.699065977658258</v>
      </c>
      <c r="AD127" s="20">
        <f t="shared" ca="1" si="47"/>
        <v>12.066155940458248</v>
      </c>
      <c r="AE127" s="10">
        <f t="shared" ca="1" si="48"/>
        <v>13.343942050391306</v>
      </c>
      <c r="AF127" s="10">
        <f t="shared" ca="1" si="49"/>
        <v>14.621728160324363</v>
      </c>
      <c r="AG127" s="10">
        <f t="shared" ca="1" si="50"/>
        <v>15.988818123124354</v>
      </c>
      <c r="AH127" s="10">
        <f t="shared" ca="1" si="51"/>
        <v>17.588758386450813</v>
      </c>
      <c r="AI127" s="10">
        <f t="shared" ca="1" si="52"/>
        <v>19.807599101713862</v>
      </c>
      <c r="AJ127" s="10">
        <f t="shared" ca="1" si="53"/>
        <v>21.639956061907377</v>
      </c>
    </row>
    <row r="128" spans="7:36">
      <c r="G128" s="21" t="s">
        <v>3</v>
      </c>
      <c r="J128" s="19" t="e">
        <f t="shared" si="37"/>
        <v>#N/A</v>
      </c>
      <c r="K128" s="10" t="e">
        <f t="shared" si="55"/>
        <v>#VALUE!</v>
      </c>
      <c r="L128" s="10" t="e">
        <f t="shared" si="42"/>
        <v>#N/A</v>
      </c>
      <c r="M128" s="10" t="e">
        <f t="shared" si="43"/>
        <v>#N/A</v>
      </c>
      <c r="N128" s="10" t="e">
        <f t="shared" si="56"/>
        <v>#N/A</v>
      </c>
      <c r="O128" s="10">
        <f>COUNT($F$2:F128)</f>
        <v>23</v>
      </c>
      <c r="P128" s="10" t="e">
        <f t="shared" si="38"/>
        <v>#N/A</v>
      </c>
      <c r="Q128" s="10"/>
      <c r="R128" s="10"/>
      <c r="S128" s="10"/>
      <c r="T128" s="17">
        <f t="shared" si="39"/>
        <v>0.8</v>
      </c>
      <c r="U128" s="10">
        <f t="shared" ca="1" si="57"/>
        <v>17.588758386450813</v>
      </c>
      <c r="V128" s="17">
        <f t="shared" si="40"/>
        <v>0.55999999999999994</v>
      </c>
      <c r="W128" s="10">
        <f t="shared" ca="1" si="58"/>
        <v>14.105373162891022</v>
      </c>
      <c r="X128" s="17">
        <f t="shared" si="41"/>
        <v>0</v>
      </c>
      <c r="Y128" s="10" t="e">
        <f t="shared" ca="1" si="59"/>
        <v>#NUM!</v>
      </c>
      <c r="Z128" s="10">
        <f t="shared" ca="1" si="54"/>
        <v>5.0479280388752308</v>
      </c>
      <c r="AA128" s="10">
        <f t="shared" ca="1" si="44"/>
        <v>6.8802849990687491</v>
      </c>
      <c r="AB128" s="10">
        <f t="shared" ca="1" si="45"/>
        <v>9.0991257143317981</v>
      </c>
      <c r="AC128" s="10">
        <f t="shared" ca="1" si="46"/>
        <v>10.699065977658258</v>
      </c>
      <c r="AD128" s="20">
        <f t="shared" ca="1" si="47"/>
        <v>12.066155940458248</v>
      </c>
      <c r="AE128" s="10">
        <f t="shared" ca="1" si="48"/>
        <v>13.343942050391306</v>
      </c>
      <c r="AF128" s="10">
        <f t="shared" ca="1" si="49"/>
        <v>14.621728160324363</v>
      </c>
      <c r="AG128" s="10">
        <f t="shared" ca="1" si="50"/>
        <v>15.988818123124354</v>
      </c>
      <c r="AH128" s="10">
        <f t="shared" ca="1" si="51"/>
        <v>17.588758386450813</v>
      </c>
      <c r="AI128" s="10">
        <f t="shared" ca="1" si="52"/>
        <v>19.807599101713862</v>
      </c>
      <c r="AJ128" s="10">
        <f t="shared" ca="1" si="53"/>
        <v>21.639956061907377</v>
      </c>
    </row>
    <row r="129" spans="7:36">
      <c r="G129" s="21" t="s">
        <v>3</v>
      </c>
      <c r="J129" s="19" t="e">
        <f t="shared" si="37"/>
        <v>#N/A</v>
      </c>
      <c r="K129" s="10" t="e">
        <f t="shared" si="55"/>
        <v>#VALUE!</v>
      </c>
      <c r="L129" s="10" t="e">
        <f t="shared" si="42"/>
        <v>#N/A</v>
      </c>
      <c r="M129" s="10" t="e">
        <f t="shared" si="43"/>
        <v>#N/A</v>
      </c>
      <c r="N129" s="10" t="e">
        <f t="shared" si="56"/>
        <v>#N/A</v>
      </c>
      <c r="O129" s="10">
        <f>COUNT($F$2:F129)</f>
        <v>23</v>
      </c>
      <c r="P129" s="10" t="e">
        <f t="shared" si="38"/>
        <v>#N/A</v>
      </c>
      <c r="Q129" s="10"/>
      <c r="R129" s="10"/>
      <c r="S129" s="10"/>
      <c r="T129" s="17">
        <f t="shared" si="39"/>
        <v>0.8</v>
      </c>
      <c r="U129" s="10">
        <f t="shared" ca="1" si="57"/>
        <v>17.588758386450813</v>
      </c>
      <c r="V129" s="17">
        <f t="shared" si="40"/>
        <v>0.55999999999999994</v>
      </c>
      <c r="W129" s="10">
        <f t="shared" ca="1" si="58"/>
        <v>14.105373162891022</v>
      </c>
      <c r="X129" s="17">
        <f t="shared" si="41"/>
        <v>0</v>
      </c>
      <c r="Y129" s="10" t="e">
        <f t="shared" ca="1" si="59"/>
        <v>#NUM!</v>
      </c>
      <c r="Z129" s="10">
        <f t="shared" ca="1" si="54"/>
        <v>5.0479280388752308</v>
      </c>
      <c r="AA129" s="10">
        <f t="shared" ca="1" si="44"/>
        <v>6.8802849990687491</v>
      </c>
      <c r="AB129" s="10">
        <f t="shared" ca="1" si="45"/>
        <v>9.0991257143317981</v>
      </c>
      <c r="AC129" s="10">
        <f t="shared" ca="1" si="46"/>
        <v>10.699065977658258</v>
      </c>
      <c r="AD129" s="20">
        <f t="shared" ca="1" si="47"/>
        <v>12.066155940458248</v>
      </c>
      <c r="AE129" s="10">
        <f t="shared" ca="1" si="48"/>
        <v>13.343942050391306</v>
      </c>
      <c r="AF129" s="10">
        <f t="shared" ca="1" si="49"/>
        <v>14.621728160324363</v>
      </c>
      <c r="AG129" s="10">
        <f t="shared" ca="1" si="50"/>
        <v>15.988818123124354</v>
      </c>
      <c r="AH129" s="10">
        <f t="shared" ca="1" si="51"/>
        <v>17.588758386450813</v>
      </c>
      <c r="AI129" s="10">
        <f t="shared" ca="1" si="52"/>
        <v>19.807599101713862</v>
      </c>
      <c r="AJ129" s="10">
        <f t="shared" ca="1" si="53"/>
        <v>21.639956061907377</v>
      </c>
    </row>
    <row r="130" spans="7:36">
      <c r="G130" s="21" t="s">
        <v>3</v>
      </c>
      <c r="J130" s="19" t="e">
        <f t="shared" ref="J130:J193" si="60">IF(G130=1, $C$15,  #N/A)</f>
        <v>#N/A</v>
      </c>
      <c r="K130" s="10" t="e">
        <f t="shared" si="55"/>
        <v>#VALUE!</v>
      </c>
      <c r="L130" s="10" t="e">
        <f t="shared" si="42"/>
        <v>#N/A</v>
      </c>
      <c r="M130" s="10" t="e">
        <f t="shared" si="43"/>
        <v>#N/A</v>
      </c>
      <c r="N130" s="10" t="e">
        <f t="shared" si="56"/>
        <v>#N/A</v>
      </c>
      <c r="O130" s="10">
        <f>COUNT($F$2:F130)</f>
        <v>23</v>
      </c>
      <c r="P130" s="10" t="e">
        <f t="shared" ref="P130:P193" si="61">IF(F130&gt;0,NORMDIST(F130,$C$8,$C$9,1),#N/A)</f>
        <v>#N/A</v>
      </c>
      <c r="Q130" s="10"/>
      <c r="R130" s="10"/>
      <c r="S130" s="10"/>
      <c r="T130" s="17">
        <f t="shared" ref="T130:T193" si="62">$C$18</f>
        <v>0.8</v>
      </c>
      <c r="U130" s="10">
        <f t="shared" ca="1" si="57"/>
        <v>17.588758386450813</v>
      </c>
      <c r="V130" s="17">
        <f t="shared" ref="V130:V193" si="63">$C$19</f>
        <v>0.55999999999999994</v>
      </c>
      <c r="W130" s="10">
        <f t="shared" ca="1" si="58"/>
        <v>14.105373162891022</v>
      </c>
      <c r="X130" s="17">
        <f t="shared" ref="X130:X193" si="64">$C$20</f>
        <v>0</v>
      </c>
      <c r="Y130" s="10" t="e">
        <f t="shared" ca="1" si="59"/>
        <v>#NUM!</v>
      </c>
      <c r="Z130" s="10">
        <f t="shared" ca="1" si="54"/>
        <v>5.0479280388752308</v>
      </c>
      <c r="AA130" s="10">
        <f t="shared" ca="1" si="44"/>
        <v>6.8802849990687491</v>
      </c>
      <c r="AB130" s="10">
        <f t="shared" ca="1" si="45"/>
        <v>9.0991257143317981</v>
      </c>
      <c r="AC130" s="10">
        <f t="shared" ca="1" si="46"/>
        <v>10.699065977658258</v>
      </c>
      <c r="AD130" s="20">
        <f t="shared" ca="1" si="47"/>
        <v>12.066155940458248</v>
      </c>
      <c r="AE130" s="10">
        <f t="shared" ca="1" si="48"/>
        <v>13.343942050391306</v>
      </c>
      <c r="AF130" s="10">
        <f t="shared" ca="1" si="49"/>
        <v>14.621728160324363</v>
      </c>
      <c r="AG130" s="10">
        <f t="shared" ca="1" si="50"/>
        <v>15.988818123124354</v>
      </c>
      <c r="AH130" s="10">
        <f t="shared" ca="1" si="51"/>
        <v>17.588758386450813</v>
      </c>
      <c r="AI130" s="10">
        <f t="shared" ca="1" si="52"/>
        <v>19.807599101713862</v>
      </c>
      <c r="AJ130" s="10">
        <f t="shared" ca="1" si="53"/>
        <v>21.639956061907377</v>
      </c>
    </row>
    <row r="131" spans="7:36">
      <c r="G131" s="21" t="s">
        <v>3</v>
      </c>
      <c r="J131" s="19" t="e">
        <f t="shared" si="60"/>
        <v>#N/A</v>
      </c>
      <c r="K131" s="10" t="e">
        <f t="shared" si="55"/>
        <v>#VALUE!</v>
      </c>
      <c r="L131" s="10" t="e">
        <f t="shared" ref="L131:L194" si="65">IF(ISBLANK(F130),#N/A,IF(ISBLANK(F131),#N/A,((F131+F130))))</f>
        <v>#N/A</v>
      </c>
      <c r="M131" s="10" t="e">
        <f t="shared" ref="M131:M194" si="66">IF(ISBLANK(F130),#N/A,IF(ISBLANK(F131),#N/A,ABS(F131-F130)))</f>
        <v>#N/A</v>
      </c>
      <c r="N131" s="10" t="e">
        <f t="shared" si="56"/>
        <v>#N/A</v>
      </c>
      <c r="O131" s="10">
        <f>COUNT($F$2:F131)</f>
        <v>23</v>
      </c>
      <c r="P131" s="10" t="e">
        <f t="shared" si="61"/>
        <v>#N/A</v>
      </c>
      <c r="Q131" s="10"/>
      <c r="R131" s="10"/>
      <c r="S131" s="10"/>
      <c r="T131" s="17">
        <f t="shared" si="62"/>
        <v>0.8</v>
      </c>
      <c r="U131" s="10">
        <f t="shared" ca="1" si="57"/>
        <v>17.588758386450813</v>
      </c>
      <c r="V131" s="17">
        <f t="shared" si="63"/>
        <v>0.55999999999999994</v>
      </c>
      <c r="W131" s="10">
        <f t="shared" ca="1" si="58"/>
        <v>14.105373162891022</v>
      </c>
      <c r="X131" s="17">
        <f t="shared" si="64"/>
        <v>0</v>
      </c>
      <c r="Y131" s="10" t="e">
        <f t="shared" ca="1" si="59"/>
        <v>#NUM!</v>
      </c>
      <c r="Z131" s="10">
        <f t="shared" ca="1" si="54"/>
        <v>5.0479280388752308</v>
      </c>
      <c r="AA131" s="10">
        <f t="shared" ref="AA131:AA194" ca="1" si="67">NORMINV(0.1,$C$8,$C$9)</f>
        <v>6.8802849990687491</v>
      </c>
      <c r="AB131" s="10">
        <f t="shared" ref="AB131:AB194" ca="1" si="68">NORMINV(0.2,$C$8,$C$9)</f>
        <v>9.0991257143317981</v>
      </c>
      <c r="AC131" s="10">
        <f t="shared" ref="AC131:AC194" ca="1" si="69">NORMINV(0.3,$C$8,$C$9)</f>
        <v>10.699065977658258</v>
      </c>
      <c r="AD131" s="20">
        <f t="shared" ref="AD131:AD194" ca="1" si="70">NORMINV(0.4,$C$8,$C$9)</f>
        <v>12.066155940458248</v>
      </c>
      <c r="AE131" s="10">
        <f t="shared" ref="AE131:AE194" ca="1" si="71">NORMINV(0.5,$C$8,$C$9)</f>
        <v>13.343942050391306</v>
      </c>
      <c r="AF131" s="10">
        <f t="shared" ref="AF131:AF194" ca="1" si="72">NORMINV(0.6,$C$8,$C$9)</f>
        <v>14.621728160324363</v>
      </c>
      <c r="AG131" s="10">
        <f t="shared" ref="AG131:AG194" ca="1" si="73">NORMINV(0.7,$C$8,$C$9)</f>
        <v>15.988818123124354</v>
      </c>
      <c r="AH131" s="10">
        <f t="shared" ref="AH131:AH194" ca="1" si="74">NORMINV(0.8,$C$8,$C$9)</f>
        <v>17.588758386450813</v>
      </c>
      <c r="AI131" s="10">
        <f t="shared" ref="AI131:AI194" ca="1" si="75">NORMINV(0.9,$C$8,$C$9)</f>
        <v>19.807599101713862</v>
      </c>
      <c r="AJ131" s="10">
        <f t="shared" ref="AJ131:AJ194" ca="1" si="76">NORMINV(0.95,$C$8,$C$9)</f>
        <v>21.639956061907377</v>
      </c>
    </row>
    <row r="132" spans="7:36">
      <c r="G132" s="21" t="s">
        <v>3</v>
      </c>
      <c r="J132" s="19" t="e">
        <f t="shared" si="60"/>
        <v>#N/A</v>
      </c>
      <c r="K132" s="10" t="e">
        <f t="shared" si="55"/>
        <v>#VALUE!</v>
      </c>
      <c r="L132" s="10" t="e">
        <f t="shared" si="65"/>
        <v>#N/A</v>
      </c>
      <c r="M132" s="10" t="e">
        <f t="shared" si="66"/>
        <v>#N/A</v>
      </c>
      <c r="N132" s="10" t="e">
        <f t="shared" si="56"/>
        <v>#N/A</v>
      </c>
      <c r="O132" s="10">
        <f>COUNT(F$2:F132)</f>
        <v>23</v>
      </c>
      <c r="P132" s="10" t="e">
        <f t="shared" si="61"/>
        <v>#N/A</v>
      </c>
      <c r="Q132" s="10"/>
      <c r="R132" s="10"/>
      <c r="S132" s="10"/>
      <c r="T132" s="17">
        <f t="shared" si="62"/>
        <v>0.8</v>
      </c>
      <c r="U132" s="10">
        <f t="shared" ca="1" si="57"/>
        <v>17.588758386450813</v>
      </c>
      <c r="V132" s="17">
        <f t="shared" si="63"/>
        <v>0.55999999999999994</v>
      </c>
      <c r="W132" s="10">
        <f t="shared" ca="1" si="58"/>
        <v>14.105373162891022</v>
      </c>
      <c r="X132" s="17">
        <f t="shared" si="64"/>
        <v>0</v>
      </c>
      <c r="Y132" s="10" t="e">
        <f t="shared" ca="1" si="59"/>
        <v>#NUM!</v>
      </c>
      <c r="Z132" s="10">
        <f t="shared" ref="Z132:Z195" ca="1" si="77">NORMINV(0.05,$C$8,$C$9)</f>
        <v>5.0479280388752308</v>
      </c>
      <c r="AA132" s="10">
        <f t="shared" ca="1" si="67"/>
        <v>6.8802849990687491</v>
      </c>
      <c r="AB132" s="10">
        <f t="shared" ca="1" si="68"/>
        <v>9.0991257143317981</v>
      </c>
      <c r="AC132" s="10">
        <f t="shared" ca="1" si="69"/>
        <v>10.699065977658258</v>
      </c>
      <c r="AD132" s="20">
        <f t="shared" ca="1" si="70"/>
        <v>12.066155940458248</v>
      </c>
      <c r="AE132" s="10">
        <f t="shared" ca="1" si="71"/>
        <v>13.343942050391306</v>
      </c>
      <c r="AF132" s="10">
        <f t="shared" ca="1" si="72"/>
        <v>14.621728160324363</v>
      </c>
      <c r="AG132" s="10">
        <f t="shared" ca="1" si="73"/>
        <v>15.988818123124354</v>
      </c>
      <c r="AH132" s="10">
        <f t="shared" ca="1" si="74"/>
        <v>17.588758386450813</v>
      </c>
      <c r="AI132" s="10">
        <f t="shared" ca="1" si="75"/>
        <v>19.807599101713862</v>
      </c>
      <c r="AJ132" s="10">
        <f t="shared" ca="1" si="76"/>
        <v>21.639956061907377</v>
      </c>
    </row>
    <row r="133" spans="7:36">
      <c r="G133" s="21" t="s">
        <v>3</v>
      </c>
      <c r="J133" s="19" t="e">
        <f t="shared" si="60"/>
        <v>#N/A</v>
      </c>
      <c r="K133" s="10" t="e">
        <f t="shared" si="55"/>
        <v>#VALUE!</v>
      </c>
      <c r="L133" s="10" t="e">
        <f t="shared" si="65"/>
        <v>#N/A</v>
      </c>
      <c r="M133" s="10" t="e">
        <f t="shared" si="66"/>
        <v>#N/A</v>
      </c>
      <c r="N133" s="10" t="e">
        <f t="shared" si="56"/>
        <v>#N/A</v>
      </c>
      <c r="O133" s="10">
        <f>COUNT($F$2:F133)</f>
        <v>23</v>
      </c>
      <c r="P133" s="10" t="e">
        <f t="shared" si="61"/>
        <v>#N/A</v>
      </c>
      <c r="Q133" s="10"/>
      <c r="R133" s="10"/>
      <c r="S133" s="10"/>
      <c r="T133" s="17">
        <f t="shared" si="62"/>
        <v>0.8</v>
      </c>
      <c r="U133" s="10">
        <f t="shared" ca="1" si="57"/>
        <v>17.588758386450813</v>
      </c>
      <c r="V133" s="17">
        <f t="shared" si="63"/>
        <v>0.55999999999999994</v>
      </c>
      <c r="W133" s="10">
        <f t="shared" ca="1" si="58"/>
        <v>14.105373162891022</v>
      </c>
      <c r="X133" s="17">
        <f t="shared" si="64"/>
        <v>0</v>
      </c>
      <c r="Y133" s="10" t="e">
        <f t="shared" ca="1" si="59"/>
        <v>#NUM!</v>
      </c>
      <c r="Z133" s="10">
        <f t="shared" ca="1" si="77"/>
        <v>5.0479280388752308</v>
      </c>
      <c r="AA133" s="10">
        <f t="shared" ca="1" si="67"/>
        <v>6.8802849990687491</v>
      </c>
      <c r="AB133" s="10">
        <f t="shared" ca="1" si="68"/>
        <v>9.0991257143317981</v>
      </c>
      <c r="AC133" s="10">
        <f t="shared" ca="1" si="69"/>
        <v>10.699065977658258</v>
      </c>
      <c r="AD133" s="20">
        <f t="shared" ca="1" si="70"/>
        <v>12.066155940458248</v>
      </c>
      <c r="AE133" s="10">
        <f t="shared" ca="1" si="71"/>
        <v>13.343942050391306</v>
      </c>
      <c r="AF133" s="10">
        <f t="shared" ca="1" si="72"/>
        <v>14.621728160324363</v>
      </c>
      <c r="AG133" s="10">
        <f t="shared" ca="1" si="73"/>
        <v>15.988818123124354</v>
      </c>
      <c r="AH133" s="10">
        <f t="shared" ca="1" si="74"/>
        <v>17.588758386450813</v>
      </c>
      <c r="AI133" s="10">
        <f t="shared" ca="1" si="75"/>
        <v>19.807599101713862</v>
      </c>
      <c r="AJ133" s="10">
        <f t="shared" ca="1" si="76"/>
        <v>21.639956061907377</v>
      </c>
    </row>
    <row r="134" spans="7:36">
      <c r="G134" s="21" t="s">
        <v>3</v>
      </c>
      <c r="J134" s="19" t="e">
        <f t="shared" si="60"/>
        <v>#N/A</v>
      </c>
      <c r="K134" s="10" t="e">
        <f t="shared" ref="K134:K197" si="78">E134*G134</f>
        <v>#VALUE!</v>
      </c>
      <c r="L134" s="10" t="e">
        <f t="shared" si="65"/>
        <v>#N/A</v>
      </c>
      <c r="M134" s="10" t="e">
        <f t="shared" si="66"/>
        <v>#N/A</v>
      </c>
      <c r="N134" s="10" t="e">
        <f t="shared" si="56"/>
        <v>#N/A</v>
      </c>
      <c r="O134" s="10">
        <f>COUNT($F$2:F134)</f>
        <v>23</v>
      </c>
      <c r="P134" s="10" t="e">
        <f t="shared" si="61"/>
        <v>#N/A</v>
      </c>
      <c r="Q134" s="10"/>
      <c r="R134" s="10"/>
      <c r="S134" s="10"/>
      <c r="T134" s="17">
        <f t="shared" si="62"/>
        <v>0.8</v>
      </c>
      <c r="U134" s="10">
        <f t="shared" ca="1" si="57"/>
        <v>17.588758386450813</v>
      </c>
      <c r="V134" s="17">
        <f t="shared" si="63"/>
        <v>0.55999999999999994</v>
      </c>
      <c r="W134" s="10">
        <f t="shared" ca="1" si="58"/>
        <v>14.105373162891022</v>
      </c>
      <c r="X134" s="17">
        <f t="shared" si="64"/>
        <v>0</v>
      </c>
      <c r="Y134" s="10" t="e">
        <f t="shared" ca="1" si="59"/>
        <v>#NUM!</v>
      </c>
      <c r="Z134" s="10">
        <f t="shared" ca="1" si="77"/>
        <v>5.0479280388752308</v>
      </c>
      <c r="AA134" s="10">
        <f t="shared" ca="1" si="67"/>
        <v>6.8802849990687491</v>
      </c>
      <c r="AB134" s="10">
        <f t="shared" ca="1" si="68"/>
        <v>9.0991257143317981</v>
      </c>
      <c r="AC134" s="10">
        <f t="shared" ca="1" si="69"/>
        <v>10.699065977658258</v>
      </c>
      <c r="AD134" s="20">
        <f t="shared" ca="1" si="70"/>
        <v>12.066155940458248</v>
      </c>
      <c r="AE134" s="10">
        <f t="shared" ca="1" si="71"/>
        <v>13.343942050391306</v>
      </c>
      <c r="AF134" s="10">
        <f t="shared" ca="1" si="72"/>
        <v>14.621728160324363</v>
      </c>
      <c r="AG134" s="10">
        <f t="shared" ca="1" si="73"/>
        <v>15.988818123124354</v>
      </c>
      <c r="AH134" s="10">
        <f t="shared" ca="1" si="74"/>
        <v>17.588758386450813</v>
      </c>
      <c r="AI134" s="10">
        <f t="shared" ca="1" si="75"/>
        <v>19.807599101713862</v>
      </c>
      <c r="AJ134" s="10">
        <f t="shared" ca="1" si="76"/>
        <v>21.639956061907377</v>
      </c>
    </row>
    <row r="135" spans="7:36">
      <c r="G135" s="21" t="s">
        <v>3</v>
      </c>
      <c r="J135" s="19" t="e">
        <f t="shared" si="60"/>
        <v>#N/A</v>
      </c>
      <c r="K135" s="10" t="e">
        <f t="shared" si="78"/>
        <v>#VALUE!</v>
      </c>
      <c r="L135" s="10" t="e">
        <f t="shared" si="65"/>
        <v>#N/A</v>
      </c>
      <c r="M135" s="10" t="e">
        <f t="shared" si="66"/>
        <v>#N/A</v>
      </c>
      <c r="N135" s="10" t="e">
        <f t="shared" si="56"/>
        <v>#N/A</v>
      </c>
      <c r="O135" s="10">
        <f>COUNT($F$2:F135)</f>
        <v>23</v>
      </c>
      <c r="P135" s="10" t="e">
        <f t="shared" si="61"/>
        <v>#N/A</v>
      </c>
      <c r="Q135" s="10"/>
      <c r="R135" s="10"/>
      <c r="S135" s="10"/>
      <c r="T135" s="17">
        <f t="shared" si="62"/>
        <v>0.8</v>
      </c>
      <c r="U135" s="10">
        <f t="shared" ca="1" si="57"/>
        <v>17.588758386450813</v>
      </c>
      <c r="V135" s="17">
        <f t="shared" si="63"/>
        <v>0.55999999999999994</v>
      </c>
      <c r="W135" s="10">
        <f t="shared" ca="1" si="58"/>
        <v>14.105373162891022</v>
      </c>
      <c r="X135" s="17">
        <f t="shared" si="64"/>
        <v>0</v>
      </c>
      <c r="Y135" s="10" t="e">
        <f t="shared" ca="1" si="59"/>
        <v>#NUM!</v>
      </c>
      <c r="Z135" s="10">
        <f t="shared" ca="1" si="77"/>
        <v>5.0479280388752308</v>
      </c>
      <c r="AA135" s="10">
        <f t="shared" ca="1" si="67"/>
        <v>6.8802849990687491</v>
      </c>
      <c r="AB135" s="10">
        <f t="shared" ca="1" si="68"/>
        <v>9.0991257143317981</v>
      </c>
      <c r="AC135" s="10">
        <f t="shared" ca="1" si="69"/>
        <v>10.699065977658258</v>
      </c>
      <c r="AD135" s="20">
        <f t="shared" ca="1" si="70"/>
        <v>12.066155940458248</v>
      </c>
      <c r="AE135" s="10">
        <f t="shared" ca="1" si="71"/>
        <v>13.343942050391306</v>
      </c>
      <c r="AF135" s="10">
        <f t="shared" ca="1" si="72"/>
        <v>14.621728160324363</v>
      </c>
      <c r="AG135" s="10">
        <f t="shared" ca="1" si="73"/>
        <v>15.988818123124354</v>
      </c>
      <c r="AH135" s="10">
        <f t="shared" ca="1" si="74"/>
        <v>17.588758386450813</v>
      </c>
      <c r="AI135" s="10">
        <f t="shared" ca="1" si="75"/>
        <v>19.807599101713862</v>
      </c>
      <c r="AJ135" s="10">
        <f t="shared" ca="1" si="76"/>
        <v>21.639956061907377</v>
      </c>
    </row>
    <row r="136" spans="7:36">
      <c r="G136" s="21" t="s">
        <v>3</v>
      </c>
      <c r="J136" s="19" t="e">
        <f t="shared" si="60"/>
        <v>#N/A</v>
      </c>
      <c r="K136" s="10" t="e">
        <f t="shared" si="78"/>
        <v>#VALUE!</v>
      </c>
      <c r="L136" s="10" t="e">
        <f t="shared" si="65"/>
        <v>#N/A</v>
      </c>
      <c r="M136" s="10" t="e">
        <f t="shared" si="66"/>
        <v>#N/A</v>
      </c>
      <c r="N136" s="10" t="e">
        <f t="shared" si="56"/>
        <v>#N/A</v>
      </c>
      <c r="O136" s="10">
        <f>COUNT($F$2:F136)</f>
        <v>23</v>
      </c>
      <c r="P136" s="10" t="e">
        <f t="shared" si="61"/>
        <v>#N/A</v>
      </c>
      <c r="Q136" s="10"/>
      <c r="R136" s="10"/>
      <c r="S136" s="10"/>
      <c r="T136" s="17">
        <f t="shared" si="62"/>
        <v>0.8</v>
      </c>
      <c r="U136" s="10">
        <f t="shared" ca="1" si="57"/>
        <v>17.588758386450813</v>
      </c>
      <c r="V136" s="17">
        <f t="shared" si="63"/>
        <v>0.55999999999999994</v>
      </c>
      <c r="W136" s="10">
        <f t="shared" ca="1" si="58"/>
        <v>14.105373162891022</v>
      </c>
      <c r="X136" s="17">
        <f t="shared" si="64"/>
        <v>0</v>
      </c>
      <c r="Y136" s="10" t="e">
        <f t="shared" ca="1" si="59"/>
        <v>#NUM!</v>
      </c>
      <c r="Z136" s="10">
        <f t="shared" ca="1" si="77"/>
        <v>5.0479280388752308</v>
      </c>
      <c r="AA136" s="10">
        <f t="shared" ca="1" si="67"/>
        <v>6.8802849990687491</v>
      </c>
      <c r="AB136" s="10">
        <f t="shared" ca="1" si="68"/>
        <v>9.0991257143317981</v>
      </c>
      <c r="AC136" s="10">
        <f t="shared" ca="1" si="69"/>
        <v>10.699065977658258</v>
      </c>
      <c r="AD136" s="20">
        <f t="shared" ca="1" si="70"/>
        <v>12.066155940458248</v>
      </c>
      <c r="AE136" s="10">
        <f t="shared" ca="1" si="71"/>
        <v>13.343942050391306</v>
      </c>
      <c r="AF136" s="10">
        <f t="shared" ca="1" si="72"/>
        <v>14.621728160324363</v>
      </c>
      <c r="AG136" s="10">
        <f t="shared" ca="1" si="73"/>
        <v>15.988818123124354</v>
      </c>
      <c r="AH136" s="10">
        <f t="shared" ca="1" si="74"/>
        <v>17.588758386450813</v>
      </c>
      <c r="AI136" s="10">
        <f t="shared" ca="1" si="75"/>
        <v>19.807599101713862</v>
      </c>
      <c r="AJ136" s="10">
        <f t="shared" ca="1" si="76"/>
        <v>21.639956061907377</v>
      </c>
    </row>
    <row r="137" spans="7:36">
      <c r="G137" s="21" t="s">
        <v>3</v>
      </c>
      <c r="J137" s="19" t="e">
        <f t="shared" si="60"/>
        <v>#N/A</v>
      </c>
      <c r="K137" s="10" t="e">
        <f t="shared" si="78"/>
        <v>#VALUE!</v>
      </c>
      <c r="L137" s="10" t="e">
        <f t="shared" si="65"/>
        <v>#N/A</v>
      </c>
      <c r="M137" s="10" t="e">
        <f t="shared" si="66"/>
        <v>#N/A</v>
      </c>
      <c r="N137" s="10" t="e">
        <f t="shared" ref="N137:N191" si="79">2*M137/L137</f>
        <v>#N/A</v>
      </c>
      <c r="O137" s="10">
        <f>COUNT($F$2:F137)</f>
        <v>23</v>
      </c>
      <c r="P137" s="10" t="e">
        <f t="shared" si="61"/>
        <v>#N/A</v>
      </c>
      <c r="Q137" s="10"/>
      <c r="R137" s="10"/>
      <c r="S137" s="10"/>
      <c r="T137" s="17">
        <f t="shared" si="62"/>
        <v>0.8</v>
      </c>
      <c r="U137" s="10">
        <f t="shared" ca="1" si="57"/>
        <v>17.588758386450813</v>
      </c>
      <c r="V137" s="17">
        <f t="shared" si="63"/>
        <v>0.55999999999999994</v>
      </c>
      <c r="W137" s="10">
        <f t="shared" ca="1" si="58"/>
        <v>14.105373162891022</v>
      </c>
      <c r="X137" s="17">
        <f t="shared" si="64"/>
        <v>0</v>
      </c>
      <c r="Y137" s="10" t="e">
        <f t="shared" ca="1" si="59"/>
        <v>#NUM!</v>
      </c>
      <c r="Z137" s="10">
        <f t="shared" ca="1" si="77"/>
        <v>5.0479280388752308</v>
      </c>
      <c r="AA137" s="10">
        <f t="shared" ca="1" si="67"/>
        <v>6.8802849990687491</v>
      </c>
      <c r="AB137" s="10">
        <f t="shared" ca="1" si="68"/>
        <v>9.0991257143317981</v>
      </c>
      <c r="AC137" s="10">
        <f t="shared" ca="1" si="69"/>
        <v>10.699065977658258</v>
      </c>
      <c r="AD137" s="20">
        <f t="shared" ca="1" si="70"/>
        <v>12.066155940458248</v>
      </c>
      <c r="AE137" s="10">
        <f t="shared" ca="1" si="71"/>
        <v>13.343942050391306</v>
      </c>
      <c r="AF137" s="10">
        <f t="shared" ca="1" si="72"/>
        <v>14.621728160324363</v>
      </c>
      <c r="AG137" s="10">
        <f t="shared" ca="1" si="73"/>
        <v>15.988818123124354</v>
      </c>
      <c r="AH137" s="10">
        <f t="shared" ca="1" si="74"/>
        <v>17.588758386450813</v>
      </c>
      <c r="AI137" s="10">
        <f t="shared" ca="1" si="75"/>
        <v>19.807599101713862</v>
      </c>
      <c r="AJ137" s="10">
        <f t="shared" ca="1" si="76"/>
        <v>21.639956061907377</v>
      </c>
    </row>
    <row r="138" spans="7:36">
      <c r="G138" s="21" t="s">
        <v>3</v>
      </c>
      <c r="J138" s="19" t="e">
        <f t="shared" si="60"/>
        <v>#N/A</v>
      </c>
      <c r="K138" s="10" t="e">
        <f t="shared" si="78"/>
        <v>#VALUE!</v>
      </c>
      <c r="L138" s="10" t="e">
        <f t="shared" si="65"/>
        <v>#N/A</v>
      </c>
      <c r="M138" s="10" t="e">
        <f t="shared" si="66"/>
        <v>#N/A</v>
      </c>
      <c r="N138" s="10" t="e">
        <f t="shared" si="79"/>
        <v>#N/A</v>
      </c>
      <c r="O138" s="10">
        <f>COUNT($F$2:F138)</f>
        <v>23</v>
      </c>
      <c r="P138" s="10" t="e">
        <f t="shared" si="61"/>
        <v>#N/A</v>
      </c>
      <c r="Q138" s="10"/>
      <c r="R138" s="10"/>
      <c r="S138" s="10"/>
      <c r="T138" s="17">
        <f t="shared" si="62"/>
        <v>0.8</v>
      </c>
      <c r="U138" s="10">
        <f t="shared" ca="1" si="57"/>
        <v>17.588758386450813</v>
      </c>
      <c r="V138" s="17">
        <f t="shared" si="63"/>
        <v>0.55999999999999994</v>
      </c>
      <c r="W138" s="10">
        <f t="shared" ca="1" si="58"/>
        <v>14.105373162891022</v>
      </c>
      <c r="X138" s="17">
        <f t="shared" si="64"/>
        <v>0</v>
      </c>
      <c r="Y138" s="10" t="e">
        <f t="shared" ca="1" si="59"/>
        <v>#NUM!</v>
      </c>
      <c r="Z138" s="10">
        <f t="shared" ca="1" si="77"/>
        <v>5.0479280388752308</v>
      </c>
      <c r="AA138" s="10">
        <f t="shared" ca="1" si="67"/>
        <v>6.8802849990687491</v>
      </c>
      <c r="AB138" s="10">
        <f t="shared" ca="1" si="68"/>
        <v>9.0991257143317981</v>
      </c>
      <c r="AC138" s="10">
        <f t="shared" ca="1" si="69"/>
        <v>10.699065977658258</v>
      </c>
      <c r="AD138" s="20">
        <f t="shared" ca="1" si="70"/>
        <v>12.066155940458248</v>
      </c>
      <c r="AE138" s="10">
        <f t="shared" ca="1" si="71"/>
        <v>13.343942050391306</v>
      </c>
      <c r="AF138" s="10">
        <f t="shared" ca="1" si="72"/>
        <v>14.621728160324363</v>
      </c>
      <c r="AG138" s="10">
        <f t="shared" ca="1" si="73"/>
        <v>15.988818123124354</v>
      </c>
      <c r="AH138" s="10">
        <f t="shared" ca="1" si="74"/>
        <v>17.588758386450813</v>
      </c>
      <c r="AI138" s="10">
        <f t="shared" ca="1" si="75"/>
        <v>19.807599101713862</v>
      </c>
      <c r="AJ138" s="10">
        <f t="shared" ca="1" si="76"/>
        <v>21.639956061907377</v>
      </c>
    </row>
    <row r="139" spans="7:36">
      <c r="G139" s="21" t="s">
        <v>3</v>
      </c>
      <c r="J139" s="19" t="e">
        <f t="shared" si="60"/>
        <v>#N/A</v>
      </c>
      <c r="K139" s="10" t="e">
        <f t="shared" si="78"/>
        <v>#VALUE!</v>
      </c>
      <c r="L139" s="10" t="e">
        <f t="shared" si="65"/>
        <v>#N/A</v>
      </c>
      <c r="M139" s="10" t="e">
        <f t="shared" si="66"/>
        <v>#N/A</v>
      </c>
      <c r="N139" s="10" t="e">
        <f t="shared" si="79"/>
        <v>#N/A</v>
      </c>
      <c r="O139" s="10">
        <f>COUNT($F$2:F139)</f>
        <v>23</v>
      </c>
      <c r="P139" s="10" t="e">
        <f t="shared" si="61"/>
        <v>#N/A</v>
      </c>
      <c r="Q139" s="10"/>
      <c r="R139" s="10"/>
      <c r="S139" s="10"/>
      <c r="T139" s="17">
        <f t="shared" si="62"/>
        <v>0.8</v>
      </c>
      <c r="U139" s="10">
        <f t="shared" ca="1" si="57"/>
        <v>17.588758386450813</v>
      </c>
      <c r="V139" s="17">
        <f t="shared" si="63"/>
        <v>0.55999999999999994</v>
      </c>
      <c r="W139" s="10">
        <f t="shared" ca="1" si="58"/>
        <v>14.105373162891022</v>
      </c>
      <c r="X139" s="17">
        <f t="shared" si="64"/>
        <v>0</v>
      </c>
      <c r="Y139" s="10" t="e">
        <f t="shared" ca="1" si="59"/>
        <v>#NUM!</v>
      </c>
      <c r="Z139" s="10">
        <f t="shared" ca="1" si="77"/>
        <v>5.0479280388752308</v>
      </c>
      <c r="AA139" s="10">
        <f t="shared" ca="1" si="67"/>
        <v>6.8802849990687491</v>
      </c>
      <c r="AB139" s="10">
        <f t="shared" ca="1" si="68"/>
        <v>9.0991257143317981</v>
      </c>
      <c r="AC139" s="10">
        <f t="shared" ca="1" si="69"/>
        <v>10.699065977658258</v>
      </c>
      <c r="AD139" s="20">
        <f t="shared" ca="1" si="70"/>
        <v>12.066155940458248</v>
      </c>
      <c r="AE139" s="10">
        <f t="shared" ca="1" si="71"/>
        <v>13.343942050391306</v>
      </c>
      <c r="AF139" s="10">
        <f t="shared" ca="1" si="72"/>
        <v>14.621728160324363</v>
      </c>
      <c r="AG139" s="10">
        <f t="shared" ca="1" si="73"/>
        <v>15.988818123124354</v>
      </c>
      <c r="AH139" s="10">
        <f t="shared" ca="1" si="74"/>
        <v>17.588758386450813</v>
      </c>
      <c r="AI139" s="10">
        <f t="shared" ca="1" si="75"/>
        <v>19.807599101713862</v>
      </c>
      <c r="AJ139" s="10">
        <f t="shared" ca="1" si="76"/>
        <v>21.639956061907377</v>
      </c>
    </row>
    <row r="140" spans="7:36">
      <c r="G140" s="21" t="s">
        <v>3</v>
      </c>
      <c r="J140" s="19" t="e">
        <f t="shared" si="60"/>
        <v>#N/A</v>
      </c>
      <c r="K140" s="10" t="e">
        <f t="shared" si="78"/>
        <v>#VALUE!</v>
      </c>
      <c r="L140" s="10" t="e">
        <f t="shared" si="65"/>
        <v>#N/A</v>
      </c>
      <c r="M140" s="10" t="e">
        <f t="shared" si="66"/>
        <v>#N/A</v>
      </c>
      <c r="N140" s="10" t="e">
        <f t="shared" si="79"/>
        <v>#N/A</v>
      </c>
      <c r="O140" s="10">
        <f>COUNT($F$2:F140)</f>
        <v>23</v>
      </c>
      <c r="P140" s="10" t="e">
        <f t="shared" si="61"/>
        <v>#N/A</v>
      </c>
      <c r="Q140" s="10"/>
      <c r="R140" s="10"/>
      <c r="S140" s="10"/>
      <c r="T140" s="17">
        <f t="shared" si="62"/>
        <v>0.8</v>
      </c>
      <c r="U140" s="10">
        <f t="shared" ca="1" si="57"/>
        <v>17.588758386450813</v>
      </c>
      <c r="V140" s="17">
        <f t="shared" si="63"/>
        <v>0.55999999999999994</v>
      </c>
      <c r="W140" s="10">
        <f t="shared" ca="1" si="58"/>
        <v>14.105373162891022</v>
      </c>
      <c r="X140" s="17">
        <f t="shared" si="64"/>
        <v>0</v>
      </c>
      <c r="Y140" s="10" t="e">
        <f t="shared" ca="1" si="59"/>
        <v>#NUM!</v>
      </c>
      <c r="Z140" s="10">
        <f t="shared" ca="1" si="77"/>
        <v>5.0479280388752308</v>
      </c>
      <c r="AA140" s="10">
        <f t="shared" ca="1" si="67"/>
        <v>6.8802849990687491</v>
      </c>
      <c r="AB140" s="10">
        <f t="shared" ca="1" si="68"/>
        <v>9.0991257143317981</v>
      </c>
      <c r="AC140" s="10">
        <f t="shared" ca="1" si="69"/>
        <v>10.699065977658258</v>
      </c>
      <c r="AD140" s="20">
        <f t="shared" ca="1" si="70"/>
        <v>12.066155940458248</v>
      </c>
      <c r="AE140" s="10">
        <f t="shared" ca="1" si="71"/>
        <v>13.343942050391306</v>
      </c>
      <c r="AF140" s="10">
        <f t="shared" ca="1" si="72"/>
        <v>14.621728160324363</v>
      </c>
      <c r="AG140" s="10">
        <f t="shared" ca="1" si="73"/>
        <v>15.988818123124354</v>
      </c>
      <c r="AH140" s="10">
        <f t="shared" ca="1" si="74"/>
        <v>17.588758386450813</v>
      </c>
      <c r="AI140" s="10">
        <f t="shared" ca="1" si="75"/>
        <v>19.807599101713862</v>
      </c>
      <c r="AJ140" s="10">
        <f t="shared" ca="1" si="76"/>
        <v>21.639956061907377</v>
      </c>
    </row>
    <row r="141" spans="7:36">
      <c r="G141" s="21" t="s">
        <v>3</v>
      </c>
      <c r="J141" s="19" t="e">
        <f t="shared" si="60"/>
        <v>#N/A</v>
      </c>
      <c r="K141" s="10" t="e">
        <f t="shared" si="78"/>
        <v>#VALUE!</v>
      </c>
      <c r="L141" s="10" t="e">
        <f t="shared" si="65"/>
        <v>#N/A</v>
      </c>
      <c r="M141" s="10" t="e">
        <f t="shared" si="66"/>
        <v>#N/A</v>
      </c>
      <c r="N141" s="10" t="e">
        <f t="shared" si="79"/>
        <v>#N/A</v>
      </c>
      <c r="O141" s="10">
        <f>COUNT($F$2:F141)</f>
        <v>23</v>
      </c>
      <c r="P141" s="10" t="e">
        <f t="shared" si="61"/>
        <v>#N/A</v>
      </c>
      <c r="Q141" s="10"/>
      <c r="R141" s="10"/>
      <c r="S141" s="10"/>
      <c r="T141" s="17">
        <f t="shared" si="62"/>
        <v>0.8</v>
      </c>
      <c r="U141" s="10">
        <f t="shared" ca="1" si="57"/>
        <v>17.588758386450813</v>
      </c>
      <c r="V141" s="17">
        <f t="shared" si="63"/>
        <v>0.55999999999999994</v>
      </c>
      <c r="W141" s="10">
        <f t="shared" ca="1" si="58"/>
        <v>14.105373162891022</v>
      </c>
      <c r="X141" s="17">
        <f t="shared" si="64"/>
        <v>0</v>
      </c>
      <c r="Y141" s="10" t="e">
        <f t="shared" ca="1" si="59"/>
        <v>#NUM!</v>
      </c>
      <c r="Z141" s="10">
        <f t="shared" ca="1" si="77"/>
        <v>5.0479280388752308</v>
      </c>
      <c r="AA141" s="10">
        <f t="shared" ca="1" si="67"/>
        <v>6.8802849990687491</v>
      </c>
      <c r="AB141" s="10">
        <f t="shared" ca="1" si="68"/>
        <v>9.0991257143317981</v>
      </c>
      <c r="AC141" s="10">
        <f t="shared" ca="1" si="69"/>
        <v>10.699065977658258</v>
      </c>
      <c r="AD141" s="20">
        <f t="shared" ca="1" si="70"/>
        <v>12.066155940458248</v>
      </c>
      <c r="AE141" s="10">
        <f t="shared" ca="1" si="71"/>
        <v>13.343942050391306</v>
      </c>
      <c r="AF141" s="10">
        <f t="shared" ca="1" si="72"/>
        <v>14.621728160324363</v>
      </c>
      <c r="AG141" s="10">
        <f t="shared" ca="1" si="73"/>
        <v>15.988818123124354</v>
      </c>
      <c r="AH141" s="10">
        <f t="shared" ca="1" si="74"/>
        <v>17.588758386450813</v>
      </c>
      <c r="AI141" s="10">
        <f t="shared" ca="1" si="75"/>
        <v>19.807599101713862</v>
      </c>
      <c r="AJ141" s="10">
        <f t="shared" ca="1" si="76"/>
        <v>21.639956061907377</v>
      </c>
    </row>
    <row r="142" spans="7:36">
      <c r="G142" s="21" t="s">
        <v>3</v>
      </c>
      <c r="J142" s="19" t="e">
        <f t="shared" si="60"/>
        <v>#N/A</v>
      </c>
      <c r="K142" s="10" t="e">
        <f t="shared" si="78"/>
        <v>#VALUE!</v>
      </c>
      <c r="L142" s="10" t="e">
        <f t="shared" si="65"/>
        <v>#N/A</v>
      </c>
      <c r="M142" s="10" t="e">
        <f t="shared" si="66"/>
        <v>#N/A</v>
      </c>
      <c r="N142" s="10" t="e">
        <f t="shared" si="79"/>
        <v>#N/A</v>
      </c>
      <c r="O142" s="10">
        <f>COUNT(F$2:F142)</f>
        <v>23</v>
      </c>
      <c r="P142" s="10" t="e">
        <f t="shared" si="61"/>
        <v>#N/A</v>
      </c>
      <c r="Q142" s="10"/>
      <c r="R142" s="10"/>
      <c r="S142" s="10"/>
      <c r="T142" s="17">
        <f t="shared" si="62"/>
        <v>0.8</v>
      </c>
      <c r="U142" s="10">
        <f t="shared" ref="U142:U205" ca="1" si="80">NORMINV(T142,$C$8,$C$9)</f>
        <v>17.588758386450813</v>
      </c>
      <c r="V142" s="17">
        <f t="shared" si="63"/>
        <v>0.55999999999999994</v>
      </c>
      <c r="W142" s="10">
        <f t="shared" ref="W142:W205" ca="1" si="81">NORMINV(V142,$C$8,$C$9)</f>
        <v>14.105373162891022</v>
      </c>
      <c r="X142" s="17">
        <f t="shared" si="64"/>
        <v>0</v>
      </c>
      <c r="Y142" s="10" t="e">
        <f t="shared" ref="Y142:Y205" ca="1" si="82">NORMINV(X143,$C$7,$C$8)</f>
        <v>#NUM!</v>
      </c>
      <c r="Z142" s="10">
        <f t="shared" ca="1" si="77"/>
        <v>5.0479280388752308</v>
      </c>
      <c r="AA142" s="10">
        <f t="shared" ca="1" si="67"/>
        <v>6.8802849990687491</v>
      </c>
      <c r="AB142" s="10">
        <f t="shared" ca="1" si="68"/>
        <v>9.0991257143317981</v>
      </c>
      <c r="AC142" s="10">
        <f t="shared" ca="1" si="69"/>
        <v>10.699065977658258</v>
      </c>
      <c r="AD142" s="20">
        <f t="shared" ca="1" si="70"/>
        <v>12.066155940458248</v>
      </c>
      <c r="AE142" s="10">
        <f t="shared" ca="1" si="71"/>
        <v>13.343942050391306</v>
      </c>
      <c r="AF142" s="10">
        <f t="shared" ca="1" si="72"/>
        <v>14.621728160324363</v>
      </c>
      <c r="AG142" s="10">
        <f t="shared" ca="1" si="73"/>
        <v>15.988818123124354</v>
      </c>
      <c r="AH142" s="10">
        <f t="shared" ca="1" si="74"/>
        <v>17.588758386450813</v>
      </c>
      <c r="AI142" s="10">
        <f t="shared" ca="1" si="75"/>
        <v>19.807599101713862</v>
      </c>
      <c r="AJ142" s="10">
        <f t="shared" ca="1" si="76"/>
        <v>21.639956061907377</v>
      </c>
    </row>
    <row r="143" spans="7:36">
      <c r="G143" s="21" t="s">
        <v>3</v>
      </c>
      <c r="J143" s="19" t="e">
        <f t="shared" si="60"/>
        <v>#N/A</v>
      </c>
      <c r="K143" s="10" t="e">
        <f t="shared" si="78"/>
        <v>#VALUE!</v>
      </c>
      <c r="L143" s="10" t="e">
        <f t="shared" si="65"/>
        <v>#N/A</v>
      </c>
      <c r="M143" s="10" t="e">
        <f t="shared" si="66"/>
        <v>#N/A</v>
      </c>
      <c r="N143" s="10" t="e">
        <f t="shared" si="79"/>
        <v>#N/A</v>
      </c>
      <c r="O143" s="10">
        <f>COUNT($F$2:F143)</f>
        <v>23</v>
      </c>
      <c r="P143" s="10" t="e">
        <f t="shared" si="61"/>
        <v>#N/A</v>
      </c>
      <c r="Q143" s="10"/>
      <c r="R143" s="10"/>
      <c r="S143" s="10"/>
      <c r="T143" s="17">
        <f t="shared" si="62"/>
        <v>0.8</v>
      </c>
      <c r="U143" s="10">
        <f t="shared" ca="1" si="80"/>
        <v>17.588758386450813</v>
      </c>
      <c r="V143" s="17">
        <f t="shared" si="63"/>
        <v>0.55999999999999994</v>
      </c>
      <c r="W143" s="10">
        <f t="shared" ca="1" si="81"/>
        <v>14.105373162891022</v>
      </c>
      <c r="X143" s="17">
        <f t="shared" si="64"/>
        <v>0</v>
      </c>
      <c r="Y143" s="10" t="e">
        <f t="shared" ca="1" si="82"/>
        <v>#NUM!</v>
      </c>
      <c r="Z143" s="10">
        <f t="shared" ca="1" si="77"/>
        <v>5.0479280388752308</v>
      </c>
      <c r="AA143" s="10">
        <f t="shared" ca="1" si="67"/>
        <v>6.8802849990687491</v>
      </c>
      <c r="AB143" s="10">
        <f t="shared" ca="1" si="68"/>
        <v>9.0991257143317981</v>
      </c>
      <c r="AC143" s="10">
        <f t="shared" ca="1" si="69"/>
        <v>10.699065977658258</v>
      </c>
      <c r="AD143" s="20">
        <f t="shared" ca="1" si="70"/>
        <v>12.066155940458248</v>
      </c>
      <c r="AE143" s="10">
        <f t="shared" ca="1" si="71"/>
        <v>13.343942050391306</v>
      </c>
      <c r="AF143" s="10">
        <f t="shared" ca="1" si="72"/>
        <v>14.621728160324363</v>
      </c>
      <c r="AG143" s="10">
        <f t="shared" ca="1" si="73"/>
        <v>15.988818123124354</v>
      </c>
      <c r="AH143" s="10">
        <f t="shared" ca="1" si="74"/>
        <v>17.588758386450813</v>
      </c>
      <c r="AI143" s="10">
        <f t="shared" ca="1" si="75"/>
        <v>19.807599101713862</v>
      </c>
      <c r="AJ143" s="10">
        <f t="shared" ca="1" si="76"/>
        <v>21.639956061907377</v>
      </c>
    </row>
    <row r="144" spans="7:36">
      <c r="G144" s="21" t="s">
        <v>3</v>
      </c>
      <c r="J144" s="19" t="e">
        <f t="shared" si="60"/>
        <v>#N/A</v>
      </c>
      <c r="K144" s="10" t="e">
        <f t="shared" si="78"/>
        <v>#VALUE!</v>
      </c>
      <c r="L144" s="10" t="e">
        <f t="shared" si="65"/>
        <v>#N/A</v>
      </c>
      <c r="M144" s="10" t="e">
        <f t="shared" si="66"/>
        <v>#N/A</v>
      </c>
      <c r="N144" s="10" t="e">
        <f t="shared" si="79"/>
        <v>#N/A</v>
      </c>
      <c r="O144" s="10">
        <f>COUNT($F$2:F144)</f>
        <v>23</v>
      </c>
      <c r="P144" s="10" t="e">
        <f t="shared" si="61"/>
        <v>#N/A</v>
      </c>
      <c r="Q144" s="10"/>
      <c r="R144" s="10"/>
      <c r="S144" s="10"/>
      <c r="T144" s="17">
        <f t="shared" si="62"/>
        <v>0.8</v>
      </c>
      <c r="U144" s="10">
        <f t="shared" ca="1" si="80"/>
        <v>17.588758386450813</v>
      </c>
      <c r="V144" s="17">
        <f t="shared" si="63"/>
        <v>0.55999999999999994</v>
      </c>
      <c r="W144" s="10">
        <f t="shared" ca="1" si="81"/>
        <v>14.105373162891022</v>
      </c>
      <c r="X144" s="17">
        <f t="shared" si="64"/>
        <v>0</v>
      </c>
      <c r="Y144" s="10" t="e">
        <f t="shared" ca="1" si="82"/>
        <v>#NUM!</v>
      </c>
      <c r="Z144" s="10">
        <f t="shared" ca="1" si="77"/>
        <v>5.0479280388752308</v>
      </c>
      <c r="AA144" s="10">
        <f t="shared" ca="1" si="67"/>
        <v>6.8802849990687491</v>
      </c>
      <c r="AB144" s="10">
        <f t="shared" ca="1" si="68"/>
        <v>9.0991257143317981</v>
      </c>
      <c r="AC144" s="10">
        <f t="shared" ca="1" si="69"/>
        <v>10.699065977658258</v>
      </c>
      <c r="AD144" s="20">
        <f t="shared" ca="1" si="70"/>
        <v>12.066155940458248</v>
      </c>
      <c r="AE144" s="10">
        <f t="shared" ca="1" si="71"/>
        <v>13.343942050391306</v>
      </c>
      <c r="AF144" s="10">
        <f t="shared" ca="1" si="72"/>
        <v>14.621728160324363</v>
      </c>
      <c r="AG144" s="10">
        <f t="shared" ca="1" si="73"/>
        <v>15.988818123124354</v>
      </c>
      <c r="AH144" s="10">
        <f t="shared" ca="1" si="74"/>
        <v>17.588758386450813</v>
      </c>
      <c r="AI144" s="10">
        <f t="shared" ca="1" si="75"/>
        <v>19.807599101713862</v>
      </c>
      <c r="AJ144" s="10">
        <f t="shared" ca="1" si="76"/>
        <v>21.639956061907377</v>
      </c>
    </row>
    <row r="145" spans="7:36">
      <c r="G145" s="21" t="s">
        <v>3</v>
      </c>
      <c r="J145" s="19" t="e">
        <f t="shared" si="60"/>
        <v>#N/A</v>
      </c>
      <c r="K145" s="10" t="e">
        <f t="shared" si="78"/>
        <v>#VALUE!</v>
      </c>
      <c r="L145" s="10" t="e">
        <f t="shared" si="65"/>
        <v>#N/A</v>
      </c>
      <c r="M145" s="10" t="e">
        <f t="shared" si="66"/>
        <v>#N/A</v>
      </c>
      <c r="N145" s="10" t="e">
        <f t="shared" si="79"/>
        <v>#N/A</v>
      </c>
      <c r="O145" s="10">
        <f>COUNT($F$2:F145)</f>
        <v>23</v>
      </c>
      <c r="P145" s="10" t="e">
        <f t="shared" si="61"/>
        <v>#N/A</v>
      </c>
      <c r="Q145" s="10"/>
      <c r="R145" s="10"/>
      <c r="S145" s="10"/>
      <c r="T145" s="17">
        <f t="shared" si="62"/>
        <v>0.8</v>
      </c>
      <c r="U145" s="10">
        <f t="shared" ca="1" si="80"/>
        <v>17.588758386450813</v>
      </c>
      <c r="V145" s="17">
        <f t="shared" si="63"/>
        <v>0.55999999999999994</v>
      </c>
      <c r="W145" s="10">
        <f t="shared" ca="1" si="81"/>
        <v>14.105373162891022</v>
      </c>
      <c r="X145" s="17">
        <f t="shared" si="64"/>
        <v>0</v>
      </c>
      <c r="Y145" s="10" t="e">
        <f t="shared" ca="1" si="82"/>
        <v>#NUM!</v>
      </c>
      <c r="Z145" s="10">
        <f t="shared" ca="1" si="77"/>
        <v>5.0479280388752308</v>
      </c>
      <c r="AA145" s="10">
        <f t="shared" ca="1" si="67"/>
        <v>6.8802849990687491</v>
      </c>
      <c r="AB145" s="10">
        <f t="shared" ca="1" si="68"/>
        <v>9.0991257143317981</v>
      </c>
      <c r="AC145" s="10">
        <f t="shared" ca="1" si="69"/>
        <v>10.699065977658258</v>
      </c>
      <c r="AD145" s="20">
        <f t="shared" ca="1" si="70"/>
        <v>12.066155940458248</v>
      </c>
      <c r="AE145" s="10">
        <f t="shared" ca="1" si="71"/>
        <v>13.343942050391306</v>
      </c>
      <c r="AF145" s="10">
        <f t="shared" ca="1" si="72"/>
        <v>14.621728160324363</v>
      </c>
      <c r="AG145" s="10">
        <f t="shared" ca="1" si="73"/>
        <v>15.988818123124354</v>
      </c>
      <c r="AH145" s="10">
        <f t="shared" ca="1" si="74"/>
        <v>17.588758386450813</v>
      </c>
      <c r="AI145" s="10">
        <f t="shared" ca="1" si="75"/>
        <v>19.807599101713862</v>
      </c>
      <c r="AJ145" s="10">
        <f t="shared" ca="1" si="76"/>
        <v>21.639956061907377</v>
      </c>
    </row>
    <row r="146" spans="7:36">
      <c r="G146" s="21" t="s">
        <v>3</v>
      </c>
      <c r="J146" s="19" t="e">
        <f t="shared" si="60"/>
        <v>#N/A</v>
      </c>
      <c r="K146" s="10" t="e">
        <f t="shared" si="78"/>
        <v>#VALUE!</v>
      </c>
      <c r="L146" s="10" t="e">
        <f t="shared" si="65"/>
        <v>#N/A</v>
      </c>
      <c r="M146" s="10" t="e">
        <f t="shared" si="66"/>
        <v>#N/A</v>
      </c>
      <c r="N146" s="10" t="e">
        <f t="shared" si="79"/>
        <v>#N/A</v>
      </c>
      <c r="O146" s="10">
        <f>COUNT($F$2:F146)</f>
        <v>23</v>
      </c>
      <c r="P146" s="10" t="e">
        <f t="shared" si="61"/>
        <v>#N/A</v>
      </c>
      <c r="Q146" s="10"/>
      <c r="R146" s="10"/>
      <c r="S146" s="10"/>
      <c r="T146" s="17">
        <f t="shared" si="62"/>
        <v>0.8</v>
      </c>
      <c r="U146" s="10">
        <f t="shared" ca="1" si="80"/>
        <v>17.588758386450813</v>
      </c>
      <c r="V146" s="17">
        <f t="shared" si="63"/>
        <v>0.55999999999999994</v>
      </c>
      <c r="W146" s="10">
        <f t="shared" ca="1" si="81"/>
        <v>14.105373162891022</v>
      </c>
      <c r="X146" s="17">
        <f t="shared" si="64"/>
        <v>0</v>
      </c>
      <c r="Y146" s="10" t="e">
        <f t="shared" ca="1" si="82"/>
        <v>#NUM!</v>
      </c>
      <c r="Z146" s="10">
        <f t="shared" ca="1" si="77"/>
        <v>5.0479280388752308</v>
      </c>
      <c r="AA146" s="10">
        <f t="shared" ca="1" si="67"/>
        <v>6.8802849990687491</v>
      </c>
      <c r="AB146" s="10">
        <f t="shared" ca="1" si="68"/>
        <v>9.0991257143317981</v>
      </c>
      <c r="AC146" s="10">
        <f t="shared" ca="1" si="69"/>
        <v>10.699065977658258</v>
      </c>
      <c r="AD146" s="20">
        <f t="shared" ca="1" si="70"/>
        <v>12.066155940458248</v>
      </c>
      <c r="AE146" s="10">
        <f t="shared" ca="1" si="71"/>
        <v>13.343942050391306</v>
      </c>
      <c r="AF146" s="10">
        <f t="shared" ca="1" si="72"/>
        <v>14.621728160324363</v>
      </c>
      <c r="AG146" s="10">
        <f t="shared" ca="1" si="73"/>
        <v>15.988818123124354</v>
      </c>
      <c r="AH146" s="10">
        <f t="shared" ca="1" si="74"/>
        <v>17.588758386450813</v>
      </c>
      <c r="AI146" s="10">
        <f t="shared" ca="1" si="75"/>
        <v>19.807599101713862</v>
      </c>
      <c r="AJ146" s="10">
        <f t="shared" ca="1" si="76"/>
        <v>21.639956061907377</v>
      </c>
    </row>
    <row r="147" spans="7:36">
      <c r="G147" s="21" t="s">
        <v>3</v>
      </c>
      <c r="J147" s="19" t="e">
        <f t="shared" si="60"/>
        <v>#N/A</v>
      </c>
      <c r="K147" s="10" t="e">
        <f t="shared" si="78"/>
        <v>#VALUE!</v>
      </c>
      <c r="L147" s="10" t="e">
        <f t="shared" si="65"/>
        <v>#N/A</v>
      </c>
      <c r="M147" s="10" t="e">
        <f t="shared" si="66"/>
        <v>#N/A</v>
      </c>
      <c r="N147" s="10" t="e">
        <f t="shared" si="79"/>
        <v>#N/A</v>
      </c>
      <c r="O147" s="10">
        <f>COUNT($F$2:F147)</f>
        <v>23</v>
      </c>
      <c r="P147" s="10" t="e">
        <f t="shared" si="61"/>
        <v>#N/A</v>
      </c>
      <c r="Q147" s="10"/>
      <c r="R147" s="10"/>
      <c r="S147" s="10"/>
      <c r="T147" s="17">
        <f t="shared" si="62"/>
        <v>0.8</v>
      </c>
      <c r="U147" s="10">
        <f t="shared" ca="1" si="80"/>
        <v>17.588758386450813</v>
      </c>
      <c r="V147" s="17">
        <f t="shared" si="63"/>
        <v>0.55999999999999994</v>
      </c>
      <c r="W147" s="10">
        <f t="shared" ca="1" si="81"/>
        <v>14.105373162891022</v>
      </c>
      <c r="X147" s="17">
        <f t="shared" si="64"/>
        <v>0</v>
      </c>
      <c r="Y147" s="10" t="e">
        <f t="shared" ca="1" si="82"/>
        <v>#NUM!</v>
      </c>
      <c r="Z147" s="10">
        <f t="shared" ca="1" si="77"/>
        <v>5.0479280388752308</v>
      </c>
      <c r="AA147" s="10">
        <f t="shared" ca="1" si="67"/>
        <v>6.8802849990687491</v>
      </c>
      <c r="AB147" s="10">
        <f t="shared" ca="1" si="68"/>
        <v>9.0991257143317981</v>
      </c>
      <c r="AC147" s="10">
        <f t="shared" ca="1" si="69"/>
        <v>10.699065977658258</v>
      </c>
      <c r="AD147" s="20">
        <f t="shared" ca="1" si="70"/>
        <v>12.066155940458248</v>
      </c>
      <c r="AE147" s="10">
        <f t="shared" ca="1" si="71"/>
        <v>13.343942050391306</v>
      </c>
      <c r="AF147" s="10">
        <f t="shared" ca="1" si="72"/>
        <v>14.621728160324363</v>
      </c>
      <c r="AG147" s="10">
        <f t="shared" ca="1" si="73"/>
        <v>15.988818123124354</v>
      </c>
      <c r="AH147" s="10">
        <f t="shared" ca="1" si="74"/>
        <v>17.588758386450813</v>
      </c>
      <c r="AI147" s="10">
        <f t="shared" ca="1" si="75"/>
        <v>19.807599101713862</v>
      </c>
      <c r="AJ147" s="10">
        <f t="shared" ca="1" si="76"/>
        <v>21.639956061907377</v>
      </c>
    </row>
    <row r="148" spans="7:36">
      <c r="G148" s="21" t="s">
        <v>3</v>
      </c>
      <c r="J148" s="19" t="e">
        <f t="shared" si="60"/>
        <v>#N/A</v>
      </c>
      <c r="K148" s="10" t="e">
        <f t="shared" si="78"/>
        <v>#VALUE!</v>
      </c>
      <c r="L148" s="10" t="e">
        <f t="shared" si="65"/>
        <v>#N/A</v>
      </c>
      <c r="M148" s="10" t="e">
        <f t="shared" si="66"/>
        <v>#N/A</v>
      </c>
      <c r="N148" s="10" t="e">
        <f t="shared" si="79"/>
        <v>#N/A</v>
      </c>
      <c r="O148" s="10">
        <f>COUNT($F$2:F148)</f>
        <v>23</v>
      </c>
      <c r="P148" s="10" t="e">
        <f t="shared" si="61"/>
        <v>#N/A</v>
      </c>
      <c r="Q148" s="10"/>
      <c r="R148" s="10"/>
      <c r="S148" s="10"/>
      <c r="T148" s="17">
        <f t="shared" si="62"/>
        <v>0.8</v>
      </c>
      <c r="U148" s="10">
        <f t="shared" ca="1" si="80"/>
        <v>17.588758386450813</v>
      </c>
      <c r="V148" s="17">
        <f t="shared" si="63"/>
        <v>0.55999999999999994</v>
      </c>
      <c r="W148" s="10">
        <f t="shared" ca="1" si="81"/>
        <v>14.105373162891022</v>
      </c>
      <c r="X148" s="17">
        <f t="shared" si="64"/>
        <v>0</v>
      </c>
      <c r="Y148" s="10" t="e">
        <f t="shared" ca="1" si="82"/>
        <v>#NUM!</v>
      </c>
      <c r="Z148" s="10">
        <f t="shared" ca="1" si="77"/>
        <v>5.0479280388752308</v>
      </c>
      <c r="AA148" s="10">
        <f t="shared" ca="1" si="67"/>
        <v>6.8802849990687491</v>
      </c>
      <c r="AB148" s="10">
        <f t="shared" ca="1" si="68"/>
        <v>9.0991257143317981</v>
      </c>
      <c r="AC148" s="10">
        <f t="shared" ca="1" si="69"/>
        <v>10.699065977658258</v>
      </c>
      <c r="AD148" s="20">
        <f t="shared" ca="1" si="70"/>
        <v>12.066155940458248</v>
      </c>
      <c r="AE148" s="10">
        <f t="shared" ca="1" si="71"/>
        <v>13.343942050391306</v>
      </c>
      <c r="AF148" s="10">
        <f t="shared" ca="1" si="72"/>
        <v>14.621728160324363</v>
      </c>
      <c r="AG148" s="10">
        <f t="shared" ca="1" si="73"/>
        <v>15.988818123124354</v>
      </c>
      <c r="AH148" s="10">
        <f t="shared" ca="1" si="74"/>
        <v>17.588758386450813</v>
      </c>
      <c r="AI148" s="10">
        <f t="shared" ca="1" si="75"/>
        <v>19.807599101713862</v>
      </c>
      <c r="AJ148" s="10">
        <f t="shared" ca="1" si="76"/>
        <v>21.639956061907377</v>
      </c>
    </row>
    <row r="149" spans="7:36">
      <c r="G149" s="21" t="s">
        <v>3</v>
      </c>
      <c r="J149" s="19" t="e">
        <f t="shared" si="60"/>
        <v>#N/A</v>
      </c>
      <c r="K149" s="10" t="e">
        <f t="shared" si="78"/>
        <v>#VALUE!</v>
      </c>
      <c r="L149" s="10" t="e">
        <f t="shared" si="65"/>
        <v>#N/A</v>
      </c>
      <c r="M149" s="10" t="e">
        <f t="shared" si="66"/>
        <v>#N/A</v>
      </c>
      <c r="N149" s="10" t="e">
        <f t="shared" si="79"/>
        <v>#N/A</v>
      </c>
      <c r="O149" s="10">
        <f>COUNT($F$2:F149)</f>
        <v>23</v>
      </c>
      <c r="P149" s="10" t="e">
        <f t="shared" si="61"/>
        <v>#N/A</v>
      </c>
      <c r="Q149" s="10"/>
      <c r="R149" s="10"/>
      <c r="S149" s="10"/>
      <c r="T149" s="17">
        <f t="shared" si="62"/>
        <v>0.8</v>
      </c>
      <c r="U149" s="10">
        <f t="shared" ca="1" si="80"/>
        <v>17.588758386450813</v>
      </c>
      <c r="V149" s="17">
        <f t="shared" si="63"/>
        <v>0.55999999999999994</v>
      </c>
      <c r="W149" s="10">
        <f t="shared" ca="1" si="81"/>
        <v>14.105373162891022</v>
      </c>
      <c r="X149" s="17">
        <f t="shared" si="64"/>
        <v>0</v>
      </c>
      <c r="Y149" s="10" t="e">
        <f t="shared" ca="1" si="82"/>
        <v>#NUM!</v>
      </c>
      <c r="Z149" s="10">
        <f t="shared" ca="1" si="77"/>
        <v>5.0479280388752308</v>
      </c>
      <c r="AA149" s="10">
        <f t="shared" ca="1" si="67"/>
        <v>6.8802849990687491</v>
      </c>
      <c r="AB149" s="10">
        <f t="shared" ca="1" si="68"/>
        <v>9.0991257143317981</v>
      </c>
      <c r="AC149" s="10">
        <f t="shared" ca="1" si="69"/>
        <v>10.699065977658258</v>
      </c>
      <c r="AD149" s="20">
        <f t="shared" ca="1" si="70"/>
        <v>12.066155940458248</v>
      </c>
      <c r="AE149" s="10">
        <f t="shared" ca="1" si="71"/>
        <v>13.343942050391306</v>
      </c>
      <c r="AF149" s="10">
        <f t="shared" ca="1" si="72"/>
        <v>14.621728160324363</v>
      </c>
      <c r="AG149" s="10">
        <f t="shared" ca="1" si="73"/>
        <v>15.988818123124354</v>
      </c>
      <c r="AH149" s="10">
        <f t="shared" ca="1" si="74"/>
        <v>17.588758386450813</v>
      </c>
      <c r="AI149" s="10">
        <f t="shared" ca="1" si="75"/>
        <v>19.807599101713862</v>
      </c>
      <c r="AJ149" s="10">
        <f t="shared" ca="1" si="76"/>
        <v>21.639956061907377</v>
      </c>
    </row>
    <row r="150" spans="7:36">
      <c r="G150" s="21" t="s">
        <v>3</v>
      </c>
      <c r="J150" s="19" t="e">
        <f t="shared" si="60"/>
        <v>#N/A</v>
      </c>
      <c r="K150" s="10" t="e">
        <f t="shared" si="78"/>
        <v>#VALUE!</v>
      </c>
      <c r="L150" s="10" t="e">
        <f t="shared" si="65"/>
        <v>#N/A</v>
      </c>
      <c r="M150" s="10" t="e">
        <f t="shared" si="66"/>
        <v>#N/A</v>
      </c>
      <c r="N150" s="10" t="e">
        <f t="shared" si="79"/>
        <v>#N/A</v>
      </c>
      <c r="O150" s="10">
        <f>COUNT($F$2:F150)</f>
        <v>23</v>
      </c>
      <c r="P150" s="10" t="e">
        <f t="shared" si="61"/>
        <v>#N/A</v>
      </c>
      <c r="Q150" s="10"/>
      <c r="R150" s="10"/>
      <c r="S150" s="10"/>
      <c r="T150" s="17">
        <f t="shared" si="62"/>
        <v>0.8</v>
      </c>
      <c r="U150" s="10">
        <f t="shared" ca="1" si="80"/>
        <v>17.588758386450813</v>
      </c>
      <c r="V150" s="17">
        <f t="shared" si="63"/>
        <v>0.55999999999999994</v>
      </c>
      <c r="W150" s="10">
        <f t="shared" ca="1" si="81"/>
        <v>14.105373162891022</v>
      </c>
      <c r="X150" s="17">
        <f t="shared" si="64"/>
        <v>0</v>
      </c>
      <c r="Y150" s="10" t="e">
        <f t="shared" ca="1" si="82"/>
        <v>#NUM!</v>
      </c>
      <c r="Z150" s="10">
        <f t="shared" ca="1" si="77"/>
        <v>5.0479280388752308</v>
      </c>
      <c r="AA150" s="10">
        <f t="shared" ca="1" si="67"/>
        <v>6.8802849990687491</v>
      </c>
      <c r="AB150" s="10">
        <f t="shared" ca="1" si="68"/>
        <v>9.0991257143317981</v>
      </c>
      <c r="AC150" s="10">
        <f t="shared" ca="1" si="69"/>
        <v>10.699065977658258</v>
      </c>
      <c r="AD150" s="20">
        <f t="shared" ca="1" si="70"/>
        <v>12.066155940458248</v>
      </c>
      <c r="AE150" s="10">
        <f t="shared" ca="1" si="71"/>
        <v>13.343942050391306</v>
      </c>
      <c r="AF150" s="10">
        <f t="shared" ca="1" si="72"/>
        <v>14.621728160324363</v>
      </c>
      <c r="AG150" s="10">
        <f t="shared" ca="1" si="73"/>
        <v>15.988818123124354</v>
      </c>
      <c r="AH150" s="10">
        <f t="shared" ca="1" si="74"/>
        <v>17.588758386450813</v>
      </c>
      <c r="AI150" s="10">
        <f t="shared" ca="1" si="75"/>
        <v>19.807599101713862</v>
      </c>
      <c r="AJ150" s="10">
        <f t="shared" ca="1" si="76"/>
        <v>21.639956061907377</v>
      </c>
    </row>
    <row r="151" spans="7:36">
      <c r="G151" s="21" t="s">
        <v>3</v>
      </c>
      <c r="J151" s="19" t="e">
        <f t="shared" si="60"/>
        <v>#N/A</v>
      </c>
      <c r="K151" s="10" t="e">
        <f t="shared" si="78"/>
        <v>#VALUE!</v>
      </c>
      <c r="L151" s="10" t="e">
        <f t="shared" si="65"/>
        <v>#N/A</v>
      </c>
      <c r="M151" s="10" t="e">
        <f t="shared" si="66"/>
        <v>#N/A</v>
      </c>
      <c r="N151" s="10" t="e">
        <f t="shared" si="79"/>
        <v>#N/A</v>
      </c>
      <c r="O151" s="10">
        <f>COUNT($F$2:F151)</f>
        <v>23</v>
      </c>
      <c r="P151" s="10" t="e">
        <f t="shared" si="61"/>
        <v>#N/A</v>
      </c>
      <c r="Q151" s="10"/>
      <c r="R151" s="10"/>
      <c r="S151" s="10"/>
      <c r="T151" s="17">
        <f t="shared" si="62"/>
        <v>0.8</v>
      </c>
      <c r="U151" s="10">
        <f t="shared" ca="1" si="80"/>
        <v>17.588758386450813</v>
      </c>
      <c r="V151" s="17">
        <f t="shared" si="63"/>
        <v>0.55999999999999994</v>
      </c>
      <c r="W151" s="10">
        <f t="shared" ca="1" si="81"/>
        <v>14.105373162891022</v>
      </c>
      <c r="X151" s="17">
        <f t="shared" si="64"/>
        <v>0</v>
      </c>
      <c r="Y151" s="10" t="e">
        <f t="shared" ca="1" si="82"/>
        <v>#NUM!</v>
      </c>
      <c r="Z151" s="10">
        <f t="shared" ca="1" si="77"/>
        <v>5.0479280388752308</v>
      </c>
      <c r="AA151" s="10">
        <f t="shared" ca="1" si="67"/>
        <v>6.8802849990687491</v>
      </c>
      <c r="AB151" s="10">
        <f t="shared" ca="1" si="68"/>
        <v>9.0991257143317981</v>
      </c>
      <c r="AC151" s="10">
        <f t="shared" ca="1" si="69"/>
        <v>10.699065977658258</v>
      </c>
      <c r="AD151" s="20">
        <f t="shared" ca="1" si="70"/>
        <v>12.066155940458248</v>
      </c>
      <c r="AE151" s="10">
        <f t="shared" ca="1" si="71"/>
        <v>13.343942050391306</v>
      </c>
      <c r="AF151" s="10">
        <f t="shared" ca="1" si="72"/>
        <v>14.621728160324363</v>
      </c>
      <c r="AG151" s="10">
        <f t="shared" ca="1" si="73"/>
        <v>15.988818123124354</v>
      </c>
      <c r="AH151" s="10">
        <f t="shared" ca="1" si="74"/>
        <v>17.588758386450813</v>
      </c>
      <c r="AI151" s="10">
        <f t="shared" ca="1" si="75"/>
        <v>19.807599101713862</v>
      </c>
      <c r="AJ151" s="10">
        <f t="shared" ca="1" si="76"/>
        <v>21.639956061907377</v>
      </c>
    </row>
    <row r="152" spans="7:36">
      <c r="G152" s="21" t="s">
        <v>3</v>
      </c>
      <c r="J152" s="19" t="e">
        <f t="shared" si="60"/>
        <v>#N/A</v>
      </c>
      <c r="K152" s="10" t="e">
        <f t="shared" si="78"/>
        <v>#VALUE!</v>
      </c>
      <c r="L152" s="10" t="e">
        <f t="shared" si="65"/>
        <v>#N/A</v>
      </c>
      <c r="M152" s="10" t="e">
        <f t="shared" si="66"/>
        <v>#N/A</v>
      </c>
      <c r="N152" s="10" t="e">
        <f t="shared" si="79"/>
        <v>#N/A</v>
      </c>
      <c r="O152" s="10">
        <f>COUNT(F$2:F152)</f>
        <v>23</v>
      </c>
      <c r="P152" s="10" t="e">
        <f t="shared" si="61"/>
        <v>#N/A</v>
      </c>
      <c r="Q152" s="10"/>
      <c r="R152" s="10"/>
      <c r="S152" s="10"/>
      <c r="T152" s="17">
        <f t="shared" si="62"/>
        <v>0.8</v>
      </c>
      <c r="U152" s="10">
        <f t="shared" ca="1" si="80"/>
        <v>17.588758386450813</v>
      </c>
      <c r="V152" s="17">
        <f t="shared" si="63"/>
        <v>0.55999999999999994</v>
      </c>
      <c r="W152" s="10">
        <f t="shared" ca="1" si="81"/>
        <v>14.105373162891022</v>
      </c>
      <c r="X152" s="17">
        <f t="shared" si="64"/>
        <v>0</v>
      </c>
      <c r="Y152" s="10" t="e">
        <f t="shared" ca="1" si="82"/>
        <v>#NUM!</v>
      </c>
      <c r="Z152" s="10">
        <f t="shared" ca="1" si="77"/>
        <v>5.0479280388752308</v>
      </c>
      <c r="AA152" s="10">
        <f t="shared" ca="1" si="67"/>
        <v>6.8802849990687491</v>
      </c>
      <c r="AB152" s="10">
        <f t="shared" ca="1" si="68"/>
        <v>9.0991257143317981</v>
      </c>
      <c r="AC152" s="10">
        <f t="shared" ca="1" si="69"/>
        <v>10.699065977658258</v>
      </c>
      <c r="AD152" s="20">
        <f t="shared" ca="1" si="70"/>
        <v>12.066155940458248</v>
      </c>
      <c r="AE152" s="10">
        <f t="shared" ca="1" si="71"/>
        <v>13.343942050391306</v>
      </c>
      <c r="AF152" s="10">
        <f t="shared" ca="1" si="72"/>
        <v>14.621728160324363</v>
      </c>
      <c r="AG152" s="10">
        <f t="shared" ca="1" si="73"/>
        <v>15.988818123124354</v>
      </c>
      <c r="AH152" s="10">
        <f t="shared" ca="1" si="74"/>
        <v>17.588758386450813</v>
      </c>
      <c r="AI152" s="10">
        <f t="shared" ca="1" si="75"/>
        <v>19.807599101713862</v>
      </c>
      <c r="AJ152" s="10">
        <f t="shared" ca="1" si="76"/>
        <v>21.639956061907377</v>
      </c>
    </row>
    <row r="153" spans="7:36">
      <c r="G153" s="21" t="s">
        <v>3</v>
      </c>
      <c r="J153" s="19" t="e">
        <f t="shared" si="60"/>
        <v>#N/A</v>
      </c>
      <c r="K153" s="10" t="e">
        <f t="shared" si="78"/>
        <v>#VALUE!</v>
      </c>
      <c r="L153" s="10" t="e">
        <f t="shared" si="65"/>
        <v>#N/A</v>
      </c>
      <c r="M153" s="10" t="e">
        <f t="shared" si="66"/>
        <v>#N/A</v>
      </c>
      <c r="N153" s="10" t="e">
        <f t="shared" si="79"/>
        <v>#N/A</v>
      </c>
      <c r="O153" s="10">
        <f>COUNT($F$2:F153)</f>
        <v>23</v>
      </c>
      <c r="P153" s="10" t="e">
        <f t="shared" si="61"/>
        <v>#N/A</v>
      </c>
      <c r="Q153" s="10"/>
      <c r="R153" s="10"/>
      <c r="S153" s="10"/>
      <c r="T153" s="17">
        <f t="shared" si="62"/>
        <v>0.8</v>
      </c>
      <c r="U153" s="10">
        <f t="shared" ca="1" si="80"/>
        <v>17.588758386450813</v>
      </c>
      <c r="V153" s="17">
        <f t="shared" si="63"/>
        <v>0.55999999999999994</v>
      </c>
      <c r="W153" s="10">
        <f t="shared" ca="1" si="81"/>
        <v>14.105373162891022</v>
      </c>
      <c r="X153" s="17">
        <f t="shared" si="64"/>
        <v>0</v>
      </c>
      <c r="Y153" s="10" t="e">
        <f t="shared" ca="1" si="82"/>
        <v>#NUM!</v>
      </c>
      <c r="Z153" s="10">
        <f t="shared" ca="1" si="77"/>
        <v>5.0479280388752308</v>
      </c>
      <c r="AA153" s="10">
        <f t="shared" ca="1" si="67"/>
        <v>6.8802849990687491</v>
      </c>
      <c r="AB153" s="10">
        <f t="shared" ca="1" si="68"/>
        <v>9.0991257143317981</v>
      </c>
      <c r="AC153" s="10">
        <f t="shared" ca="1" si="69"/>
        <v>10.699065977658258</v>
      </c>
      <c r="AD153" s="20">
        <f t="shared" ca="1" si="70"/>
        <v>12.066155940458248</v>
      </c>
      <c r="AE153" s="10">
        <f t="shared" ca="1" si="71"/>
        <v>13.343942050391306</v>
      </c>
      <c r="AF153" s="10">
        <f t="shared" ca="1" si="72"/>
        <v>14.621728160324363</v>
      </c>
      <c r="AG153" s="10">
        <f t="shared" ca="1" si="73"/>
        <v>15.988818123124354</v>
      </c>
      <c r="AH153" s="10">
        <f t="shared" ca="1" si="74"/>
        <v>17.588758386450813</v>
      </c>
      <c r="AI153" s="10">
        <f t="shared" ca="1" si="75"/>
        <v>19.807599101713862</v>
      </c>
      <c r="AJ153" s="10">
        <f t="shared" ca="1" si="76"/>
        <v>21.639956061907377</v>
      </c>
    </row>
    <row r="154" spans="7:36">
      <c r="G154" s="21" t="s">
        <v>3</v>
      </c>
      <c r="J154" s="19" t="e">
        <f t="shared" si="60"/>
        <v>#N/A</v>
      </c>
      <c r="K154" s="10" t="e">
        <f t="shared" si="78"/>
        <v>#VALUE!</v>
      </c>
      <c r="L154" s="10" t="e">
        <f t="shared" si="65"/>
        <v>#N/A</v>
      </c>
      <c r="M154" s="10" t="e">
        <f t="shared" si="66"/>
        <v>#N/A</v>
      </c>
      <c r="N154" s="10" t="e">
        <f t="shared" si="79"/>
        <v>#N/A</v>
      </c>
      <c r="O154" s="10">
        <f>COUNT($F$2:F154)</f>
        <v>23</v>
      </c>
      <c r="P154" s="10" t="e">
        <f t="shared" si="61"/>
        <v>#N/A</v>
      </c>
      <c r="Q154" s="10"/>
      <c r="R154" s="10"/>
      <c r="S154" s="10"/>
      <c r="T154" s="17">
        <f t="shared" si="62"/>
        <v>0.8</v>
      </c>
      <c r="U154" s="10">
        <f t="shared" ca="1" si="80"/>
        <v>17.588758386450813</v>
      </c>
      <c r="V154" s="17">
        <f t="shared" si="63"/>
        <v>0.55999999999999994</v>
      </c>
      <c r="W154" s="10">
        <f t="shared" ca="1" si="81"/>
        <v>14.105373162891022</v>
      </c>
      <c r="X154" s="17">
        <f t="shared" si="64"/>
        <v>0</v>
      </c>
      <c r="Y154" s="10" t="e">
        <f t="shared" ca="1" si="82"/>
        <v>#NUM!</v>
      </c>
      <c r="Z154" s="10">
        <f t="shared" ca="1" si="77"/>
        <v>5.0479280388752308</v>
      </c>
      <c r="AA154" s="10">
        <f t="shared" ca="1" si="67"/>
        <v>6.8802849990687491</v>
      </c>
      <c r="AB154" s="10">
        <f t="shared" ca="1" si="68"/>
        <v>9.0991257143317981</v>
      </c>
      <c r="AC154" s="10">
        <f t="shared" ca="1" si="69"/>
        <v>10.699065977658258</v>
      </c>
      <c r="AD154" s="20">
        <f t="shared" ca="1" si="70"/>
        <v>12.066155940458248</v>
      </c>
      <c r="AE154" s="10">
        <f t="shared" ca="1" si="71"/>
        <v>13.343942050391306</v>
      </c>
      <c r="AF154" s="10">
        <f t="shared" ca="1" si="72"/>
        <v>14.621728160324363</v>
      </c>
      <c r="AG154" s="10">
        <f t="shared" ca="1" si="73"/>
        <v>15.988818123124354</v>
      </c>
      <c r="AH154" s="10">
        <f t="shared" ca="1" si="74"/>
        <v>17.588758386450813</v>
      </c>
      <c r="AI154" s="10">
        <f t="shared" ca="1" si="75"/>
        <v>19.807599101713862</v>
      </c>
      <c r="AJ154" s="10">
        <f t="shared" ca="1" si="76"/>
        <v>21.639956061907377</v>
      </c>
    </row>
    <row r="155" spans="7:36">
      <c r="G155" s="21" t="s">
        <v>3</v>
      </c>
      <c r="J155" s="19" t="e">
        <f t="shared" si="60"/>
        <v>#N/A</v>
      </c>
      <c r="K155" s="10" t="e">
        <f t="shared" si="78"/>
        <v>#VALUE!</v>
      </c>
      <c r="L155" s="10" t="e">
        <f t="shared" si="65"/>
        <v>#N/A</v>
      </c>
      <c r="M155" s="10" t="e">
        <f t="shared" si="66"/>
        <v>#N/A</v>
      </c>
      <c r="N155" s="10" t="e">
        <f t="shared" si="79"/>
        <v>#N/A</v>
      </c>
      <c r="O155" s="10">
        <f>COUNT($F$2:F155)</f>
        <v>23</v>
      </c>
      <c r="P155" s="10" t="e">
        <f t="shared" si="61"/>
        <v>#N/A</v>
      </c>
      <c r="Q155" s="10"/>
      <c r="R155" s="10"/>
      <c r="S155" s="10"/>
      <c r="T155" s="17">
        <f t="shared" si="62"/>
        <v>0.8</v>
      </c>
      <c r="U155" s="10">
        <f t="shared" ca="1" si="80"/>
        <v>17.588758386450813</v>
      </c>
      <c r="V155" s="17">
        <f t="shared" si="63"/>
        <v>0.55999999999999994</v>
      </c>
      <c r="W155" s="10">
        <f t="shared" ca="1" si="81"/>
        <v>14.105373162891022</v>
      </c>
      <c r="X155" s="17">
        <f t="shared" si="64"/>
        <v>0</v>
      </c>
      <c r="Y155" s="10" t="e">
        <f t="shared" ca="1" si="82"/>
        <v>#NUM!</v>
      </c>
      <c r="Z155" s="10">
        <f t="shared" ca="1" si="77"/>
        <v>5.0479280388752308</v>
      </c>
      <c r="AA155" s="10">
        <f t="shared" ca="1" si="67"/>
        <v>6.8802849990687491</v>
      </c>
      <c r="AB155" s="10">
        <f t="shared" ca="1" si="68"/>
        <v>9.0991257143317981</v>
      </c>
      <c r="AC155" s="10">
        <f t="shared" ca="1" si="69"/>
        <v>10.699065977658258</v>
      </c>
      <c r="AD155" s="20">
        <f t="shared" ca="1" si="70"/>
        <v>12.066155940458248</v>
      </c>
      <c r="AE155" s="10">
        <f t="shared" ca="1" si="71"/>
        <v>13.343942050391306</v>
      </c>
      <c r="AF155" s="10">
        <f t="shared" ca="1" si="72"/>
        <v>14.621728160324363</v>
      </c>
      <c r="AG155" s="10">
        <f t="shared" ca="1" si="73"/>
        <v>15.988818123124354</v>
      </c>
      <c r="AH155" s="10">
        <f t="shared" ca="1" si="74"/>
        <v>17.588758386450813</v>
      </c>
      <c r="AI155" s="10">
        <f t="shared" ca="1" si="75"/>
        <v>19.807599101713862</v>
      </c>
      <c r="AJ155" s="10">
        <f t="shared" ca="1" si="76"/>
        <v>21.639956061907377</v>
      </c>
    </row>
    <row r="156" spans="7:36">
      <c r="G156" s="21" t="s">
        <v>3</v>
      </c>
      <c r="J156" s="19" t="e">
        <f t="shared" si="60"/>
        <v>#N/A</v>
      </c>
      <c r="K156" s="10" t="e">
        <f t="shared" si="78"/>
        <v>#VALUE!</v>
      </c>
      <c r="L156" s="10" t="e">
        <f t="shared" si="65"/>
        <v>#N/A</v>
      </c>
      <c r="M156" s="10" t="e">
        <f t="shared" si="66"/>
        <v>#N/A</v>
      </c>
      <c r="N156" s="10" t="e">
        <f t="shared" si="79"/>
        <v>#N/A</v>
      </c>
      <c r="O156" s="10">
        <f>COUNT($F$2:F156)</f>
        <v>23</v>
      </c>
      <c r="P156" s="10" t="e">
        <f t="shared" si="61"/>
        <v>#N/A</v>
      </c>
      <c r="Q156" s="10"/>
      <c r="R156" s="10"/>
      <c r="S156" s="10"/>
      <c r="T156" s="17">
        <f t="shared" si="62"/>
        <v>0.8</v>
      </c>
      <c r="U156" s="10">
        <f t="shared" ca="1" si="80"/>
        <v>17.588758386450813</v>
      </c>
      <c r="V156" s="17">
        <f t="shared" si="63"/>
        <v>0.55999999999999994</v>
      </c>
      <c r="W156" s="10">
        <f t="shared" ca="1" si="81"/>
        <v>14.105373162891022</v>
      </c>
      <c r="X156" s="17">
        <f t="shared" si="64"/>
        <v>0</v>
      </c>
      <c r="Y156" s="10" t="e">
        <f t="shared" ca="1" si="82"/>
        <v>#NUM!</v>
      </c>
      <c r="Z156" s="10">
        <f t="shared" ca="1" si="77"/>
        <v>5.0479280388752308</v>
      </c>
      <c r="AA156" s="10">
        <f t="shared" ca="1" si="67"/>
        <v>6.8802849990687491</v>
      </c>
      <c r="AB156" s="10">
        <f t="shared" ca="1" si="68"/>
        <v>9.0991257143317981</v>
      </c>
      <c r="AC156" s="10">
        <f t="shared" ca="1" si="69"/>
        <v>10.699065977658258</v>
      </c>
      <c r="AD156" s="20">
        <f t="shared" ca="1" si="70"/>
        <v>12.066155940458248</v>
      </c>
      <c r="AE156" s="10">
        <f t="shared" ca="1" si="71"/>
        <v>13.343942050391306</v>
      </c>
      <c r="AF156" s="10">
        <f t="shared" ca="1" si="72"/>
        <v>14.621728160324363</v>
      </c>
      <c r="AG156" s="10">
        <f t="shared" ca="1" si="73"/>
        <v>15.988818123124354</v>
      </c>
      <c r="AH156" s="10">
        <f t="shared" ca="1" si="74"/>
        <v>17.588758386450813</v>
      </c>
      <c r="AI156" s="10">
        <f t="shared" ca="1" si="75"/>
        <v>19.807599101713862</v>
      </c>
      <c r="AJ156" s="10">
        <f t="shared" ca="1" si="76"/>
        <v>21.639956061907377</v>
      </c>
    </row>
    <row r="157" spans="7:36">
      <c r="G157" s="21" t="s">
        <v>3</v>
      </c>
      <c r="J157" s="19" t="e">
        <f t="shared" si="60"/>
        <v>#N/A</v>
      </c>
      <c r="K157" s="10" t="e">
        <f t="shared" si="78"/>
        <v>#VALUE!</v>
      </c>
      <c r="L157" s="10" t="e">
        <f t="shared" si="65"/>
        <v>#N/A</v>
      </c>
      <c r="M157" s="10" t="e">
        <f t="shared" si="66"/>
        <v>#N/A</v>
      </c>
      <c r="N157" s="10" t="e">
        <f t="shared" si="79"/>
        <v>#N/A</v>
      </c>
      <c r="O157" s="10">
        <f>COUNT($F$2:F157)</f>
        <v>23</v>
      </c>
      <c r="P157" s="10" t="e">
        <f t="shared" si="61"/>
        <v>#N/A</v>
      </c>
      <c r="Q157" s="10"/>
      <c r="R157" s="10"/>
      <c r="S157" s="10"/>
      <c r="T157" s="17">
        <f t="shared" si="62"/>
        <v>0.8</v>
      </c>
      <c r="U157" s="10">
        <f t="shared" ca="1" si="80"/>
        <v>17.588758386450813</v>
      </c>
      <c r="V157" s="17">
        <f t="shared" si="63"/>
        <v>0.55999999999999994</v>
      </c>
      <c r="W157" s="10">
        <f t="shared" ca="1" si="81"/>
        <v>14.105373162891022</v>
      </c>
      <c r="X157" s="17">
        <f t="shared" si="64"/>
        <v>0</v>
      </c>
      <c r="Y157" s="10" t="e">
        <f t="shared" ca="1" si="82"/>
        <v>#NUM!</v>
      </c>
      <c r="Z157" s="10">
        <f t="shared" ca="1" si="77"/>
        <v>5.0479280388752308</v>
      </c>
      <c r="AA157" s="10">
        <f t="shared" ca="1" si="67"/>
        <v>6.8802849990687491</v>
      </c>
      <c r="AB157" s="10">
        <f t="shared" ca="1" si="68"/>
        <v>9.0991257143317981</v>
      </c>
      <c r="AC157" s="10">
        <f t="shared" ca="1" si="69"/>
        <v>10.699065977658258</v>
      </c>
      <c r="AD157" s="20">
        <f t="shared" ca="1" si="70"/>
        <v>12.066155940458248</v>
      </c>
      <c r="AE157" s="10">
        <f t="shared" ca="1" si="71"/>
        <v>13.343942050391306</v>
      </c>
      <c r="AF157" s="10">
        <f t="shared" ca="1" si="72"/>
        <v>14.621728160324363</v>
      </c>
      <c r="AG157" s="10">
        <f t="shared" ca="1" si="73"/>
        <v>15.988818123124354</v>
      </c>
      <c r="AH157" s="10">
        <f t="shared" ca="1" si="74"/>
        <v>17.588758386450813</v>
      </c>
      <c r="AI157" s="10">
        <f t="shared" ca="1" si="75"/>
        <v>19.807599101713862</v>
      </c>
      <c r="AJ157" s="10">
        <f t="shared" ca="1" si="76"/>
        <v>21.639956061907377</v>
      </c>
    </row>
    <row r="158" spans="7:36">
      <c r="G158" s="21" t="s">
        <v>3</v>
      </c>
      <c r="J158" s="19" t="e">
        <f t="shared" si="60"/>
        <v>#N/A</v>
      </c>
      <c r="K158" s="10" t="e">
        <f t="shared" si="78"/>
        <v>#VALUE!</v>
      </c>
      <c r="L158" s="10" t="e">
        <f t="shared" si="65"/>
        <v>#N/A</v>
      </c>
      <c r="M158" s="10" t="e">
        <f t="shared" si="66"/>
        <v>#N/A</v>
      </c>
      <c r="N158" s="10" t="e">
        <f t="shared" si="79"/>
        <v>#N/A</v>
      </c>
      <c r="O158" s="10">
        <f>COUNT($F$2:F158)</f>
        <v>23</v>
      </c>
      <c r="P158" s="10" t="e">
        <f t="shared" si="61"/>
        <v>#N/A</v>
      </c>
      <c r="Q158" s="10"/>
      <c r="R158" s="10"/>
      <c r="S158" s="10"/>
      <c r="T158" s="17">
        <f t="shared" si="62"/>
        <v>0.8</v>
      </c>
      <c r="U158" s="10">
        <f t="shared" ca="1" si="80"/>
        <v>17.588758386450813</v>
      </c>
      <c r="V158" s="17">
        <f t="shared" si="63"/>
        <v>0.55999999999999994</v>
      </c>
      <c r="W158" s="10">
        <f t="shared" ca="1" si="81"/>
        <v>14.105373162891022</v>
      </c>
      <c r="X158" s="17">
        <f t="shared" si="64"/>
        <v>0</v>
      </c>
      <c r="Y158" s="10" t="e">
        <f t="shared" ca="1" si="82"/>
        <v>#NUM!</v>
      </c>
      <c r="Z158" s="10">
        <f t="shared" ca="1" si="77"/>
        <v>5.0479280388752308</v>
      </c>
      <c r="AA158" s="10">
        <f t="shared" ca="1" si="67"/>
        <v>6.8802849990687491</v>
      </c>
      <c r="AB158" s="10">
        <f t="shared" ca="1" si="68"/>
        <v>9.0991257143317981</v>
      </c>
      <c r="AC158" s="10">
        <f t="shared" ca="1" si="69"/>
        <v>10.699065977658258</v>
      </c>
      <c r="AD158" s="20">
        <f t="shared" ca="1" si="70"/>
        <v>12.066155940458248</v>
      </c>
      <c r="AE158" s="10">
        <f t="shared" ca="1" si="71"/>
        <v>13.343942050391306</v>
      </c>
      <c r="AF158" s="10">
        <f t="shared" ca="1" si="72"/>
        <v>14.621728160324363</v>
      </c>
      <c r="AG158" s="10">
        <f t="shared" ca="1" si="73"/>
        <v>15.988818123124354</v>
      </c>
      <c r="AH158" s="10">
        <f t="shared" ca="1" si="74"/>
        <v>17.588758386450813</v>
      </c>
      <c r="AI158" s="10">
        <f t="shared" ca="1" si="75"/>
        <v>19.807599101713862</v>
      </c>
      <c r="AJ158" s="10">
        <f t="shared" ca="1" si="76"/>
        <v>21.639956061907377</v>
      </c>
    </row>
    <row r="159" spans="7:36">
      <c r="G159" s="21" t="s">
        <v>3</v>
      </c>
      <c r="J159" s="19" t="e">
        <f t="shared" si="60"/>
        <v>#N/A</v>
      </c>
      <c r="K159" s="10" t="e">
        <f t="shared" si="78"/>
        <v>#VALUE!</v>
      </c>
      <c r="L159" s="10" t="e">
        <f t="shared" si="65"/>
        <v>#N/A</v>
      </c>
      <c r="M159" s="10" t="e">
        <f t="shared" si="66"/>
        <v>#N/A</v>
      </c>
      <c r="N159" s="10" t="e">
        <f t="shared" si="79"/>
        <v>#N/A</v>
      </c>
      <c r="O159" s="10">
        <f>COUNT($F$2:F159)</f>
        <v>23</v>
      </c>
      <c r="P159" s="10" t="e">
        <f t="shared" si="61"/>
        <v>#N/A</v>
      </c>
      <c r="Q159" s="10"/>
      <c r="R159" s="10"/>
      <c r="S159" s="10"/>
      <c r="T159" s="17">
        <f t="shared" si="62"/>
        <v>0.8</v>
      </c>
      <c r="U159" s="10">
        <f t="shared" ca="1" si="80"/>
        <v>17.588758386450813</v>
      </c>
      <c r="V159" s="17">
        <f t="shared" si="63"/>
        <v>0.55999999999999994</v>
      </c>
      <c r="W159" s="10">
        <f t="shared" ca="1" si="81"/>
        <v>14.105373162891022</v>
      </c>
      <c r="X159" s="17">
        <f t="shared" si="64"/>
        <v>0</v>
      </c>
      <c r="Y159" s="10" t="e">
        <f t="shared" ca="1" si="82"/>
        <v>#NUM!</v>
      </c>
      <c r="Z159" s="10">
        <f t="shared" ca="1" si="77"/>
        <v>5.0479280388752308</v>
      </c>
      <c r="AA159" s="10">
        <f t="shared" ca="1" si="67"/>
        <v>6.8802849990687491</v>
      </c>
      <c r="AB159" s="10">
        <f t="shared" ca="1" si="68"/>
        <v>9.0991257143317981</v>
      </c>
      <c r="AC159" s="10">
        <f t="shared" ca="1" si="69"/>
        <v>10.699065977658258</v>
      </c>
      <c r="AD159" s="20">
        <f t="shared" ca="1" si="70"/>
        <v>12.066155940458248</v>
      </c>
      <c r="AE159" s="10">
        <f t="shared" ca="1" si="71"/>
        <v>13.343942050391306</v>
      </c>
      <c r="AF159" s="10">
        <f t="shared" ca="1" si="72"/>
        <v>14.621728160324363</v>
      </c>
      <c r="AG159" s="10">
        <f t="shared" ca="1" si="73"/>
        <v>15.988818123124354</v>
      </c>
      <c r="AH159" s="10">
        <f t="shared" ca="1" si="74"/>
        <v>17.588758386450813</v>
      </c>
      <c r="AI159" s="10">
        <f t="shared" ca="1" si="75"/>
        <v>19.807599101713862</v>
      </c>
      <c r="AJ159" s="10">
        <f t="shared" ca="1" si="76"/>
        <v>21.639956061907377</v>
      </c>
    </row>
    <row r="160" spans="7:36">
      <c r="G160" s="21" t="s">
        <v>3</v>
      </c>
      <c r="J160" s="19" t="e">
        <f t="shared" si="60"/>
        <v>#N/A</v>
      </c>
      <c r="K160" s="10" t="e">
        <f t="shared" si="78"/>
        <v>#VALUE!</v>
      </c>
      <c r="L160" s="10" t="e">
        <f t="shared" si="65"/>
        <v>#N/A</v>
      </c>
      <c r="M160" s="10" t="e">
        <f t="shared" si="66"/>
        <v>#N/A</v>
      </c>
      <c r="N160" s="10" t="e">
        <f t="shared" si="79"/>
        <v>#N/A</v>
      </c>
      <c r="O160" s="10">
        <f>COUNT($F$2:F160)</f>
        <v>23</v>
      </c>
      <c r="P160" s="10" t="e">
        <f t="shared" si="61"/>
        <v>#N/A</v>
      </c>
      <c r="Q160" s="10"/>
      <c r="R160" s="10"/>
      <c r="S160" s="10"/>
      <c r="T160" s="17">
        <f t="shared" si="62"/>
        <v>0.8</v>
      </c>
      <c r="U160" s="10">
        <f t="shared" ca="1" si="80"/>
        <v>17.588758386450813</v>
      </c>
      <c r="V160" s="17">
        <f t="shared" si="63"/>
        <v>0.55999999999999994</v>
      </c>
      <c r="W160" s="10">
        <f t="shared" ca="1" si="81"/>
        <v>14.105373162891022</v>
      </c>
      <c r="X160" s="17">
        <f t="shared" si="64"/>
        <v>0</v>
      </c>
      <c r="Y160" s="10" t="e">
        <f t="shared" ca="1" si="82"/>
        <v>#NUM!</v>
      </c>
      <c r="Z160" s="10">
        <f t="shared" ca="1" si="77"/>
        <v>5.0479280388752308</v>
      </c>
      <c r="AA160" s="10">
        <f t="shared" ca="1" si="67"/>
        <v>6.8802849990687491</v>
      </c>
      <c r="AB160" s="10">
        <f t="shared" ca="1" si="68"/>
        <v>9.0991257143317981</v>
      </c>
      <c r="AC160" s="10">
        <f t="shared" ca="1" si="69"/>
        <v>10.699065977658258</v>
      </c>
      <c r="AD160" s="20">
        <f t="shared" ca="1" si="70"/>
        <v>12.066155940458248</v>
      </c>
      <c r="AE160" s="10">
        <f t="shared" ca="1" si="71"/>
        <v>13.343942050391306</v>
      </c>
      <c r="AF160" s="10">
        <f t="shared" ca="1" si="72"/>
        <v>14.621728160324363</v>
      </c>
      <c r="AG160" s="10">
        <f t="shared" ca="1" si="73"/>
        <v>15.988818123124354</v>
      </c>
      <c r="AH160" s="10">
        <f t="shared" ca="1" si="74"/>
        <v>17.588758386450813</v>
      </c>
      <c r="AI160" s="10">
        <f t="shared" ca="1" si="75"/>
        <v>19.807599101713862</v>
      </c>
      <c r="AJ160" s="10">
        <f t="shared" ca="1" si="76"/>
        <v>21.639956061907377</v>
      </c>
    </row>
    <row r="161" spans="7:36">
      <c r="G161" s="21" t="s">
        <v>3</v>
      </c>
      <c r="J161" s="19" t="e">
        <f t="shared" si="60"/>
        <v>#N/A</v>
      </c>
      <c r="K161" s="10" t="e">
        <f t="shared" si="78"/>
        <v>#VALUE!</v>
      </c>
      <c r="L161" s="10" t="e">
        <f t="shared" si="65"/>
        <v>#N/A</v>
      </c>
      <c r="M161" s="10" t="e">
        <f t="shared" si="66"/>
        <v>#N/A</v>
      </c>
      <c r="N161" s="10" t="e">
        <f t="shared" si="79"/>
        <v>#N/A</v>
      </c>
      <c r="O161" s="10">
        <f>COUNT($F$2:F161)</f>
        <v>23</v>
      </c>
      <c r="P161" s="10" t="e">
        <f t="shared" si="61"/>
        <v>#N/A</v>
      </c>
      <c r="Q161" s="10"/>
      <c r="R161" s="10"/>
      <c r="S161" s="10"/>
      <c r="T161" s="17">
        <f t="shared" si="62"/>
        <v>0.8</v>
      </c>
      <c r="U161" s="10">
        <f t="shared" ca="1" si="80"/>
        <v>17.588758386450813</v>
      </c>
      <c r="V161" s="17">
        <f t="shared" si="63"/>
        <v>0.55999999999999994</v>
      </c>
      <c r="W161" s="10">
        <f t="shared" ca="1" si="81"/>
        <v>14.105373162891022</v>
      </c>
      <c r="X161" s="17">
        <f t="shared" si="64"/>
        <v>0</v>
      </c>
      <c r="Y161" s="10" t="e">
        <f t="shared" ca="1" si="82"/>
        <v>#NUM!</v>
      </c>
      <c r="Z161" s="10">
        <f t="shared" ca="1" si="77"/>
        <v>5.0479280388752308</v>
      </c>
      <c r="AA161" s="10">
        <f t="shared" ca="1" si="67"/>
        <v>6.8802849990687491</v>
      </c>
      <c r="AB161" s="10">
        <f t="shared" ca="1" si="68"/>
        <v>9.0991257143317981</v>
      </c>
      <c r="AC161" s="10">
        <f t="shared" ca="1" si="69"/>
        <v>10.699065977658258</v>
      </c>
      <c r="AD161" s="20">
        <f t="shared" ca="1" si="70"/>
        <v>12.066155940458248</v>
      </c>
      <c r="AE161" s="10">
        <f t="shared" ca="1" si="71"/>
        <v>13.343942050391306</v>
      </c>
      <c r="AF161" s="10">
        <f t="shared" ca="1" si="72"/>
        <v>14.621728160324363</v>
      </c>
      <c r="AG161" s="10">
        <f t="shared" ca="1" si="73"/>
        <v>15.988818123124354</v>
      </c>
      <c r="AH161" s="10">
        <f t="shared" ca="1" si="74"/>
        <v>17.588758386450813</v>
      </c>
      <c r="AI161" s="10">
        <f t="shared" ca="1" si="75"/>
        <v>19.807599101713862</v>
      </c>
      <c r="AJ161" s="10">
        <f t="shared" ca="1" si="76"/>
        <v>21.639956061907377</v>
      </c>
    </row>
    <row r="162" spans="7:36">
      <c r="G162" s="21" t="s">
        <v>3</v>
      </c>
      <c r="J162" s="19" t="e">
        <f t="shared" si="60"/>
        <v>#N/A</v>
      </c>
      <c r="K162" s="10" t="e">
        <f t="shared" si="78"/>
        <v>#VALUE!</v>
      </c>
      <c r="L162" s="10" t="e">
        <f t="shared" si="65"/>
        <v>#N/A</v>
      </c>
      <c r="M162" s="10" t="e">
        <f t="shared" si="66"/>
        <v>#N/A</v>
      </c>
      <c r="N162" s="10" t="e">
        <f t="shared" si="79"/>
        <v>#N/A</v>
      </c>
      <c r="O162" s="10">
        <f>COUNT(F$2:F162)</f>
        <v>23</v>
      </c>
      <c r="P162" s="10" t="e">
        <f t="shared" si="61"/>
        <v>#N/A</v>
      </c>
      <c r="Q162" s="10"/>
      <c r="R162" s="10"/>
      <c r="S162" s="10"/>
      <c r="T162" s="17">
        <f t="shared" si="62"/>
        <v>0.8</v>
      </c>
      <c r="U162" s="10">
        <f t="shared" ca="1" si="80"/>
        <v>17.588758386450813</v>
      </c>
      <c r="V162" s="17">
        <f t="shared" si="63"/>
        <v>0.55999999999999994</v>
      </c>
      <c r="W162" s="10">
        <f t="shared" ca="1" si="81"/>
        <v>14.105373162891022</v>
      </c>
      <c r="X162" s="17">
        <f t="shared" si="64"/>
        <v>0</v>
      </c>
      <c r="Y162" s="10" t="e">
        <f t="shared" ca="1" si="82"/>
        <v>#NUM!</v>
      </c>
      <c r="Z162" s="10">
        <f t="shared" ca="1" si="77"/>
        <v>5.0479280388752308</v>
      </c>
      <c r="AA162" s="10">
        <f t="shared" ca="1" si="67"/>
        <v>6.8802849990687491</v>
      </c>
      <c r="AB162" s="10">
        <f t="shared" ca="1" si="68"/>
        <v>9.0991257143317981</v>
      </c>
      <c r="AC162" s="10">
        <f t="shared" ca="1" si="69"/>
        <v>10.699065977658258</v>
      </c>
      <c r="AD162" s="20">
        <f t="shared" ca="1" si="70"/>
        <v>12.066155940458248</v>
      </c>
      <c r="AE162" s="10">
        <f t="shared" ca="1" si="71"/>
        <v>13.343942050391306</v>
      </c>
      <c r="AF162" s="10">
        <f t="shared" ca="1" si="72"/>
        <v>14.621728160324363</v>
      </c>
      <c r="AG162" s="10">
        <f t="shared" ca="1" si="73"/>
        <v>15.988818123124354</v>
      </c>
      <c r="AH162" s="10">
        <f t="shared" ca="1" si="74"/>
        <v>17.588758386450813</v>
      </c>
      <c r="AI162" s="10">
        <f t="shared" ca="1" si="75"/>
        <v>19.807599101713862</v>
      </c>
      <c r="AJ162" s="10">
        <f t="shared" ca="1" si="76"/>
        <v>21.639956061907377</v>
      </c>
    </row>
    <row r="163" spans="7:36">
      <c r="G163" s="21" t="s">
        <v>3</v>
      </c>
      <c r="J163" s="19" t="e">
        <f t="shared" si="60"/>
        <v>#N/A</v>
      </c>
      <c r="K163" s="10" t="e">
        <f t="shared" si="78"/>
        <v>#VALUE!</v>
      </c>
      <c r="L163" s="10" t="e">
        <f t="shared" si="65"/>
        <v>#N/A</v>
      </c>
      <c r="M163" s="10" t="e">
        <f t="shared" si="66"/>
        <v>#N/A</v>
      </c>
      <c r="N163" s="10" t="e">
        <f t="shared" si="79"/>
        <v>#N/A</v>
      </c>
      <c r="O163" s="10">
        <f>COUNT($F$2:F163)</f>
        <v>23</v>
      </c>
      <c r="P163" s="10" t="e">
        <f t="shared" si="61"/>
        <v>#N/A</v>
      </c>
      <c r="Q163" s="10"/>
      <c r="R163" s="10"/>
      <c r="S163" s="10"/>
      <c r="T163" s="17">
        <f t="shared" si="62"/>
        <v>0.8</v>
      </c>
      <c r="U163" s="10">
        <f t="shared" ca="1" si="80"/>
        <v>17.588758386450813</v>
      </c>
      <c r="V163" s="17">
        <f t="shared" si="63"/>
        <v>0.55999999999999994</v>
      </c>
      <c r="W163" s="10">
        <f t="shared" ca="1" si="81"/>
        <v>14.105373162891022</v>
      </c>
      <c r="X163" s="17">
        <f t="shared" si="64"/>
        <v>0</v>
      </c>
      <c r="Y163" s="10" t="e">
        <f t="shared" ca="1" si="82"/>
        <v>#NUM!</v>
      </c>
      <c r="Z163" s="10">
        <f t="shared" ca="1" si="77"/>
        <v>5.0479280388752308</v>
      </c>
      <c r="AA163" s="10">
        <f t="shared" ca="1" si="67"/>
        <v>6.8802849990687491</v>
      </c>
      <c r="AB163" s="10">
        <f t="shared" ca="1" si="68"/>
        <v>9.0991257143317981</v>
      </c>
      <c r="AC163" s="10">
        <f t="shared" ca="1" si="69"/>
        <v>10.699065977658258</v>
      </c>
      <c r="AD163" s="20">
        <f t="shared" ca="1" si="70"/>
        <v>12.066155940458248</v>
      </c>
      <c r="AE163" s="10">
        <f t="shared" ca="1" si="71"/>
        <v>13.343942050391306</v>
      </c>
      <c r="AF163" s="10">
        <f t="shared" ca="1" si="72"/>
        <v>14.621728160324363</v>
      </c>
      <c r="AG163" s="10">
        <f t="shared" ca="1" si="73"/>
        <v>15.988818123124354</v>
      </c>
      <c r="AH163" s="10">
        <f t="shared" ca="1" si="74"/>
        <v>17.588758386450813</v>
      </c>
      <c r="AI163" s="10">
        <f t="shared" ca="1" si="75"/>
        <v>19.807599101713862</v>
      </c>
      <c r="AJ163" s="10">
        <f t="shared" ca="1" si="76"/>
        <v>21.639956061907377</v>
      </c>
    </row>
    <row r="164" spans="7:36">
      <c r="G164" s="21" t="s">
        <v>3</v>
      </c>
      <c r="J164" s="19" t="e">
        <f t="shared" si="60"/>
        <v>#N/A</v>
      </c>
      <c r="K164" s="10" t="e">
        <f t="shared" si="78"/>
        <v>#VALUE!</v>
      </c>
      <c r="L164" s="10" t="e">
        <f t="shared" si="65"/>
        <v>#N/A</v>
      </c>
      <c r="M164" s="10" t="e">
        <f t="shared" si="66"/>
        <v>#N/A</v>
      </c>
      <c r="N164" s="10" t="e">
        <f t="shared" si="79"/>
        <v>#N/A</v>
      </c>
      <c r="O164" s="10">
        <f>COUNT($F$2:F164)</f>
        <v>23</v>
      </c>
      <c r="P164" s="10" t="e">
        <f t="shared" si="61"/>
        <v>#N/A</v>
      </c>
      <c r="Q164" s="10"/>
      <c r="R164" s="10"/>
      <c r="S164" s="10"/>
      <c r="T164" s="17">
        <f t="shared" si="62"/>
        <v>0.8</v>
      </c>
      <c r="U164" s="10">
        <f t="shared" ca="1" si="80"/>
        <v>17.588758386450813</v>
      </c>
      <c r="V164" s="17">
        <f t="shared" si="63"/>
        <v>0.55999999999999994</v>
      </c>
      <c r="W164" s="10">
        <f t="shared" ca="1" si="81"/>
        <v>14.105373162891022</v>
      </c>
      <c r="X164" s="17">
        <f t="shared" si="64"/>
        <v>0</v>
      </c>
      <c r="Y164" s="10" t="e">
        <f t="shared" ca="1" si="82"/>
        <v>#NUM!</v>
      </c>
      <c r="Z164" s="10">
        <f t="shared" ca="1" si="77"/>
        <v>5.0479280388752308</v>
      </c>
      <c r="AA164" s="10">
        <f t="shared" ca="1" si="67"/>
        <v>6.8802849990687491</v>
      </c>
      <c r="AB164" s="10">
        <f t="shared" ca="1" si="68"/>
        <v>9.0991257143317981</v>
      </c>
      <c r="AC164" s="10">
        <f t="shared" ca="1" si="69"/>
        <v>10.699065977658258</v>
      </c>
      <c r="AD164" s="20">
        <f t="shared" ca="1" si="70"/>
        <v>12.066155940458248</v>
      </c>
      <c r="AE164" s="10">
        <f t="shared" ca="1" si="71"/>
        <v>13.343942050391306</v>
      </c>
      <c r="AF164" s="10">
        <f t="shared" ca="1" si="72"/>
        <v>14.621728160324363</v>
      </c>
      <c r="AG164" s="10">
        <f t="shared" ca="1" si="73"/>
        <v>15.988818123124354</v>
      </c>
      <c r="AH164" s="10">
        <f t="shared" ca="1" si="74"/>
        <v>17.588758386450813</v>
      </c>
      <c r="AI164" s="10">
        <f t="shared" ca="1" si="75"/>
        <v>19.807599101713862</v>
      </c>
      <c r="AJ164" s="10">
        <f t="shared" ca="1" si="76"/>
        <v>21.639956061907377</v>
      </c>
    </row>
    <row r="165" spans="7:36">
      <c r="G165" s="21" t="s">
        <v>3</v>
      </c>
      <c r="J165" s="19" t="e">
        <f t="shared" si="60"/>
        <v>#N/A</v>
      </c>
      <c r="K165" s="10" t="e">
        <f t="shared" si="78"/>
        <v>#VALUE!</v>
      </c>
      <c r="L165" s="10" t="e">
        <f t="shared" si="65"/>
        <v>#N/A</v>
      </c>
      <c r="M165" s="10" t="e">
        <f t="shared" si="66"/>
        <v>#N/A</v>
      </c>
      <c r="N165" s="10" t="e">
        <f t="shared" si="79"/>
        <v>#N/A</v>
      </c>
      <c r="O165" s="10">
        <f>COUNT($F$2:F165)</f>
        <v>23</v>
      </c>
      <c r="P165" s="10" t="e">
        <f t="shared" si="61"/>
        <v>#N/A</v>
      </c>
      <c r="Q165" s="10"/>
      <c r="R165" s="10"/>
      <c r="S165" s="10"/>
      <c r="T165" s="17">
        <f t="shared" si="62"/>
        <v>0.8</v>
      </c>
      <c r="U165" s="10">
        <f t="shared" ca="1" si="80"/>
        <v>17.588758386450813</v>
      </c>
      <c r="V165" s="17">
        <f t="shared" si="63"/>
        <v>0.55999999999999994</v>
      </c>
      <c r="W165" s="10">
        <f t="shared" ca="1" si="81"/>
        <v>14.105373162891022</v>
      </c>
      <c r="X165" s="17">
        <f t="shared" si="64"/>
        <v>0</v>
      </c>
      <c r="Y165" s="10" t="e">
        <f t="shared" ca="1" si="82"/>
        <v>#NUM!</v>
      </c>
      <c r="Z165" s="10">
        <f t="shared" ca="1" si="77"/>
        <v>5.0479280388752308</v>
      </c>
      <c r="AA165" s="10">
        <f t="shared" ca="1" si="67"/>
        <v>6.8802849990687491</v>
      </c>
      <c r="AB165" s="10">
        <f t="shared" ca="1" si="68"/>
        <v>9.0991257143317981</v>
      </c>
      <c r="AC165" s="10">
        <f t="shared" ca="1" si="69"/>
        <v>10.699065977658258</v>
      </c>
      <c r="AD165" s="20">
        <f t="shared" ca="1" si="70"/>
        <v>12.066155940458248</v>
      </c>
      <c r="AE165" s="10">
        <f t="shared" ca="1" si="71"/>
        <v>13.343942050391306</v>
      </c>
      <c r="AF165" s="10">
        <f t="shared" ca="1" si="72"/>
        <v>14.621728160324363</v>
      </c>
      <c r="AG165" s="10">
        <f t="shared" ca="1" si="73"/>
        <v>15.988818123124354</v>
      </c>
      <c r="AH165" s="10">
        <f t="shared" ca="1" si="74"/>
        <v>17.588758386450813</v>
      </c>
      <c r="AI165" s="10">
        <f t="shared" ca="1" si="75"/>
        <v>19.807599101713862</v>
      </c>
      <c r="AJ165" s="10">
        <f t="shared" ca="1" si="76"/>
        <v>21.639956061907377</v>
      </c>
    </row>
    <row r="166" spans="7:36">
      <c r="G166" s="21" t="s">
        <v>3</v>
      </c>
      <c r="J166" s="19" t="e">
        <f t="shared" si="60"/>
        <v>#N/A</v>
      </c>
      <c r="K166" s="10" t="e">
        <f t="shared" si="78"/>
        <v>#VALUE!</v>
      </c>
      <c r="L166" s="10" t="e">
        <f t="shared" si="65"/>
        <v>#N/A</v>
      </c>
      <c r="M166" s="10" t="e">
        <f t="shared" si="66"/>
        <v>#N/A</v>
      </c>
      <c r="N166" s="10" t="e">
        <f t="shared" si="79"/>
        <v>#N/A</v>
      </c>
      <c r="O166" s="10">
        <f>COUNT($F$2:F166)</f>
        <v>23</v>
      </c>
      <c r="P166" s="10" t="e">
        <f t="shared" si="61"/>
        <v>#N/A</v>
      </c>
      <c r="Q166" s="10"/>
      <c r="R166" s="10"/>
      <c r="S166" s="10"/>
      <c r="T166" s="17">
        <f t="shared" si="62"/>
        <v>0.8</v>
      </c>
      <c r="U166" s="10">
        <f t="shared" ca="1" si="80"/>
        <v>17.588758386450813</v>
      </c>
      <c r="V166" s="17">
        <f t="shared" si="63"/>
        <v>0.55999999999999994</v>
      </c>
      <c r="W166" s="10">
        <f t="shared" ca="1" si="81"/>
        <v>14.105373162891022</v>
      </c>
      <c r="X166" s="17">
        <f t="shared" si="64"/>
        <v>0</v>
      </c>
      <c r="Y166" s="10" t="e">
        <f t="shared" ca="1" si="82"/>
        <v>#NUM!</v>
      </c>
      <c r="Z166" s="10">
        <f t="shared" ca="1" si="77"/>
        <v>5.0479280388752308</v>
      </c>
      <c r="AA166" s="10">
        <f t="shared" ca="1" si="67"/>
        <v>6.8802849990687491</v>
      </c>
      <c r="AB166" s="10">
        <f t="shared" ca="1" si="68"/>
        <v>9.0991257143317981</v>
      </c>
      <c r="AC166" s="10">
        <f t="shared" ca="1" si="69"/>
        <v>10.699065977658258</v>
      </c>
      <c r="AD166" s="20">
        <f t="shared" ca="1" si="70"/>
        <v>12.066155940458248</v>
      </c>
      <c r="AE166" s="10">
        <f t="shared" ca="1" si="71"/>
        <v>13.343942050391306</v>
      </c>
      <c r="AF166" s="10">
        <f t="shared" ca="1" si="72"/>
        <v>14.621728160324363</v>
      </c>
      <c r="AG166" s="10">
        <f t="shared" ca="1" si="73"/>
        <v>15.988818123124354</v>
      </c>
      <c r="AH166" s="10">
        <f t="shared" ca="1" si="74"/>
        <v>17.588758386450813</v>
      </c>
      <c r="AI166" s="10">
        <f t="shared" ca="1" si="75"/>
        <v>19.807599101713862</v>
      </c>
      <c r="AJ166" s="10">
        <f t="shared" ca="1" si="76"/>
        <v>21.639956061907377</v>
      </c>
    </row>
    <row r="167" spans="7:36">
      <c r="G167" s="21" t="s">
        <v>3</v>
      </c>
      <c r="J167" s="19" t="e">
        <f t="shared" si="60"/>
        <v>#N/A</v>
      </c>
      <c r="K167" s="10" t="e">
        <f t="shared" si="78"/>
        <v>#VALUE!</v>
      </c>
      <c r="L167" s="10" t="e">
        <f t="shared" si="65"/>
        <v>#N/A</v>
      </c>
      <c r="M167" s="10" t="e">
        <f t="shared" si="66"/>
        <v>#N/A</v>
      </c>
      <c r="N167" s="10" t="e">
        <f t="shared" si="79"/>
        <v>#N/A</v>
      </c>
      <c r="O167" s="10">
        <f>COUNT($F$2:F167)</f>
        <v>23</v>
      </c>
      <c r="P167" s="10" t="e">
        <f t="shared" si="61"/>
        <v>#N/A</v>
      </c>
      <c r="Q167" s="10"/>
      <c r="R167" s="10"/>
      <c r="S167" s="10"/>
      <c r="T167" s="17">
        <f t="shared" si="62"/>
        <v>0.8</v>
      </c>
      <c r="U167" s="10">
        <f t="shared" ca="1" si="80"/>
        <v>17.588758386450813</v>
      </c>
      <c r="V167" s="17">
        <f t="shared" si="63"/>
        <v>0.55999999999999994</v>
      </c>
      <c r="W167" s="10">
        <f t="shared" ca="1" si="81"/>
        <v>14.105373162891022</v>
      </c>
      <c r="X167" s="17">
        <f t="shared" si="64"/>
        <v>0</v>
      </c>
      <c r="Y167" s="10" t="e">
        <f t="shared" ca="1" si="82"/>
        <v>#NUM!</v>
      </c>
      <c r="Z167" s="10">
        <f t="shared" ca="1" si="77"/>
        <v>5.0479280388752308</v>
      </c>
      <c r="AA167" s="10">
        <f t="shared" ca="1" si="67"/>
        <v>6.8802849990687491</v>
      </c>
      <c r="AB167" s="10">
        <f t="shared" ca="1" si="68"/>
        <v>9.0991257143317981</v>
      </c>
      <c r="AC167" s="10">
        <f t="shared" ca="1" si="69"/>
        <v>10.699065977658258</v>
      </c>
      <c r="AD167" s="20">
        <f t="shared" ca="1" si="70"/>
        <v>12.066155940458248</v>
      </c>
      <c r="AE167" s="10">
        <f t="shared" ca="1" si="71"/>
        <v>13.343942050391306</v>
      </c>
      <c r="AF167" s="10">
        <f t="shared" ca="1" si="72"/>
        <v>14.621728160324363</v>
      </c>
      <c r="AG167" s="10">
        <f t="shared" ca="1" si="73"/>
        <v>15.988818123124354</v>
      </c>
      <c r="AH167" s="10">
        <f t="shared" ca="1" si="74"/>
        <v>17.588758386450813</v>
      </c>
      <c r="AI167" s="10">
        <f t="shared" ca="1" si="75"/>
        <v>19.807599101713862</v>
      </c>
      <c r="AJ167" s="10">
        <f t="shared" ca="1" si="76"/>
        <v>21.639956061907377</v>
      </c>
    </row>
    <row r="168" spans="7:36">
      <c r="G168" s="21" t="s">
        <v>3</v>
      </c>
      <c r="J168" s="19" t="e">
        <f t="shared" si="60"/>
        <v>#N/A</v>
      </c>
      <c r="K168" s="10" t="e">
        <f t="shared" si="78"/>
        <v>#VALUE!</v>
      </c>
      <c r="L168" s="10" t="e">
        <f t="shared" si="65"/>
        <v>#N/A</v>
      </c>
      <c r="M168" s="10" t="e">
        <f t="shared" si="66"/>
        <v>#N/A</v>
      </c>
      <c r="N168" s="10" t="e">
        <f t="shared" si="79"/>
        <v>#N/A</v>
      </c>
      <c r="O168" s="10">
        <f>COUNT($F$2:F168)</f>
        <v>23</v>
      </c>
      <c r="P168" s="10" t="e">
        <f t="shared" si="61"/>
        <v>#N/A</v>
      </c>
      <c r="Q168" s="10"/>
      <c r="R168" s="10"/>
      <c r="S168" s="10"/>
      <c r="T168" s="17">
        <f t="shared" si="62"/>
        <v>0.8</v>
      </c>
      <c r="U168" s="10">
        <f t="shared" ca="1" si="80"/>
        <v>17.588758386450813</v>
      </c>
      <c r="V168" s="17">
        <f t="shared" si="63"/>
        <v>0.55999999999999994</v>
      </c>
      <c r="W168" s="10">
        <f t="shared" ca="1" si="81"/>
        <v>14.105373162891022</v>
      </c>
      <c r="X168" s="17">
        <f t="shared" si="64"/>
        <v>0</v>
      </c>
      <c r="Y168" s="10" t="e">
        <f t="shared" ca="1" si="82"/>
        <v>#NUM!</v>
      </c>
      <c r="Z168" s="10">
        <f t="shared" ca="1" si="77"/>
        <v>5.0479280388752308</v>
      </c>
      <c r="AA168" s="10">
        <f t="shared" ca="1" si="67"/>
        <v>6.8802849990687491</v>
      </c>
      <c r="AB168" s="10">
        <f t="shared" ca="1" si="68"/>
        <v>9.0991257143317981</v>
      </c>
      <c r="AC168" s="10">
        <f t="shared" ca="1" si="69"/>
        <v>10.699065977658258</v>
      </c>
      <c r="AD168" s="20">
        <f t="shared" ca="1" si="70"/>
        <v>12.066155940458248</v>
      </c>
      <c r="AE168" s="10">
        <f t="shared" ca="1" si="71"/>
        <v>13.343942050391306</v>
      </c>
      <c r="AF168" s="10">
        <f t="shared" ca="1" si="72"/>
        <v>14.621728160324363</v>
      </c>
      <c r="AG168" s="10">
        <f t="shared" ca="1" si="73"/>
        <v>15.988818123124354</v>
      </c>
      <c r="AH168" s="10">
        <f t="shared" ca="1" si="74"/>
        <v>17.588758386450813</v>
      </c>
      <c r="AI168" s="10">
        <f t="shared" ca="1" si="75"/>
        <v>19.807599101713862</v>
      </c>
      <c r="AJ168" s="10">
        <f t="shared" ca="1" si="76"/>
        <v>21.639956061907377</v>
      </c>
    </row>
    <row r="169" spans="7:36">
      <c r="G169" s="21" t="s">
        <v>3</v>
      </c>
      <c r="J169" s="19" t="e">
        <f t="shared" si="60"/>
        <v>#N/A</v>
      </c>
      <c r="K169" s="10" t="e">
        <f t="shared" si="78"/>
        <v>#VALUE!</v>
      </c>
      <c r="L169" s="10" t="e">
        <f t="shared" si="65"/>
        <v>#N/A</v>
      </c>
      <c r="M169" s="10" t="e">
        <f t="shared" si="66"/>
        <v>#N/A</v>
      </c>
      <c r="N169" s="10" t="e">
        <f t="shared" si="79"/>
        <v>#N/A</v>
      </c>
      <c r="O169" s="10">
        <f>COUNT($F$2:F169)</f>
        <v>23</v>
      </c>
      <c r="P169" s="10" t="e">
        <f t="shared" si="61"/>
        <v>#N/A</v>
      </c>
      <c r="Q169" s="10"/>
      <c r="R169" s="10"/>
      <c r="S169" s="10"/>
      <c r="T169" s="17">
        <f t="shared" si="62"/>
        <v>0.8</v>
      </c>
      <c r="U169" s="10">
        <f t="shared" ca="1" si="80"/>
        <v>17.588758386450813</v>
      </c>
      <c r="V169" s="17">
        <f t="shared" si="63"/>
        <v>0.55999999999999994</v>
      </c>
      <c r="W169" s="10">
        <f t="shared" ca="1" si="81"/>
        <v>14.105373162891022</v>
      </c>
      <c r="X169" s="17">
        <f t="shared" si="64"/>
        <v>0</v>
      </c>
      <c r="Y169" s="10" t="e">
        <f t="shared" ca="1" si="82"/>
        <v>#NUM!</v>
      </c>
      <c r="Z169" s="10">
        <f t="shared" ca="1" si="77"/>
        <v>5.0479280388752308</v>
      </c>
      <c r="AA169" s="10">
        <f t="shared" ca="1" si="67"/>
        <v>6.8802849990687491</v>
      </c>
      <c r="AB169" s="10">
        <f t="shared" ca="1" si="68"/>
        <v>9.0991257143317981</v>
      </c>
      <c r="AC169" s="10">
        <f t="shared" ca="1" si="69"/>
        <v>10.699065977658258</v>
      </c>
      <c r="AD169" s="20">
        <f t="shared" ca="1" si="70"/>
        <v>12.066155940458248</v>
      </c>
      <c r="AE169" s="10">
        <f t="shared" ca="1" si="71"/>
        <v>13.343942050391306</v>
      </c>
      <c r="AF169" s="10">
        <f t="shared" ca="1" si="72"/>
        <v>14.621728160324363</v>
      </c>
      <c r="AG169" s="10">
        <f t="shared" ca="1" si="73"/>
        <v>15.988818123124354</v>
      </c>
      <c r="AH169" s="10">
        <f t="shared" ca="1" si="74"/>
        <v>17.588758386450813</v>
      </c>
      <c r="AI169" s="10">
        <f t="shared" ca="1" si="75"/>
        <v>19.807599101713862</v>
      </c>
      <c r="AJ169" s="10">
        <f t="shared" ca="1" si="76"/>
        <v>21.639956061907377</v>
      </c>
    </row>
    <row r="170" spans="7:36">
      <c r="G170" s="21" t="s">
        <v>3</v>
      </c>
      <c r="J170" s="19" t="e">
        <f t="shared" si="60"/>
        <v>#N/A</v>
      </c>
      <c r="K170" s="10" t="e">
        <f t="shared" si="78"/>
        <v>#VALUE!</v>
      </c>
      <c r="L170" s="10" t="e">
        <f t="shared" si="65"/>
        <v>#N/A</v>
      </c>
      <c r="M170" s="10" t="e">
        <f t="shared" si="66"/>
        <v>#N/A</v>
      </c>
      <c r="N170" s="10" t="e">
        <f t="shared" si="79"/>
        <v>#N/A</v>
      </c>
      <c r="O170" s="10">
        <f>COUNT($F$2:F170)</f>
        <v>23</v>
      </c>
      <c r="P170" s="10" t="e">
        <f t="shared" si="61"/>
        <v>#N/A</v>
      </c>
      <c r="Q170" s="10"/>
      <c r="R170" s="10"/>
      <c r="S170" s="10"/>
      <c r="T170" s="17">
        <f t="shared" si="62"/>
        <v>0.8</v>
      </c>
      <c r="U170" s="10">
        <f t="shared" ca="1" si="80"/>
        <v>17.588758386450813</v>
      </c>
      <c r="V170" s="17">
        <f t="shared" si="63"/>
        <v>0.55999999999999994</v>
      </c>
      <c r="W170" s="10">
        <f t="shared" ca="1" si="81"/>
        <v>14.105373162891022</v>
      </c>
      <c r="X170" s="17">
        <f t="shared" si="64"/>
        <v>0</v>
      </c>
      <c r="Y170" s="10" t="e">
        <f t="shared" ca="1" si="82"/>
        <v>#NUM!</v>
      </c>
      <c r="Z170" s="10">
        <f t="shared" ca="1" si="77"/>
        <v>5.0479280388752308</v>
      </c>
      <c r="AA170" s="10">
        <f t="shared" ca="1" si="67"/>
        <v>6.8802849990687491</v>
      </c>
      <c r="AB170" s="10">
        <f t="shared" ca="1" si="68"/>
        <v>9.0991257143317981</v>
      </c>
      <c r="AC170" s="10">
        <f t="shared" ca="1" si="69"/>
        <v>10.699065977658258</v>
      </c>
      <c r="AD170" s="20">
        <f t="shared" ca="1" si="70"/>
        <v>12.066155940458248</v>
      </c>
      <c r="AE170" s="10">
        <f t="shared" ca="1" si="71"/>
        <v>13.343942050391306</v>
      </c>
      <c r="AF170" s="10">
        <f t="shared" ca="1" si="72"/>
        <v>14.621728160324363</v>
      </c>
      <c r="AG170" s="10">
        <f t="shared" ca="1" si="73"/>
        <v>15.988818123124354</v>
      </c>
      <c r="AH170" s="10">
        <f t="shared" ca="1" si="74"/>
        <v>17.588758386450813</v>
      </c>
      <c r="AI170" s="10">
        <f t="shared" ca="1" si="75"/>
        <v>19.807599101713862</v>
      </c>
      <c r="AJ170" s="10">
        <f t="shared" ca="1" si="76"/>
        <v>21.639956061907377</v>
      </c>
    </row>
    <row r="171" spans="7:36">
      <c r="G171" s="21" t="s">
        <v>3</v>
      </c>
      <c r="J171" s="19" t="e">
        <f t="shared" si="60"/>
        <v>#N/A</v>
      </c>
      <c r="K171" s="10" t="e">
        <f t="shared" si="78"/>
        <v>#VALUE!</v>
      </c>
      <c r="L171" s="10" t="e">
        <f t="shared" si="65"/>
        <v>#N/A</v>
      </c>
      <c r="M171" s="10" t="e">
        <f t="shared" si="66"/>
        <v>#N/A</v>
      </c>
      <c r="N171" s="10" t="e">
        <f t="shared" si="79"/>
        <v>#N/A</v>
      </c>
      <c r="O171" s="10">
        <f>COUNT($F$2:F171)</f>
        <v>23</v>
      </c>
      <c r="P171" s="10" t="e">
        <f t="shared" si="61"/>
        <v>#N/A</v>
      </c>
      <c r="Q171" s="10"/>
      <c r="R171" s="10"/>
      <c r="S171" s="10"/>
      <c r="T171" s="17">
        <f t="shared" si="62"/>
        <v>0.8</v>
      </c>
      <c r="U171" s="10">
        <f t="shared" ca="1" si="80"/>
        <v>17.588758386450813</v>
      </c>
      <c r="V171" s="17">
        <f t="shared" si="63"/>
        <v>0.55999999999999994</v>
      </c>
      <c r="W171" s="10">
        <f t="shared" ca="1" si="81"/>
        <v>14.105373162891022</v>
      </c>
      <c r="X171" s="17">
        <f t="shared" si="64"/>
        <v>0</v>
      </c>
      <c r="Y171" s="10" t="e">
        <f t="shared" ca="1" si="82"/>
        <v>#NUM!</v>
      </c>
      <c r="Z171" s="10">
        <f t="shared" ca="1" si="77"/>
        <v>5.0479280388752308</v>
      </c>
      <c r="AA171" s="10">
        <f t="shared" ca="1" si="67"/>
        <v>6.8802849990687491</v>
      </c>
      <c r="AB171" s="10">
        <f t="shared" ca="1" si="68"/>
        <v>9.0991257143317981</v>
      </c>
      <c r="AC171" s="10">
        <f t="shared" ca="1" si="69"/>
        <v>10.699065977658258</v>
      </c>
      <c r="AD171" s="20">
        <f t="shared" ca="1" si="70"/>
        <v>12.066155940458248</v>
      </c>
      <c r="AE171" s="10">
        <f t="shared" ca="1" si="71"/>
        <v>13.343942050391306</v>
      </c>
      <c r="AF171" s="10">
        <f t="shared" ca="1" si="72"/>
        <v>14.621728160324363</v>
      </c>
      <c r="AG171" s="10">
        <f t="shared" ca="1" si="73"/>
        <v>15.988818123124354</v>
      </c>
      <c r="AH171" s="10">
        <f t="shared" ca="1" si="74"/>
        <v>17.588758386450813</v>
      </c>
      <c r="AI171" s="10">
        <f t="shared" ca="1" si="75"/>
        <v>19.807599101713862</v>
      </c>
      <c r="AJ171" s="10">
        <f t="shared" ca="1" si="76"/>
        <v>21.639956061907377</v>
      </c>
    </row>
    <row r="172" spans="7:36">
      <c r="G172" s="21" t="s">
        <v>3</v>
      </c>
      <c r="J172" s="19" t="e">
        <f t="shared" si="60"/>
        <v>#N/A</v>
      </c>
      <c r="K172" s="10" t="e">
        <f t="shared" si="78"/>
        <v>#VALUE!</v>
      </c>
      <c r="L172" s="10" t="e">
        <f t="shared" si="65"/>
        <v>#N/A</v>
      </c>
      <c r="M172" s="10" t="e">
        <f t="shared" si="66"/>
        <v>#N/A</v>
      </c>
      <c r="N172" s="10" t="e">
        <f t="shared" si="79"/>
        <v>#N/A</v>
      </c>
      <c r="O172" s="10">
        <f>COUNT(F$2:F172)</f>
        <v>23</v>
      </c>
      <c r="P172" s="10" t="e">
        <f t="shared" si="61"/>
        <v>#N/A</v>
      </c>
      <c r="Q172" s="10"/>
      <c r="R172" s="10"/>
      <c r="S172" s="10"/>
      <c r="T172" s="17">
        <f t="shared" si="62"/>
        <v>0.8</v>
      </c>
      <c r="U172" s="10">
        <f t="shared" ca="1" si="80"/>
        <v>17.588758386450813</v>
      </c>
      <c r="V172" s="17">
        <f t="shared" si="63"/>
        <v>0.55999999999999994</v>
      </c>
      <c r="W172" s="10">
        <f t="shared" ca="1" si="81"/>
        <v>14.105373162891022</v>
      </c>
      <c r="X172" s="17">
        <f t="shared" si="64"/>
        <v>0</v>
      </c>
      <c r="Y172" s="10" t="e">
        <f t="shared" ca="1" si="82"/>
        <v>#NUM!</v>
      </c>
      <c r="Z172" s="10">
        <f t="shared" ca="1" si="77"/>
        <v>5.0479280388752308</v>
      </c>
      <c r="AA172" s="10">
        <f t="shared" ca="1" si="67"/>
        <v>6.8802849990687491</v>
      </c>
      <c r="AB172" s="10">
        <f t="shared" ca="1" si="68"/>
        <v>9.0991257143317981</v>
      </c>
      <c r="AC172" s="10">
        <f t="shared" ca="1" si="69"/>
        <v>10.699065977658258</v>
      </c>
      <c r="AD172" s="20">
        <f t="shared" ca="1" si="70"/>
        <v>12.066155940458248</v>
      </c>
      <c r="AE172" s="10">
        <f t="shared" ca="1" si="71"/>
        <v>13.343942050391306</v>
      </c>
      <c r="AF172" s="10">
        <f t="shared" ca="1" si="72"/>
        <v>14.621728160324363</v>
      </c>
      <c r="AG172" s="10">
        <f t="shared" ca="1" si="73"/>
        <v>15.988818123124354</v>
      </c>
      <c r="AH172" s="10">
        <f t="shared" ca="1" si="74"/>
        <v>17.588758386450813</v>
      </c>
      <c r="AI172" s="10">
        <f t="shared" ca="1" si="75"/>
        <v>19.807599101713862</v>
      </c>
      <c r="AJ172" s="10">
        <f t="shared" ca="1" si="76"/>
        <v>21.639956061907377</v>
      </c>
    </row>
    <row r="173" spans="7:36">
      <c r="G173" s="21" t="s">
        <v>3</v>
      </c>
      <c r="J173" s="19" t="e">
        <f t="shared" si="60"/>
        <v>#N/A</v>
      </c>
      <c r="K173" s="10" t="e">
        <f t="shared" si="78"/>
        <v>#VALUE!</v>
      </c>
      <c r="L173" s="10" t="e">
        <f t="shared" si="65"/>
        <v>#N/A</v>
      </c>
      <c r="M173" s="10" t="e">
        <f t="shared" si="66"/>
        <v>#N/A</v>
      </c>
      <c r="N173" s="10" t="e">
        <f t="shared" si="79"/>
        <v>#N/A</v>
      </c>
      <c r="O173" s="10">
        <f>COUNT($F$2:F173)</f>
        <v>23</v>
      </c>
      <c r="P173" s="10" t="e">
        <f t="shared" si="61"/>
        <v>#N/A</v>
      </c>
      <c r="Q173" s="10"/>
      <c r="R173" s="10"/>
      <c r="S173" s="10"/>
      <c r="T173" s="17">
        <f t="shared" si="62"/>
        <v>0.8</v>
      </c>
      <c r="U173" s="10">
        <f t="shared" ca="1" si="80"/>
        <v>17.588758386450813</v>
      </c>
      <c r="V173" s="17">
        <f t="shared" si="63"/>
        <v>0.55999999999999994</v>
      </c>
      <c r="W173" s="10">
        <f t="shared" ca="1" si="81"/>
        <v>14.105373162891022</v>
      </c>
      <c r="X173" s="17">
        <f t="shared" si="64"/>
        <v>0</v>
      </c>
      <c r="Y173" s="10" t="e">
        <f t="shared" ca="1" si="82"/>
        <v>#NUM!</v>
      </c>
      <c r="Z173" s="10">
        <f t="shared" ca="1" si="77"/>
        <v>5.0479280388752308</v>
      </c>
      <c r="AA173" s="10">
        <f t="shared" ca="1" si="67"/>
        <v>6.8802849990687491</v>
      </c>
      <c r="AB173" s="10">
        <f t="shared" ca="1" si="68"/>
        <v>9.0991257143317981</v>
      </c>
      <c r="AC173" s="10">
        <f t="shared" ca="1" si="69"/>
        <v>10.699065977658258</v>
      </c>
      <c r="AD173" s="20">
        <f t="shared" ca="1" si="70"/>
        <v>12.066155940458248</v>
      </c>
      <c r="AE173" s="10">
        <f t="shared" ca="1" si="71"/>
        <v>13.343942050391306</v>
      </c>
      <c r="AF173" s="10">
        <f t="shared" ca="1" si="72"/>
        <v>14.621728160324363</v>
      </c>
      <c r="AG173" s="10">
        <f t="shared" ca="1" si="73"/>
        <v>15.988818123124354</v>
      </c>
      <c r="AH173" s="10">
        <f t="shared" ca="1" si="74"/>
        <v>17.588758386450813</v>
      </c>
      <c r="AI173" s="10">
        <f t="shared" ca="1" si="75"/>
        <v>19.807599101713862</v>
      </c>
      <c r="AJ173" s="10">
        <f t="shared" ca="1" si="76"/>
        <v>21.639956061907377</v>
      </c>
    </row>
    <row r="174" spans="7:36">
      <c r="G174" s="21" t="s">
        <v>3</v>
      </c>
      <c r="J174" s="19" t="e">
        <f t="shared" si="60"/>
        <v>#N/A</v>
      </c>
      <c r="K174" s="10" t="e">
        <f t="shared" si="78"/>
        <v>#VALUE!</v>
      </c>
      <c r="L174" s="10" t="e">
        <f t="shared" si="65"/>
        <v>#N/A</v>
      </c>
      <c r="M174" s="10" t="e">
        <f t="shared" si="66"/>
        <v>#N/A</v>
      </c>
      <c r="N174" s="10" t="e">
        <f t="shared" si="79"/>
        <v>#N/A</v>
      </c>
      <c r="O174" s="10">
        <f>COUNT($F$2:F174)</f>
        <v>23</v>
      </c>
      <c r="P174" s="10" t="e">
        <f t="shared" si="61"/>
        <v>#N/A</v>
      </c>
      <c r="Q174" s="10"/>
      <c r="R174" s="10"/>
      <c r="S174" s="10"/>
      <c r="T174" s="17">
        <f t="shared" si="62"/>
        <v>0.8</v>
      </c>
      <c r="U174" s="10">
        <f t="shared" ca="1" si="80"/>
        <v>17.588758386450813</v>
      </c>
      <c r="V174" s="17">
        <f t="shared" si="63"/>
        <v>0.55999999999999994</v>
      </c>
      <c r="W174" s="10">
        <f t="shared" ca="1" si="81"/>
        <v>14.105373162891022</v>
      </c>
      <c r="X174" s="17">
        <f t="shared" si="64"/>
        <v>0</v>
      </c>
      <c r="Y174" s="10" t="e">
        <f t="shared" ca="1" si="82"/>
        <v>#NUM!</v>
      </c>
      <c r="Z174" s="10">
        <f t="shared" ca="1" si="77"/>
        <v>5.0479280388752308</v>
      </c>
      <c r="AA174" s="10">
        <f t="shared" ca="1" si="67"/>
        <v>6.8802849990687491</v>
      </c>
      <c r="AB174" s="10">
        <f t="shared" ca="1" si="68"/>
        <v>9.0991257143317981</v>
      </c>
      <c r="AC174" s="10">
        <f t="shared" ca="1" si="69"/>
        <v>10.699065977658258</v>
      </c>
      <c r="AD174" s="20">
        <f t="shared" ca="1" si="70"/>
        <v>12.066155940458248</v>
      </c>
      <c r="AE174" s="10">
        <f t="shared" ca="1" si="71"/>
        <v>13.343942050391306</v>
      </c>
      <c r="AF174" s="10">
        <f t="shared" ca="1" si="72"/>
        <v>14.621728160324363</v>
      </c>
      <c r="AG174" s="10">
        <f t="shared" ca="1" si="73"/>
        <v>15.988818123124354</v>
      </c>
      <c r="AH174" s="10">
        <f t="shared" ca="1" si="74"/>
        <v>17.588758386450813</v>
      </c>
      <c r="AI174" s="10">
        <f t="shared" ca="1" si="75"/>
        <v>19.807599101713862</v>
      </c>
      <c r="AJ174" s="10">
        <f t="shared" ca="1" si="76"/>
        <v>21.639956061907377</v>
      </c>
    </row>
    <row r="175" spans="7:36">
      <c r="G175" s="21" t="s">
        <v>3</v>
      </c>
      <c r="J175" s="19" t="e">
        <f t="shared" si="60"/>
        <v>#N/A</v>
      </c>
      <c r="K175" s="10" t="e">
        <f t="shared" si="78"/>
        <v>#VALUE!</v>
      </c>
      <c r="L175" s="10" t="e">
        <f t="shared" si="65"/>
        <v>#N/A</v>
      </c>
      <c r="M175" s="10" t="e">
        <f t="shared" si="66"/>
        <v>#N/A</v>
      </c>
      <c r="N175" s="10" t="e">
        <f t="shared" si="79"/>
        <v>#N/A</v>
      </c>
      <c r="O175" s="10">
        <f>COUNT($F$2:F175)</f>
        <v>23</v>
      </c>
      <c r="P175" s="10" t="e">
        <f t="shared" si="61"/>
        <v>#N/A</v>
      </c>
      <c r="Q175" s="10"/>
      <c r="R175" s="10"/>
      <c r="S175" s="10"/>
      <c r="T175" s="17">
        <f t="shared" si="62"/>
        <v>0.8</v>
      </c>
      <c r="U175" s="10">
        <f t="shared" ca="1" si="80"/>
        <v>17.588758386450813</v>
      </c>
      <c r="V175" s="17">
        <f t="shared" si="63"/>
        <v>0.55999999999999994</v>
      </c>
      <c r="W175" s="10">
        <f t="shared" ca="1" si="81"/>
        <v>14.105373162891022</v>
      </c>
      <c r="X175" s="17">
        <f t="shared" si="64"/>
        <v>0</v>
      </c>
      <c r="Y175" s="10" t="e">
        <f t="shared" ca="1" si="82"/>
        <v>#NUM!</v>
      </c>
      <c r="Z175" s="10">
        <f t="shared" ca="1" si="77"/>
        <v>5.0479280388752308</v>
      </c>
      <c r="AA175" s="10">
        <f t="shared" ca="1" si="67"/>
        <v>6.8802849990687491</v>
      </c>
      <c r="AB175" s="10">
        <f t="shared" ca="1" si="68"/>
        <v>9.0991257143317981</v>
      </c>
      <c r="AC175" s="10">
        <f t="shared" ca="1" si="69"/>
        <v>10.699065977658258</v>
      </c>
      <c r="AD175" s="20">
        <f t="shared" ca="1" si="70"/>
        <v>12.066155940458248</v>
      </c>
      <c r="AE175" s="10">
        <f t="shared" ca="1" si="71"/>
        <v>13.343942050391306</v>
      </c>
      <c r="AF175" s="10">
        <f t="shared" ca="1" si="72"/>
        <v>14.621728160324363</v>
      </c>
      <c r="AG175" s="10">
        <f t="shared" ca="1" si="73"/>
        <v>15.988818123124354</v>
      </c>
      <c r="AH175" s="10">
        <f t="shared" ca="1" si="74"/>
        <v>17.588758386450813</v>
      </c>
      <c r="AI175" s="10">
        <f t="shared" ca="1" si="75"/>
        <v>19.807599101713862</v>
      </c>
      <c r="AJ175" s="10">
        <f t="shared" ca="1" si="76"/>
        <v>21.639956061907377</v>
      </c>
    </row>
    <row r="176" spans="7:36">
      <c r="G176" s="21" t="s">
        <v>3</v>
      </c>
      <c r="J176" s="19" t="e">
        <f t="shared" si="60"/>
        <v>#N/A</v>
      </c>
      <c r="K176" s="10" t="e">
        <f t="shared" si="78"/>
        <v>#VALUE!</v>
      </c>
      <c r="L176" s="10" t="e">
        <f t="shared" si="65"/>
        <v>#N/A</v>
      </c>
      <c r="M176" s="10" t="e">
        <f t="shared" si="66"/>
        <v>#N/A</v>
      </c>
      <c r="N176" s="10" t="e">
        <f t="shared" si="79"/>
        <v>#N/A</v>
      </c>
      <c r="O176" s="10">
        <f>COUNT($F$2:F176)</f>
        <v>23</v>
      </c>
      <c r="P176" s="10" t="e">
        <f t="shared" si="61"/>
        <v>#N/A</v>
      </c>
      <c r="Q176" s="10"/>
      <c r="R176" s="10"/>
      <c r="S176" s="10"/>
      <c r="T176" s="17">
        <f t="shared" si="62"/>
        <v>0.8</v>
      </c>
      <c r="U176" s="10">
        <f t="shared" ca="1" si="80"/>
        <v>17.588758386450813</v>
      </c>
      <c r="V176" s="17">
        <f t="shared" si="63"/>
        <v>0.55999999999999994</v>
      </c>
      <c r="W176" s="10">
        <f t="shared" ca="1" si="81"/>
        <v>14.105373162891022</v>
      </c>
      <c r="X176" s="17">
        <f t="shared" si="64"/>
        <v>0</v>
      </c>
      <c r="Y176" s="10" t="e">
        <f t="shared" ca="1" si="82"/>
        <v>#NUM!</v>
      </c>
      <c r="Z176" s="10">
        <f t="shared" ca="1" si="77"/>
        <v>5.0479280388752308</v>
      </c>
      <c r="AA176" s="10">
        <f t="shared" ca="1" si="67"/>
        <v>6.8802849990687491</v>
      </c>
      <c r="AB176" s="10">
        <f t="shared" ca="1" si="68"/>
        <v>9.0991257143317981</v>
      </c>
      <c r="AC176" s="10">
        <f t="shared" ca="1" si="69"/>
        <v>10.699065977658258</v>
      </c>
      <c r="AD176" s="20">
        <f t="shared" ca="1" si="70"/>
        <v>12.066155940458248</v>
      </c>
      <c r="AE176" s="10">
        <f t="shared" ca="1" si="71"/>
        <v>13.343942050391306</v>
      </c>
      <c r="AF176" s="10">
        <f t="shared" ca="1" si="72"/>
        <v>14.621728160324363</v>
      </c>
      <c r="AG176" s="10">
        <f t="shared" ca="1" si="73"/>
        <v>15.988818123124354</v>
      </c>
      <c r="AH176" s="10">
        <f t="shared" ca="1" si="74"/>
        <v>17.588758386450813</v>
      </c>
      <c r="AI176" s="10">
        <f t="shared" ca="1" si="75"/>
        <v>19.807599101713862</v>
      </c>
      <c r="AJ176" s="10">
        <f t="shared" ca="1" si="76"/>
        <v>21.639956061907377</v>
      </c>
    </row>
    <row r="177" spans="7:36">
      <c r="G177" s="21" t="s">
        <v>3</v>
      </c>
      <c r="J177" s="19" t="e">
        <f t="shared" si="60"/>
        <v>#N/A</v>
      </c>
      <c r="K177" s="10" t="e">
        <f t="shared" si="78"/>
        <v>#VALUE!</v>
      </c>
      <c r="L177" s="10" t="e">
        <f t="shared" si="65"/>
        <v>#N/A</v>
      </c>
      <c r="M177" s="10" t="e">
        <f t="shared" si="66"/>
        <v>#N/A</v>
      </c>
      <c r="N177" s="10" t="e">
        <f t="shared" si="79"/>
        <v>#N/A</v>
      </c>
      <c r="O177" s="10">
        <f>COUNT($F$2:F177)</f>
        <v>23</v>
      </c>
      <c r="P177" s="10" t="e">
        <f t="shared" si="61"/>
        <v>#N/A</v>
      </c>
      <c r="Q177" s="10"/>
      <c r="R177" s="10"/>
      <c r="S177" s="10"/>
      <c r="T177" s="17">
        <f t="shared" si="62"/>
        <v>0.8</v>
      </c>
      <c r="U177" s="10">
        <f t="shared" ca="1" si="80"/>
        <v>17.588758386450813</v>
      </c>
      <c r="V177" s="17">
        <f t="shared" si="63"/>
        <v>0.55999999999999994</v>
      </c>
      <c r="W177" s="10">
        <f t="shared" ca="1" si="81"/>
        <v>14.105373162891022</v>
      </c>
      <c r="X177" s="17">
        <f t="shared" si="64"/>
        <v>0</v>
      </c>
      <c r="Y177" s="10" t="e">
        <f t="shared" ca="1" si="82"/>
        <v>#NUM!</v>
      </c>
      <c r="Z177" s="10">
        <f t="shared" ca="1" si="77"/>
        <v>5.0479280388752308</v>
      </c>
      <c r="AA177" s="10">
        <f t="shared" ca="1" si="67"/>
        <v>6.8802849990687491</v>
      </c>
      <c r="AB177" s="10">
        <f t="shared" ca="1" si="68"/>
        <v>9.0991257143317981</v>
      </c>
      <c r="AC177" s="10">
        <f t="shared" ca="1" si="69"/>
        <v>10.699065977658258</v>
      </c>
      <c r="AD177" s="20">
        <f t="shared" ca="1" si="70"/>
        <v>12.066155940458248</v>
      </c>
      <c r="AE177" s="10">
        <f t="shared" ca="1" si="71"/>
        <v>13.343942050391306</v>
      </c>
      <c r="AF177" s="10">
        <f t="shared" ca="1" si="72"/>
        <v>14.621728160324363</v>
      </c>
      <c r="AG177" s="10">
        <f t="shared" ca="1" si="73"/>
        <v>15.988818123124354</v>
      </c>
      <c r="AH177" s="10">
        <f t="shared" ca="1" si="74"/>
        <v>17.588758386450813</v>
      </c>
      <c r="AI177" s="10">
        <f t="shared" ca="1" si="75"/>
        <v>19.807599101713862</v>
      </c>
      <c r="AJ177" s="10">
        <f t="shared" ca="1" si="76"/>
        <v>21.639956061907377</v>
      </c>
    </row>
    <row r="178" spans="7:36">
      <c r="G178" s="21" t="s">
        <v>3</v>
      </c>
      <c r="J178" s="19" t="e">
        <f t="shared" si="60"/>
        <v>#N/A</v>
      </c>
      <c r="K178" s="10" t="e">
        <f t="shared" si="78"/>
        <v>#VALUE!</v>
      </c>
      <c r="L178" s="10" t="e">
        <f t="shared" si="65"/>
        <v>#N/A</v>
      </c>
      <c r="M178" s="10" t="e">
        <f t="shared" si="66"/>
        <v>#N/A</v>
      </c>
      <c r="N178" s="10" t="e">
        <f t="shared" si="79"/>
        <v>#N/A</v>
      </c>
      <c r="O178" s="10">
        <f>COUNT($F$2:F178)</f>
        <v>23</v>
      </c>
      <c r="P178" s="10" t="e">
        <f t="shared" si="61"/>
        <v>#N/A</v>
      </c>
      <c r="Q178" s="10"/>
      <c r="R178" s="10"/>
      <c r="S178" s="10"/>
      <c r="T178" s="17">
        <f t="shared" si="62"/>
        <v>0.8</v>
      </c>
      <c r="U178" s="10">
        <f t="shared" ca="1" si="80"/>
        <v>17.588758386450813</v>
      </c>
      <c r="V178" s="17">
        <f t="shared" si="63"/>
        <v>0.55999999999999994</v>
      </c>
      <c r="W178" s="10">
        <f t="shared" ca="1" si="81"/>
        <v>14.105373162891022</v>
      </c>
      <c r="X178" s="17">
        <f t="shared" si="64"/>
        <v>0</v>
      </c>
      <c r="Y178" s="10" t="e">
        <f t="shared" ca="1" si="82"/>
        <v>#NUM!</v>
      </c>
      <c r="Z178" s="10">
        <f t="shared" ca="1" si="77"/>
        <v>5.0479280388752308</v>
      </c>
      <c r="AA178" s="10">
        <f t="shared" ca="1" si="67"/>
        <v>6.8802849990687491</v>
      </c>
      <c r="AB178" s="10">
        <f t="shared" ca="1" si="68"/>
        <v>9.0991257143317981</v>
      </c>
      <c r="AC178" s="10">
        <f t="shared" ca="1" si="69"/>
        <v>10.699065977658258</v>
      </c>
      <c r="AD178" s="20">
        <f t="shared" ca="1" si="70"/>
        <v>12.066155940458248</v>
      </c>
      <c r="AE178" s="10">
        <f t="shared" ca="1" si="71"/>
        <v>13.343942050391306</v>
      </c>
      <c r="AF178" s="10">
        <f t="shared" ca="1" si="72"/>
        <v>14.621728160324363</v>
      </c>
      <c r="AG178" s="10">
        <f t="shared" ca="1" si="73"/>
        <v>15.988818123124354</v>
      </c>
      <c r="AH178" s="10">
        <f t="shared" ca="1" si="74"/>
        <v>17.588758386450813</v>
      </c>
      <c r="AI178" s="10">
        <f t="shared" ca="1" si="75"/>
        <v>19.807599101713862</v>
      </c>
      <c r="AJ178" s="10">
        <f t="shared" ca="1" si="76"/>
        <v>21.639956061907377</v>
      </c>
    </row>
    <row r="179" spans="7:36">
      <c r="G179" s="21" t="s">
        <v>3</v>
      </c>
      <c r="J179" s="19" t="e">
        <f t="shared" si="60"/>
        <v>#N/A</v>
      </c>
      <c r="K179" s="10" t="e">
        <f t="shared" si="78"/>
        <v>#VALUE!</v>
      </c>
      <c r="L179" s="10" t="e">
        <f t="shared" si="65"/>
        <v>#N/A</v>
      </c>
      <c r="M179" s="10" t="e">
        <f t="shared" si="66"/>
        <v>#N/A</v>
      </c>
      <c r="N179" s="10" t="e">
        <f t="shared" si="79"/>
        <v>#N/A</v>
      </c>
      <c r="O179" s="10">
        <f>COUNT($F$2:F179)</f>
        <v>23</v>
      </c>
      <c r="P179" s="10" t="e">
        <f t="shared" si="61"/>
        <v>#N/A</v>
      </c>
      <c r="Q179" s="10"/>
      <c r="R179" s="10"/>
      <c r="S179" s="10"/>
      <c r="T179" s="17">
        <f t="shared" si="62"/>
        <v>0.8</v>
      </c>
      <c r="U179" s="10">
        <f t="shared" ca="1" si="80"/>
        <v>17.588758386450813</v>
      </c>
      <c r="V179" s="17">
        <f t="shared" si="63"/>
        <v>0.55999999999999994</v>
      </c>
      <c r="W179" s="10">
        <f t="shared" ca="1" si="81"/>
        <v>14.105373162891022</v>
      </c>
      <c r="X179" s="17">
        <f t="shared" si="64"/>
        <v>0</v>
      </c>
      <c r="Y179" s="10" t="e">
        <f t="shared" ca="1" si="82"/>
        <v>#NUM!</v>
      </c>
      <c r="Z179" s="10">
        <f t="shared" ca="1" si="77"/>
        <v>5.0479280388752308</v>
      </c>
      <c r="AA179" s="10">
        <f t="shared" ca="1" si="67"/>
        <v>6.8802849990687491</v>
      </c>
      <c r="AB179" s="10">
        <f t="shared" ca="1" si="68"/>
        <v>9.0991257143317981</v>
      </c>
      <c r="AC179" s="10">
        <f t="shared" ca="1" si="69"/>
        <v>10.699065977658258</v>
      </c>
      <c r="AD179" s="20">
        <f t="shared" ca="1" si="70"/>
        <v>12.066155940458248</v>
      </c>
      <c r="AE179" s="10">
        <f t="shared" ca="1" si="71"/>
        <v>13.343942050391306</v>
      </c>
      <c r="AF179" s="10">
        <f t="shared" ca="1" si="72"/>
        <v>14.621728160324363</v>
      </c>
      <c r="AG179" s="10">
        <f t="shared" ca="1" si="73"/>
        <v>15.988818123124354</v>
      </c>
      <c r="AH179" s="10">
        <f t="shared" ca="1" si="74"/>
        <v>17.588758386450813</v>
      </c>
      <c r="AI179" s="10">
        <f t="shared" ca="1" si="75"/>
        <v>19.807599101713862</v>
      </c>
      <c r="AJ179" s="10">
        <f t="shared" ca="1" si="76"/>
        <v>21.639956061907377</v>
      </c>
    </row>
    <row r="180" spans="7:36">
      <c r="G180" s="21" t="s">
        <v>3</v>
      </c>
      <c r="J180" s="19" t="e">
        <f t="shared" si="60"/>
        <v>#N/A</v>
      </c>
      <c r="K180" s="10" t="e">
        <f t="shared" si="78"/>
        <v>#VALUE!</v>
      </c>
      <c r="L180" s="10" t="e">
        <f t="shared" si="65"/>
        <v>#N/A</v>
      </c>
      <c r="M180" s="10" t="e">
        <f t="shared" si="66"/>
        <v>#N/A</v>
      </c>
      <c r="N180" s="10" t="e">
        <f t="shared" si="79"/>
        <v>#N/A</v>
      </c>
      <c r="O180" s="10">
        <f>COUNT($F$2:F180)</f>
        <v>23</v>
      </c>
      <c r="P180" s="10" t="e">
        <f t="shared" si="61"/>
        <v>#N/A</v>
      </c>
      <c r="Q180" s="10"/>
      <c r="R180" s="10"/>
      <c r="S180" s="10"/>
      <c r="T180" s="17">
        <f t="shared" si="62"/>
        <v>0.8</v>
      </c>
      <c r="U180" s="10">
        <f t="shared" ca="1" si="80"/>
        <v>17.588758386450813</v>
      </c>
      <c r="V180" s="17">
        <f t="shared" si="63"/>
        <v>0.55999999999999994</v>
      </c>
      <c r="W180" s="10">
        <f t="shared" ca="1" si="81"/>
        <v>14.105373162891022</v>
      </c>
      <c r="X180" s="17">
        <f t="shared" si="64"/>
        <v>0</v>
      </c>
      <c r="Y180" s="10" t="e">
        <f t="shared" ca="1" si="82"/>
        <v>#NUM!</v>
      </c>
      <c r="Z180" s="10">
        <f t="shared" ca="1" si="77"/>
        <v>5.0479280388752308</v>
      </c>
      <c r="AA180" s="10">
        <f t="shared" ca="1" si="67"/>
        <v>6.8802849990687491</v>
      </c>
      <c r="AB180" s="10">
        <f t="shared" ca="1" si="68"/>
        <v>9.0991257143317981</v>
      </c>
      <c r="AC180" s="10">
        <f t="shared" ca="1" si="69"/>
        <v>10.699065977658258</v>
      </c>
      <c r="AD180" s="20">
        <f t="shared" ca="1" si="70"/>
        <v>12.066155940458248</v>
      </c>
      <c r="AE180" s="10">
        <f t="shared" ca="1" si="71"/>
        <v>13.343942050391306</v>
      </c>
      <c r="AF180" s="10">
        <f t="shared" ca="1" si="72"/>
        <v>14.621728160324363</v>
      </c>
      <c r="AG180" s="10">
        <f t="shared" ca="1" si="73"/>
        <v>15.988818123124354</v>
      </c>
      <c r="AH180" s="10">
        <f t="shared" ca="1" si="74"/>
        <v>17.588758386450813</v>
      </c>
      <c r="AI180" s="10">
        <f t="shared" ca="1" si="75"/>
        <v>19.807599101713862</v>
      </c>
      <c r="AJ180" s="10">
        <f t="shared" ca="1" si="76"/>
        <v>21.639956061907377</v>
      </c>
    </row>
    <row r="181" spans="7:36">
      <c r="G181" s="21" t="s">
        <v>3</v>
      </c>
      <c r="J181" s="19" t="e">
        <f t="shared" si="60"/>
        <v>#N/A</v>
      </c>
      <c r="K181" s="10" t="e">
        <f t="shared" si="78"/>
        <v>#VALUE!</v>
      </c>
      <c r="L181" s="10" t="e">
        <f t="shared" si="65"/>
        <v>#N/A</v>
      </c>
      <c r="M181" s="10" t="e">
        <f t="shared" si="66"/>
        <v>#N/A</v>
      </c>
      <c r="N181" s="10" t="e">
        <f t="shared" si="79"/>
        <v>#N/A</v>
      </c>
      <c r="O181" s="10">
        <f>COUNT($F$2:F181)</f>
        <v>23</v>
      </c>
      <c r="P181" s="10" t="e">
        <f t="shared" si="61"/>
        <v>#N/A</v>
      </c>
      <c r="Q181" s="10"/>
      <c r="R181" s="10"/>
      <c r="S181" s="10"/>
      <c r="T181" s="17">
        <f t="shared" si="62"/>
        <v>0.8</v>
      </c>
      <c r="U181" s="10">
        <f t="shared" ca="1" si="80"/>
        <v>17.588758386450813</v>
      </c>
      <c r="V181" s="17">
        <f t="shared" si="63"/>
        <v>0.55999999999999994</v>
      </c>
      <c r="W181" s="10">
        <f t="shared" ca="1" si="81"/>
        <v>14.105373162891022</v>
      </c>
      <c r="X181" s="17">
        <f t="shared" si="64"/>
        <v>0</v>
      </c>
      <c r="Y181" s="10" t="e">
        <f t="shared" ca="1" si="82"/>
        <v>#NUM!</v>
      </c>
      <c r="Z181" s="10">
        <f t="shared" ca="1" si="77"/>
        <v>5.0479280388752308</v>
      </c>
      <c r="AA181" s="10">
        <f t="shared" ca="1" si="67"/>
        <v>6.8802849990687491</v>
      </c>
      <c r="AB181" s="10">
        <f t="shared" ca="1" si="68"/>
        <v>9.0991257143317981</v>
      </c>
      <c r="AC181" s="10">
        <f t="shared" ca="1" si="69"/>
        <v>10.699065977658258</v>
      </c>
      <c r="AD181" s="20">
        <f t="shared" ca="1" si="70"/>
        <v>12.066155940458248</v>
      </c>
      <c r="AE181" s="10">
        <f t="shared" ca="1" si="71"/>
        <v>13.343942050391306</v>
      </c>
      <c r="AF181" s="10">
        <f t="shared" ca="1" si="72"/>
        <v>14.621728160324363</v>
      </c>
      <c r="AG181" s="10">
        <f t="shared" ca="1" si="73"/>
        <v>15.988818123124354</v>
      </c>
      <c r="AH181" s="10">
        <f t="shared" ca="1" si="74"/>
        <v>17.588758386450813</v>
      </c>
      <c r="AI181" s="10">
        <f t="shared" ca="1" si="75"/>
        <v>19.807599101713862</v>
      </c>
      <c r="AJ181" s="10">
        <f t="shared" ca="1" si="76"/>
        <v>21.639956061907377</v>
      </c>
    </row>
    <row r="182" spans="7:36">
      <c r="G182" s="21" t="s">
        <v>3</v>
      </c>
      <c r="J182" s="19" t="e">
        <f t="shared" si="60"/>
        <v>#N/A</v>
      </c>
      <c r="K182" s="10" t="e">
        <f t="shared" si="78"/>
        <v>#VALUE!</v>
      </c>
      <c r="L182" s="10" t="e">
        <f t="shared" si="65"/>
        <v>#N/A</v>
      </c>
      <c r="M182" s="10" t="e">
        <f t="shared" si="66"/>
        <v>#N/A</v>
      </c>
      <c r="N182" s="10" t="e">
        <f t="shared" si="79"/>
        <v>#N/A</v>
      </c>
      <c r="O182" s="10">
        <f>COUNT(F$2:F182)</f>
        <v>23</v>
      </c>
      <c r="P182" s="10" t="e">
        <f t="shared" si="61"/>
        <v>#N/A</v>
      </c>
      <c r="Q182" s="10"/>
      <c r="R182" s="10"/>
      <c r="S182" s="10"/>
      <c r="T182" s="17">
        <f t="shared" si="62"/>
        <v>0.8</v>
      </c>
      <c r="U182" s="10">
        <f t="shared" ca="1" si="80"/>
        <v>17.588758386450813</v>
      </c>
      <c r="V182" s="17">
        <f t="shared" si="63"/>
        <v>0.55999999999999994</v>
      </c>
      <c r="W182" s="10">
        <f t="shared" ca="1" si="81"/>
        <v>14.105373162891022</v>
      </c>
      <c r="X182" s="17">
        <f t="shared" si="64"/>
        <v>0</v>
      </c>
      <c r="Y182" s="10" t="e">
        <f t="shared" ca="1" si="82"/>
        <v>#NUM!</v>
      </c>
      <c r="Z182" s="10">
        <f t="shared" ca="1" si="77"/>
        <v>5.0479280388752308</v>
      </c>
      <c r="AA182" s="10">
        <f t="shared" ca="1" si="67"/>
        <v>6.8802849990687491</v>
      </c>
      <c r="AB182" s="10">
        <f t="shared" ca="1" si="68"/>
        <v>9.0991257143317981</v>
      </c>
      <c r="AC182" s="10">
        <f t="shared" ca="1" si="69"/>
        <v>10.699065977658258</v>
      </c>
      <c r="AD182" s="20">
        <f t="shared" ca="1" si="70"/>
        <v>12.066155940458248</v>
      </c>
      <c r="AE182" s="10">
        <f t="shared" ca="1" si="71"/>
        <v>13.343942050391306</v>
      </c>
      <c r="AF182" s="10">
        <f t="shared" ca="1" si="72"/>
        <v>14.621728160324363</v>
      </c>
      <c r="AG182" s="10">
        <f t="shared" ca="1" si="73"/>
        <v>15.988818123124354</v>
      </c>
      <c r="AH182" s="10">
        <f t="shared" ca="1" si="74"/>
        <v>17.588758386450813</v>
      </c>
      <c r="AI182" s="10">
        <f t="shared" ca="1" si="75"/>
        <v>19.807599101713862</v>
      </c>
      <c r="AJ182" s="10">
        <f t="shared" ca="1" si="76"/>
        <v>21.639956061907377</v>
      </c>
    </row>
    <row r="183" spans="7:36">
      <c r="G183" s="21" t="s">
        <v>3</v>
      </c>
      <c r="J183" s="19" t="e">
        <f t="shared" si="60"/>
        <v>#N/A</v>
      </c>
      <c r="K183" s="10" t="e">
        <f t="shared" si="78"/>
        <v>#VALUE!</v>
      </c>
      <c r="L183" s="10" t="e">
        <f t="shared" si="65"/>
        <v>#N/A</v>
      </c>
      <c r="M183" s="10" t="e">
        <f t="shared" si="66"/>
        <v>#N/A</v>
      </c>
      <c r="N183" s="10" t="e">
        <f t="shared" si="79"/>
        <v>#N/A</v>
      </c>
      <c r="O183" s="10">
        <f>COUNT($F$2:F183)</f>
        <v>23</v>
      </c>
      <c r="P183" s="10" t="e">
        <f t="shared" si="61"/>
        <v>#N/A</v>
      </c>
      <c r="Q183" s="10"/>
      <c r="R183" s="10"/>
      <c r="S183" s="10"/>
      <c r="T183" s="17">
        <f t="shared" si="62"/>
        <v>0.8</v>
      </c>
      <c r="U183" s="10">
        <f t="shared" ca="1" si="80"/>
        <v>17.588758386450813</v>
      </c>
      <c r="V183" s="17">
        <f t="shared" si="63"/>
        <v>0.55999999999999994</v>
      </c>
      <c r="W183" s="10">
        <f t="shared" ca="1" si="81"/>
        <v>14.105373162891022</v>
      </c>
      <c r="X183" s="17">
        <f t="shared" si="64"/>
        <v>0</v>
      </c>
      <c r="Y183" s="10" t="e">
        <f t="shared" ca="1" si="82"/>
        <v>#NUM!</v>
      </c>
      <c r="Z183" s="10">
        <f t="shared" ca="1" si="77"/>
        <v>5.0479280388752308</v>
      </c>
      <c r="AA183" s="10">
        <f t="shared" ca="1" si="67"/>
        <v>6.8802849990687491</v>
      </c>
      <c r="AB183" s="10">
        <f t="shared" ca="1" si="68"/>
        <v>9.0991257143317981</v>
      </c>
      <c r="AC183" s="10">
        <f t="shared" ca="1" si="69"/>
        <v>10.699065977658258</v>
      </c>
      <c r="AD183" s="20">
        <f t="shared" ca="1" si="70"/>
        <v>12.066155940458248</v>
      </c>
      <c r="AE183" s="10">
        <f t="shared" ca="1" si="71"/>
        <v>13.343942050391306</v>
      </c>
      <c r="AF183" s="10">
        <f t="shared" ca="1" si="72"/>
        <v>14.621728160324363</v>
      </c>
      <c r="AG183" s="10">
        <f t="shared" ca="1" si="73"/>
        <v>15.988818123124354</v>
      </c>
      <c r="AH183" s="10">
        <f t="shared" ca="1" si="74"/>
        <v>17.588758386450813</v>
      </c>
      <c r="AI183" s="10">
        <f t="shared" ca="1" si="75"/>
        <v>19.807599101713862</v>
      </c>
      <c r="AJ183" s="10">
        <f t="shared" ca="1" si="76"/>
        <v>21.639956061907377</v>
      </c>
    </row>
    <row r="184" spans="7:36">
      <c r="G184" s="21" t="s">
        <v>3</v>
      </c>
      <c r="J184" s="19" t="e">
        <f t="shared" si="60"/>
        <v>#N/A</v>
      </c>
      <c r="K184" s="10" t="e">
        <f t="shared" si="78"/>
        <v>#VALUE!</v>
      </c>
      <c r="L184" s="10" t="e">
        <f t="shared" si="65"/>
        <v>#N/A</v>
      </c>
      <c r="M184" s="10" t="e">
        <f t="shared" si="66"/>
        <v>#N/A</v>
      </c>
      <c r="N184" s="10" t="e">
        <f t="shared" si="79"/>
        <v>#N/A</v>
      </c>
      <c r="O184" s="10">
        <f>COUNT($F$2:F184)</f>
        <v>23</v>
      </c>
      <c r="P184" s="10" t="e">
        <f t="shared" si="61"/>
        <v>#N/A</v>
      </c>
      <c r="Q184" s="10"/>
      <c r="R184" s="10"/>
      <c r="S184" s="10"/>
      <c r="T184" s="17">
        <f t="shared" si="62"/>
        <v>0.8</v>
      </c>
      <c r="U184" s="10">
        <f t="shared" ca="1" si="80"/>
        <v>17.588758386450813</v>
      </c>
      <c r="V184" s="17">
        <f t="shared" si="63"/>
        <v>0.55999999999999994</v>
      </c>
      <c r="W184" s="10">
        <f t="shared" ca="1" si="81"/>
        <v>14.105373162891022</v>
      </c>
      <c r="X184" s="17">
        <f t="shared" si="64"/>
        <v>0</v>
      </c>
      <c r="Y184" s="10" t="e">
        <f t="shared" ca="1" si="82"/>
        <v>#NUM!</v>
      </c>
      <c r="Z184" s="10">
        <f t="shared" ca="1" si="77"/>
        <v>5.0479280388752308</v>
      </c>
      <c r="AA184" s="10">
        <f t="shared" ca="1" si="67"/>
        <v>6.8802849990687491</v>
      </c>
      <c r="AB184" s="10">
        <f t="shared" ca="1" si="68"/>
        <v>9.0991257143317981</v>
      </c>
      <c r="AC184" s="10">
        <f t="shared" ca="1" si="69"/>
        <v>10.699065977658258</v>
      </c>
      <c r="AD184" s="20">
        <f t="shared" ca="1" si="70"/>
        <v>12.066155940458248</v>
      </c>
      <c r="AE184" s="10">
        <f t="shared" ca="1" si="71"/>
        <v>13.343942050391306</v>
      </c>
      <c r="AF184" s="10">
        <f t="shared" ca="1" si="72"/>
        <v>14.621728160324363</v>
      </c>
      <c r="AG184" s="10">
        <f t="shared" ca="1" si="73"/>
        <v>15.988818123124354</v>
      </c>
      <c r="AH184" s="10">
        <f t="shared" ca="1" si="74"/>
        <v>17.588758386450813</v>
      </c>
      <c r="AI184" s="10">
        <f t="shared" ca="1" si="75"/>
        <v>19.807599101713862</v>
      </c>
      <c r="AJ184" s="10">
        <f t="shared" ca="1" si="76"/>
        <v>21.639956061907377</v>
      </c>
    </row>
    <row r="185" spans="7:36">
      <c r="G185" s="21" t="s">
        <v>3</v>
      </c>
      <c r="J185" s="19" t="e">
        <f t="shared" si="60"/>
        <v>#N/A</v>
      </c>
      <c r="K185" s="10" t="e">
        <f t="shared" si="78"/>
        <v>#VALUE!</v>
      </c>
      <c r="L185" s="10" t="e">
        <f t="shared" si="65"/>
        <v>#N/A</v>
      </c>
      <c r="M185" s="10" t="e">
        <f t="shared" si="66"/>
        <v>#N/A</v>
      </c>
      <c r="N185" s="10" t="e">
        <f t="shared" si="79"/>
        <v>#N/A</v>
      </c>
      <c r="O185" s="10">
        <f>COUNT($F$2:F185)</f>
        <v>23</v>
      </c>
      <c r="P185" s="10" t="e">
        <f t="shared" si="61"/>
        <v>#N/A</v>
      </c>
      <c r="Q185" s="10"/>
      <c r="R185" s="10"/>
      <c r="S185" s="10"/>
      <c r="T185" s="17">
        <f t="shared" si="62"/>
        <v>0.8</v>
      </c>
      <c r="U185" s="10">
        <f t="shared" ca="1" si="80"/>
        <v>17.588758386450813</v>
      </c>
      <c r="V185" s="17">
        <f t="shared" si="63"/>
        <v>0.55999999999999994</v>
      </c>
      <c r="W185" s="10">
        <f t="shared" ca="1" si="81"/>
        <v>14.105373162891022</v>
      </c>
      <c r="X185" s="17">
        <f t="shared" si="64"/>
        <v>0</v>
      </c>
      <c r="Y185" s="10" t="e">
        <f t="shared" ca="1" si="82"/>
        <v>#NUM!</v>
      </c>
      <c r="Z185" s="10">
        <f t="shared" ca="1" si="77"/>
        <v>5.0479280388752308</v>
      </c>
      <c r="AA185" s="10">
        <f t="shared" ca="1" si="67"/>
        <v>6.8802849990687491</v>
      </c>
      <c r="AB185" s="10">
        <f t="shared" ca="1" si="68"/>
        <v>9.0991257143317981</v>
      </c>
      <c r="AC185" s="10">
        <f t="shared" ca="1" si="69"/>
        <v>10.699065977658258</v>
      </c>
      <c r="AD185" s="20">
        <f t="shared" ca="1" si="70"/>
        <v>12.066155940458248</v>
      </c>
      <c r="AE185" s="10">
        <f t="shared" ca="1" si="71"/>
        <v>13.343942050391306</v>
      </c>
      <c r="AF185" s="10">
        <f t="shared" ca="1" si="72"/>
        <v>14.621728160324363</v>
      </c>
      <c r="AG185" s="10">
        <f t="shared" ca="1" si="73"/>
        <v>15.988818123124354</v>
      </c>
      <c r="AH185" s="10">
        <f t="shared" ca="1" si="74"/>
        <v>17.588758386450813</v>
      </c>
      <c r="AI185" s="10">
        <f t="shared" ca="1" si="75"/>
        <v>19.807599101713862</v>
      </c>
      <c r="AJ185" s="10">
        <f t="shared" ca="1" si="76"/>
        <v>21.639956061907377</v>
      </c>
    </row>
    <row r="186" spans="7:36">
      <c r="G186" s="21" t="s">
        <v>3</v>
      </c>
      <c r="J186" s="19" t="e">
        <f t="shared" si="60"/>
        <v>#N/A</v>
      </c>
      <c r="K186" s="10" t="e">
        <f t="shared" si="78"/>
        <v>#VALUE!</v>
      </c>
      <c r="L186" s="10" t="e">
        <f t="shared" si="65"/>
        <v>#N/A</v>
      </c>
      <c r="M186" s="10" t="e">
        <f t="shared" si="66"/>
        <v>#N/A</v>
      </c>
      <c r="N186" s="10" t="e">
        <f t="shared" si="79"/>
        <v>#N/A</v>
      </c>
      <c r="O186" s="10">
        <f>COUNT($F$2:F186)</f>
        <v>23</v>
      </c>
      <c r="P186" s="10" t="e">
        <f t="shared" si="61"/>
        <v>#N/A</v>
      </c>
      <c r="Q186" s="10"/>
      <c r="R186" s="10"/>
      <c r="S186" s="10"/>
      <c r="T186" s="17">
        <f t="shared" si="62"/>
        <v>0.8</v>
      </c>
      <c r="U186" s="10">
        <f t="shared" ca="1" si="80"/>
        <v>17.588758386450813</v>
      </c>
      <c r="V186" s="17">
        <f t="shared" si="63"/>
        <v>0.55999999999999994</v>
      </c>
      <c r="W186" s="10">
        <f t="shared" ca="1" si="81"/>
        <v>14.105373162891022</v>
      </c>
      <c r="X186" s="17">
        <f t="shared" si="64"/>
        <v>0</v>
      </c>
      <c r="Y186" s="10" t="e">
        <f t="shared" ca="1" si="82"/>
        <v>#NUM!</v>
      </c>
      <c r="Z186" s="10">
        <f t="shared" ca="1" si="77"/>
        <v>5.0479280388752308</v>
      </c>
      <c r="AA186" s="10">
        <f t="shared" ca="1" si="67"/>
        <v>6.8802849990687491</v>
      </c>
      <c r="AB186" s="10">
        <f t="shared" ca="1" si="68"/>
        <v>9.0991257143317981</v>
      </c>
      <c r="AC186" s="10">
        <f t="shared" ca="1" si="69"/>
        <v>10.699065977658258</v>
      </c>
      <c r="AD186" s="20">
        <f t="shared" ca="1" si="70"/>
        <v>12.066155940458248</v>
      </c>
      <c r="AE186" s="10">
        <f t="shared" ca="1" si="71"/>
        <v>13.343942050391306</v>
      </c>
      <c r="AF186" s="10">
        <f t="shared" ca="1" si="72"/>
        <v>14.621728160324363</v>
      </c>
      <c r="AG186" s="10">
        <f t="shared" ca="1" si="73"/>
        <v>15.988818123124354</v>
      </c>
      <c r="AH186" s="10">
        <f t="shared" ca="1" si="74"/>
        <v>17.588758386450813</v>
      </c>
      <c r="AI186" s="10">
        <f t="shared" ca="1" si="75"/>
        <v>19.807599101713862</v>
      </c>
      <c r="AJ186" s="10">
        <f t="shared" ca="1" si="76"/>
        <v>21.639956061907377</v>
      </c>
    </row>
    <row r="187" spans="7:36">
      <c r="G187" s="21" t="s">
        <v>3</v>
      </c>
      <c r="J187" s="19" t="e">
        <f t="shared" si="60"/>
        <v>#N/A</v>
      </c>
      <c r="K187" s="10" t="e">
        <f t="shared" si="78"/>
        <v>#VALUE!</v>
      </c>
      <c r="L187" s="10" t="e">
        <f t="shared" si="65"/>
        <v>#N/A</v>
      </c>
      <c r="M187" s="10" t="e">
        <f t="shared" si="66"/>
        <v>#N/A</v>
      </c>
      <c r="N187" s="10" t="e">
        <f t="shared" si="79"/>
        <v>#N/A</v>
      </c>
      <c r="O187" s="10">
        <f>COUNT($F$2:F187)</f>
        <v>23</v>
      </c>
      <c r="P187" s="10" t="e">
        <f t="shared" si="61"/>
        <v>#N/A</v>
      </c>
      <c r="Q187" s="10"/>
      <c r="R187" s="10"/>
      <c r="S187" s="10"/>
      <c r="T187" s="17">
        <f t="shared" si="62"/>
        <v>0.8</v>
      </c>
      <c r="U187" s="10">
        <f t="shared" ca="1" si="80"/>
        <v>17.588758386450813</v>
      </c>
      <c r="V187" s="17">
        <f t="shared" si="63"/>
        <v>0.55999999999999994</v>
      </c>
      <c r="W187" s="10">
        <f t="shared" ca="1" si="81"/>
        <v>14.105373162891022</v>
      </c>
      <c r="X187" s="17">
        <f t="shared" si="64"/>
        <v>0</v>
      </c>
      <c r="Y187" s="10" t="e">
        <f t="shared" ca="1" si="82"/>
        <v>#NUM!</v>
      </c>
      <c r="Z187" s="10">
        <f t="shared" ca="1" si="77"/>
        <v>5.0479280388752308</v>
      </c>
      <c r="AA187" s="10">
        <f t="shared" ca="1" si="67"/>
        <v>6.8802849990687491</v>
      </c>
      <c r="AB187" s="10">
        <f t="shared" ca="1" si="68"/>
        <v>9.0991257143317981</v>
      </c>
      <c r="AC187" s="10">
        <f t="shared" ca="1" si="69"/>
        <v>10.699065977658258</v>
      </c>
      <c r="AD187" s="20">
        <f t="shared" ca="1" si="70"/>
        <v>12.066155940458248</v>
      </c>
      <c r="AE187" s="10">
        <f t="shared" ca="1" si="71"/>
        <v>13.343942050391306</v>
      </c>
      <c r="AF187" s="10">
        <f t="shared" ca="1" si="72"/>
        <v>14.621728160324363</v>
      </c>
      <c r="AG187" s="10">
        <f t="shared" ca="1" si="73"/>
        <v>15.988818123124354</v>
      </c>
      <c r="AH187" s="10">
        <f t="shared" ca="1" si="74"/>
        <v>17.588758386450813</v>
      </c>
      <c r="AI187" s="10">
        <f t="shared" ca="1" si="75"/>
        <v>19.807599101713862</v>
      </c>
      <c r="AJ187" s="10">
        <f t="shared" ca="1" si="76"/>
        <v>21.639956061907377</v>
      </c>
    </row>
    <row r="188" spans="7:36">
      <c r="G188" s="21" t="s">
        <v>3</v>
      </c>
      <c r="J188" s="19" t="e">
        <f t="shared" si="60"/>
        <v>#N/A</v>
      </c>
      <c r="K188" s="10" t="e">
        <f t="shared" si="78"/>
        <v>#VALUE!</v>
      </c>
      <c r="L188" s="10" t="e">
        <f t="shared" si="65"/>
        <v>#N/A</v>
      </c>
      <c r="M188" s="10" t="e">
        <f t="shared" si="66"/>
        <v>#N/A</v>
      </c>
      <c r="N188" s="10" t="e">
        <f t="shared" si="79"/>
        <v>#N/A</v>
      </c>
      <c r="O188" s="10">
        <f>COUNT($F$2:F188)</f>
        <v>23</v>
      </c>
      <c r="P188" s="10" t="e">
        <f t="shared" si="61"/>
        <v>#N/A</v>
      </c>
      <c r="Q188" s="10"/>
      <c r="R188" s="10"/>
      <c r="S188" s="10"/>
      <c r="T188" s="17">
        <f t="shared" si="62"/>
        <v>0.8</v>
      </c>
      <c r="U188" s="10">
        <f t="shared" ca="1" si="80"/>
        <v>17.588758386450813</v>
      </c>
      <c r="V188" s="17">
        <f t="shared" si="63"/>
        <v>0.55999999999999994</v>
      </c>
      <c r="W188" s="10">
        <f t="shared" ca="1" si="81"/>
        <v>14.105373162891022</v>
      </c>
      <c r="X188" s="17">
        <f t="shared" si="64"/>
        <v>0</v>
      </c>
      <c r="Y188" s="10" t="e">
        <f t="shared" ca="1" si="82"/>
        <v>#NUM!</v>
      </c>
      <c r="Z188" s="10">
        <f t="shared" ca="1" si="77"/>
        <v>5.0479280388752308</v>
      </c>
      <c r="AA188" s="10">
        <f t="shared" ca="1" si="67"/>
        <v>6.8802849990687491</v>
      </c>
      <c r="AB188" s="10">
        <f t="shared" ca="1" si="68"/>
        <v>9.0991257143317981</v>
      </c>
      <c r="AC188" s="10">
        <f t="shared" ca="1" si="69"/>
        <v>10.699065977658258</v>
      </c>
      <c r="AD188" s="20">
        <f t="shared" ca="1" si="70"/>
        <v>12.066155940458248</v>
      </c>
      <c r="AE188" s="10">
        <f t="shared" ca="1" si="71"/>
        <v>13.343942050391306</v>
      </c>
      <c r="AF188" s="10">
        <f t="shared" ca="1" si="72"/>
        <v>14.621728160324363</v>
      </c>
      <c r="AG188" s="10">
        <f t="shared" ca="1" si="73"/>
        <v>15.988818123124354</v>
      </c>
      <c r="AH188" s="10">
        <f t="shared" ca="1" si="74"/>
        <v>17.588758386450813</v>
      </c>
      <c r="AI188" s="10">
        <f t="shared" ca="1" si="75"/>
        <v>19.807599101713862</v>
      </c>
      <c r="AJ188" s="10">
        <f t="shared" ca="1" si="76"/>
        <v>21.639956061907377</v>
      </c>
    </row>
    <row r="189" spans="7:36">
      <c r="G189" s="21" t="s">
        <v>3</v>
      </c>
      <c r="J189" s="19" t="e">
        <f t="shared" si="60"/>
        <v>#N/A</v>
      </c>
      <c r="K189" s="10" t="e">
        <f t="shared" si="78"/>
        <v>#VALUE!</v>
      </c>
      <c r="L189" s="10" t="e">
        <f t="shared" si="65"/>
        <v>#N/A</v>
      </c>
      <c r="M189" s="10" t="e">
        <f t="shared" si="66"/>
        <v>#N/A</v>
      </c>
      <c r="N189" s="10" t="e">
        <f t="shared" si="79"/>
        <v>#N/A</v>
      </c>
      <c r="O189" s="10">
        <f>COUNT($F$2:F189)</f>
        <v>23</v>
      </c>
      <c r="P189" s="10" t="e">
        <f t="shared" si="61"/>
        <v>#N/A</v>
      </c>
      <c r="Q189" s="10"/>
      <c r="R189" s="10"/>
      <c r="S189" s="10"/>
      <c r="T189" s="17">
        <f t="shared" si="62"/>
        <v>0.8</v>
      </c>
      <c r="U189" s="10">
        <f t="shared" ca="1" si="80"/>
        <v>17.588758386450813</v>
      </c>
      <c r="V189" s="17">
        <f t="shared" si="63"/>
        <v>0.55999999999999994</v>
      </c>
      <c r="W189" s="10">
        <f t="shared" ca="1" si="81"/>
        <v>14.105373162891022</v>
      </c>
      <c r="X189" s="17">
        <f t="shared" si="64"/>
        <v>0</v>
      </c>
      <c r="Y189" s="10" t="e">
        <f t="shared" ca="1" si="82"/>
        <v>#NUM!</v>
      </c>
      <c r="Z189" s="10">
        <f t="shared" ca="1" si="77"/>
        <v>5.0479280388752308</v>
      </c>
      <c r="AA189" s="10">
        <f t="shared" ca="1" si="67"/>
        <v>6.8802849990687491</v>
      </c>
      <c r="AB189" s="10">
        <f t="shared" ca="1" si="68"/>
        <v>9.0991257143317981</v>
      </c>
      <c r="AC189" s="10">
        <f t="shared" ca="1" si="69"/>
        <v>10.699065977658258</v>
      </c>
      <c r="AD189" s="20">
        <f t="shared" ca="1" si="70"/>
        <v>12.066155940458248</v>
      </c>
      <c r="AE189" s="10">
        <f t="shared" ca="1" si="71"/>
        <v>13.343942050391306</v>
      </c>
      <c r="AF189" s="10">
        <f t="shared" ca="1" si="72"/>
        <v>14.621728160324363</v>
      </c>
      <c r="AG189" s="10">
        <f t="shared" ca="1" si="73"/>
        <v>15.988818123124354</v>
      </c>
      <c r="AH189" s="10">
        <f t="shared" ca="1" si="74"/>
        <v>17.588758386450813</v>
      </c>
      <c r="AI189" s="10">
        <f t="shared" ca="1" si="75"/>
        <v>19.807599101713862</v>
      </c>
      <c r="AJ189" s="10">
        <f t="shared" ca="1" si="76"/>
        <v>21.639956061907377</v>
      </c>
    </row>
    <row r="190" spans="7:36">
      <c r="G190" s="21" t="s">
        <v>3</v>
      </c>
      <c r="J190" s="19" t="e">
        <f t="shared" si="60"/>
        <v>#N/A</v>
      </c>
      <c r="K190" s="10" t="e">
        <f t="shared" si="78"/>
        <v>#VALUE!</v>
      </c>
      <c r="L190" s="10" t="e">
        <f t="shared" si="65"/>
        <v>#N/A</v>
      </c>
      <c r="M190" s="10" t="e">
        <f t="shared" si="66"/>
        <v>#N/A</v>
      </c>
      <c r="N190" s="10" t="e">
        <f t="shared" si="79"/>
        <v>#N/A</v>
      </c>
      <c r="O190" s="10">
        <f>COUNT($F$2:F190)</f>
        <v>23</v>
      </c>
      <c r="P190" s="10" t="e">
        <f t="shared" si="61"/>
        <v>#N/A</v>
      </c>
      <c r="Q190" s="10"/>
      <c r="R190" s="10"/>
      <c r="S190" s="10"/>
      <c r="T190" s="17">
        <f t="shared" si="62"/>
        <v>0.8</v>
      </c>
      <c r="U190" s="10">
        <f t="shared" ca="1" si="80"/>
        <v>17.588758386450813</v>
      </c>
      <c r="V190" s="17">
        <f t="shared" si="63"/>
        <v>0.55999999999999994</v>
      </c>
      <c r="W190" s="10">
        <f t="shared" ca="1" si="81"/>
        <v>14.105373162891022</v>
      </c>
      <c r="X190" s="17">
        <f t="shared" si="64"/>
        <v>0</v>
      </c>
      <c r="Y190" s="10" t="e">
        <f t="shared" ca="1" si="82"/>
        <v>#NUM!</v>
      </c>
      <c r="Z190" s="10">
        <f t="shared" ca="1" si="77"/>
        <v>5.0479280388752308</v>
      </c>
      <c r="AA190" s="10">
        <f t="shared" ca="1" si="67"/>
        <v>6.8802849990687491</v>
      </c>
      <c r="AB190" s="10">
        <f t="shared" ca="1" si="68"/>
        <v>9.0991257143317981</v>
      </c>
      <c r="AC190" s="10">
        <f t="shared" ca="1" si="69"/>
        <v>10.699065977658258</v>
      </c>
      <c r="AD190" s="20">
        <f t="shared" ca="1" si="70"/>
        <v>12.066155940458248</v>
      </c>
      <c r="AE190" s="10">
        <f t="shared" ca="1" si="71"/>
        <v>13.343942050391306</v>
      </c>
      <c r="AF190" s="10">
        <f t="shared" ca="1" si="72"/>
        <v>14.621728160324363</v>
      </c>
      <c r="AG190" s="10">
        <f t="shared" ca="1" si="73"/>
        <v>15.988818123124354</v>
      </c>
      <c r="AH190" s="10">
        <f t="shared" ca="1" si="74"/>
        <v>17.588758386450813</v>
      </c>
      <c r="AI190" s="10">
        <f t="shared" ca="1" si="75"/>
        <v>19.807599101713862</v>
      </c>
      <c r="AJ190" s="10">
        <f t="shared" ca="1" si="76"/>
        <v>21.639956061907377</v>
      </c>
    </row>
    <row r="191" spans="7:36">
      <c r="G191" s="21" t="s">
        <v>3</v>
      </c>
      <c r="J191" s="19" t="e">
        <f t="shared" si="60"/>
        <v>#N/A</v>
      </c>
      <c r="K191" s="10" t="e">
        <f t="shared" si="78"/>
        <v>#VALUE!</v>
      </c>
      <c r="L191" s="10" t="e">
        <f t="shared" si="65"/>
        <v>#N/A</v>
      </c>
      <c r="M191" s="10" t="e">
        <f t="shared" si="66"/>
        <v>#N/A</v>
      </c>
      <c r="N191" s="10" t="e">
        <f t="shared" si="79"/>
        <v>#N/A</v>
      </c>
      <c r="O191" s="10">
        <f>COUNT($F$2:F191)</f>
        <v>23</v>
      </c>
      <c r="P191" s="10" t="e">
        <f t="shared" si="61"/>
        <v>#N/A</v>
      </c>
      <c r="Q191" s="10"/>
      <c r="R191" s="10"/>
      <c r="S191" s="10"/>
      <c r="T191" s="17">
        <f t="shared" si="62"/>
        <v>0.8</v>
      </c>
      <c r="U191" s="10">
        <f t="shared" ca="1" si="80"/>
        <v>17.588758386450813</v>
      </c>
      <c r="V191" s="17">
        <f t="shared" si="63"/>
        <v>0.55999999999999994</v>
      </c>
      <c r="W191" s="10">
        <f t="shared" ca="1" si="81"/>
        <v>14.105373162891022</v>
      </c>
      <c r="X191" s="17">
        <f t="shared" si="64"/>
        <v>0</v>
      </c>
      <c r="Y191" s="10" t="e">
        <f t="shared" ca="1" si="82"/>
        <v>#NUM!</v>
      </c>
      <c r="Z191" s="10">
        <f t="shared" ca="1" si="77"/>
        <v>5.0479280388752308</v>
      </c>
      <c r="AA191" s="10">
        <f t="shared" ca="1" si="67"/>
        <v>6.8802849990687491</v>
      </c>
      <c r="AB191" s="10">
        <f t="shared" ca="1" si="68"/>
        <v>9.0991257143317981</v>
      </c>
      <c r="AC191" s="10">
        <f t="shared" ca="1" si="69"/>
        <v>10.699065977658258</v>
      </c>
      <c r="AD191" s="20">
        <f t="shared" ca="1" si="70"/>
        <v>12.066155940458248</v>
      </c>
      <c r="AE191" s="10">
        <f t="shared" ca="1" si="71"/>
        <v>13.343942050391306</v>
      </c>
      <c r="AF191" s="10">
        <f t="shared" ca="1" si="72"/>
        <v>14.621728160324363</v>
      </c>
      <c r="AG191" s="10">
        <f t="shared" ca="1" si="73"/>
        <v>15.988818123124354</v>
      </c>
      <c r="AH191" s="10">
        <f t="shared" ca="1" si="74"/>
        <v>17.588758386450813</v>
      </c>
      <c r="AI191" s="10">
        <f t="shared" ca="1" si="75"/>
        <v>19.807599101713862</v>
      </c>
      <c r="AJ191" s="10">
        <f t="shared" ca="1" si="76"/>
        <v>21.639956061907377</v>
      </c>
    </row>
    <row r="192" spans="7:36">
      <c r="G192" s="21" t="s">
        <v>3</v>
      </c>
      <c r="J192" s="19" t="e">
        <f t="shared" si="60"/>
        <v>#N/A</v>
      </c>
      <c r="K192" s="10" t="e">
        <f t="shared" si="78"/>
        <v>#VALUE!</v>
      </c>
      <c r="L192" s="10" t="e">
        <f t="shared" si="65"/>
        <v>#N/A</v>
      </c>
      <c r="M192" s="10" t="e">
        <f t="shared" si="66"/>
        <v>#N/A</v>
      </c>
      <c r="N192" s="10" t="e">
        <f t="shared" ref="N192:N255" si="83">2*M192/L192</f>
        <v>#N/A</v>
      </c>
      <c r="O192" s="10">
        <f>COUNT($F$2:F192)</f>
        <v>23</v>
      </c>
      <c r="P192" s="10" t="e">
        <f t="shared" si="61"/>
        <v>#N/A</v>
      </c>
      <c r="Q192" s="10"/>
      <c r="R192" s="10"/>
      <c r="S192" s="10"/>
      <c r="T192" s="17">
        <f t="shared" si="62"/>
        <v>0.8</v>
      </c>
      <c r="U192" s="10">
        <f t="shared" ca="1" si="80"/>
        <v>17.588758386450813</v>
      </c>
      <c r="V192" s="17">
        <f t="shared" si="63"/>
        <v>0.55999999999999994</v>
      </c>
      <c r="W192" s="10">
        <f t="shared" ca="1" si="81"/>
        <v>14.105373162891022</v>
      </c>
      <c r="X192" s="17">
        <f t="shared" si="64"/>
        <v>0</v>
      </c>
      <c r="Y192" s="10" t="e">
        <f t="shared" ca="1" si="82"/>
        <v>#NUM!</v>
      </c>
      <c r="Z192" s="10">
        <f t="shared" ca="1" si="77"/>
        <v>5.0479280388752308</v>
      </c>
      <c r="AA192" s="10">
        <f t="shared" ca="1" si="67"/>
        <v>6.8802849990687491</v>
      </c>
      <c r="AB192" s="10">
        <f t="shared" ca="1" si="68"/>
        <v>9.0991257143317981</v>
      </c>
      <c r="AC192" s="10">
        <f t="shared" ca="1" si="69"/>
        <v>10.699065977658258</v>
      </c>
      <c r="AD192" s="20">
        <f t="shared" ca="1" si="70"/>
        <v>12.066155940458248</v>
      </c>
      <c r="AE192" s="10">
        <f t="shared" ca="1" si="71"/>
        <v>13.343942050391306</v>
      </c>
      <c r="AF192" s="10">
        <f t="shared" ca="1" si="72"/>
        <v>14.621728160324363</v>
      </c>
      <c r="AG192" s="10">
        <f t="shared" ca="1" si="73"/>
        <v>15.988818123124354</v>
      </c>
      <c r="AH192" s="10">
        <f t="shared" ca="1" si="74"/>
        <v>17.588758386450813</v>
      </c>
      <c r="AI192" s="10">
        <f t="shared" ca="1" si="75"/>
        <v>19.807599101713862</v>
      </c>
      <c r="AJ192" s="10">
        <f t="shared" ca="1" si="76"/>
        <v>21.639956061907377</v>
      </c>
    </row>
    <row r="193" spans="7:36">
      <c r="G193" s="21" t="s">
        <v>3</v>
      </c>
      <c r="J193" s="19" t="e">
        <f t="shared" si="60"/>
        <v>#N/A</v>
      </c>
      <c r="K193" s="10" t="e">
        <f t="shared" si="78"/>
        <v>#VALUE!</v>
      </c>
      <c r="L193" s="10" t="e">
        <f t="shared" si="65"/>
        <v>#N/A</v>
      </c>
      <c r="M193" s="10" t="e">
        <f t="shared" si="66"/>
        <v>#N/A</v>
      </c>
      <c r="N193" s="10" t="e">
        <f t="shared" si="83"/>
        <v>#N/A</v>
      </c>
      <c r="O193" s="10">
        <f>COUNT($F$2:F193)</f>
        <v>23</v>
      </c>
      <c r="P193" s="10" t="e">
        <f t="shared" si="61"/>
        <v>#N/A</v>
      </c>
      <c r="Q193" s="10"/>
      <c r="R193" s="10"/>
      <c r="S193" s="10"/>
      <c r="T193" s="17">
        <f t="shared" si="62"/>
        <v>0.8</v>
      </c>
      <c r="U193" s="10">
        <f t="shared" ca="1" si="80"/>
        <v>17.588758386450813</v>
      </c>
      <c r="V193" s="17">
        <f t="shared" si="63"/>
        <v>0.55999999999999994</v>
      </c>
      <c r="W193" s="10">
        <f t="shared" ca="1" si="81"/>
        <v>14.105373162891022</v>
      </c>
      <c r="X193" s="17">
        <f t="shared" si="64"/>
        <v>0</v>
      </c>
      <c r="Y193" s="10" t="e">
        <f t="shared" ca="1" si="82"/>
        <v>#NUM!</v>
      </c>
      <c r="Z193" s="10">
        <f t="shared" ca="1" si="77"/>
        <v>5.0479280388752308</v>
      </c>
      <c r="AA193" s="10">
        <f t="shared" ca="1" si="67"/>
        <v>6.8802849990687491</v>
      </c>
      <c r="AB193" s="10">
        <f t="shared" ca="1" si="68"/>
        <v>9.0991257143317981</v>
      </c>
      <c r="AC193" s="10">
        <f t="shared" ca="1" si="69"/>
        <v>10.699065977658258</v>
      </c>
      <c r="AD193" s="20">
        <f t="shared" ca="1" si="70"/>
        <v>12.066155940458248</v>
      </c>
      <c r="AE193" s="10">
        <f t="shared" ca="1" si="71"/>
        <v>13.343942050391306</v>
      </c>
      <c r="AF193" s="10">
        <f t="shared" ca="1" si="72"/>
        <v>14.621728160324363</v>
      </c>
      <c r="AG193" s="10">
        <f t="shared" ca="1" si="73"/>
        <v>15.988818123124354</v>
      </c>
      <c r="AH193" s="10">
        <f t="shared" ca="1" si="74"/>
        <v>17.588758386450813</v>
      </c>
      <c r="AI193" s="10">
        <f t="shared" ca="1" si="75"/>
        <v>19.807599101713862</v>
      </c>
      <c r="AJ193" s="10">
        <f t="shared" ca="1" si="76"/>
        <v>21.639956061907377</v>
      </c>
    </row>
    <row r="194" spans="7:36">
      <c r="G194" s="21" t="s">
        <v>3</v>
      </c>
      <c r="J194" s="19" t="e">
        <f t="shared" ref="J194:J257" si="84">IF(G194=1, $C$15,  #N/A)</f>
        <v>#N/A</v>
      </c>
      <c r="K194" s="10" t="e">
        <f t="shared" si="78"/>
        <v>#VALUE!</v>
      </c>
      <c r="L194" s="10" t="e">
        <f t="shared" si="65"/>
        <v>#N/A</v>
      </c>
      <c r="M194" s="10" t="e">
        <f t="shared" si="66"/>
        <v>#N/A</v>
      </c>
      <c r="N194" s="10" t="e">
        <f t="shared" si="83"/>
        <v>#N/A</v>
      </c>
      <c r="O194" s="10">
        <f>COUNT($F$2:F194)</f>
        <v>23</v>
      </c>
      <c r="P194" s="10" t="e">
        <f t="shared" ref="P194:P257" si="85">IF(F194&gt;0,NORMDIST(F194,$C$8,$C$9,1),#N/A)</f>
        <v>#N/A</v>
      </c>
      <c r="Q194" s="10"/>
      <c r="R194" s="10"/>
      <c r="S194" s="10"/>
      <c r="T194" s="17">
        <f t="shared" ref="T194:T257" si="86">$C$18</f>
        <v>0.8</v>
      </c>
      <c r="U194" s="10">
        <f t="shared" ca="1" si="80"/>
        <v>17.588758386450813</v>
      </c>
      <c r="V194" s="17">
        <f t="shared" ref="V194:V257" si="87">$C$19</f>
        <v>0.55999999999999994</v>
      </c>
      <c r="W194" s="10">
        <f t="shared" ca="1" si="81"/>
        <v>14.105373162891022</v>
      </c>
      <c r="X194" s="17">
        <f t="shared" ref="X194:X257" si="88">$C$20</f>
        <v>0</v>
      </c>
      <c r="Y194" s="10" t="e">
        <f t="shared" ca="1" si="82"/>
        <v>#NUM!</v>
      </c>
      <c r="Z194" s="10">
        <f t="shared" ca="1" si="77"/>
        <v>5.0479280388752308</v>
      </c>
      <c r="AA194" s="10">
        <f t="shared" ca="1" si="67"/>
        <v>6.8802849990687491</v>
      </c>
      <c r="AB194" s="10">
        <f t="shared" ca="1" si="68"/>
        <v>9.0991257143317981</v>
      </c>
      <c r="AC194" s="10">
        <f t="shared" ca="1" si="69"/>
        <v>10.699065977658258</v>
      </c>
      <c r="AD194" s="20">
        <f t="shared" ca="1" si="70"/>
        <v>12.066155940458248</v>
      </c>
      <c r="AE194" s="10">
        <f t="shared" ca="1" si="71"/>
        <v>13.343942050391306</v>
      </c>
      <c r="AF194" s="10">
        <f t="shared" ca="1" si="72"/>
        <v>14.621728160324363</v>
      </c>
      <c r="AG194" s="10">
        <f t="shared" ca="1" si="73"/>
        <v>15.988818123124354</v>
      </c>
      <c r="AH194" s="10">
        <f t="shared" ca="1" si="74"/>
        <v>17.588758386450813</v>
      </c>
      <c r="AI194" s="10">
        <f t="shared" ca="1" si="75"/>
        <v>19.807599101713862</v>
      </c>
      <c r="AJ194" s="10">
        <f t="shared" ca="1" si="76"/>
        <v>21.639956061907377</v>
      </c>
    </row>
    <row r="195" spans="7:36">
      <c r="G195" s="21" t="s">
        <v>3</v>
      </c>
      <c r="J195" s="19" t="e">
        <f t="shared" si="84"/>
        <v>#N/A</v>
      </c>
      <c r="K195" s="10" t="e">
        <f t="shared" si="78"/>
        <v>#VALUE!</v>
      </c>
      <c r="L195" s="10" t="e">
        <f t="shared" ref="L195:L258" si="89">IF(ISBLANK(F194),#N/A,IF(ISBLANK(F195),#N/A,((F195+F194))))</f>
        <v>#N/A</v>
      </c>
      <c r="M195" s="10" t="e">
        <f t="shared" ref="M195:M258" si="90">IF(ISBLANK(F194),#N/A,IF(ISBLANK(F195),#N/A,ABS(F195-F194)))</f>
        <v>#N/A</v>
      </c>
      <c r="N195" s="10" t="e">
        <f t="shared" si="83"/>
        <v>#N/A</v>
      </c>
      <c r="O195" s="10">
        <f>COUNT($F$2:F195)</f>
        <v>23</v>
      </c>
      <c r="P195" s="10" t="e">
        <f t="shared" si="85"/>
        <v>#N/A</v>
      </c>
      <c r="Q195" s="10"/>
      <c r="R195" s="10"/>
      <c r="S195" s="10"/>
      <c r="T195" s="17">
        <f t="shared" si="86"/>
        <v>0.8</v>
      </c>
      <c r="U195" s="10">
        <f t="shared" ca="1" si="80"/>
        <v>17.588758386450813</v>
      </c>
      <c r="V195" s="17">
        <f t="shared" si="87"/>
        <v>0.55999999999999994</v>
      </c>
      <c r="W195" s="10">
        <f t="shared" ca="1" si="81"/>
        <v>14.105373162891022</v>
      </c>
      <c r="X195" s="17">
        <f t="shared" si="88"/>
        <v>0</v>
      </c>
      <c r="Y195" s="10" t="e">
        <f t="shared" ca="1" si="82"/>
        <v>#NUM!</v>
      </c>
      <c r="Z195" s="10">
        <f t="shared" ca="1" si="77"/>
        <v>5.0479280388752308</v>
      </c>
      <c r="AA195" s="10">
        <f t="shared" ref="AA195:AA258" ca="1" si="91">NORMINV(0.1,$C$8,$C$9)</f>
        <v>6.8802849990687491</v>
      </c>
      <c r="AB195" s="10">
        <f t="shared" ref="AB195:AB258" ca="1" si="92">NORMINV(0.2,$C$8,$C$9)</f>
        <v>9.0991257143317981</v>
      </c>
      <c r="AC195" s="10">
        <f t="shared" ref="AC195:AC258" ca="1" si="93">NORMINV(0.3,$C$8,$C$9)</f>
        <v>10.699065977658258</v>
      </c>
      <c r="AD195" s="20">
        <f t="shared" ref="AD195:AD258" ca="1" si="94">NORMINV(0.4,$C$8,$C$9)</f>
        <v>12.066155940458248</v>
      </c>
      <c r="AE195" s="10">
        <f t="shared" ref="AE195:AE258" ca="1" si="95">NORMINV(0.5,$C$8,$C$9)</f>
        <v>13.343942050391306</v>
      </c>
      <c r="AF195" s="10">
        <f t="shared" ref="AF195:AF258" ca="1" si="96">NORMINV(0.6,$C$8,$C$9)</f>
        <v>14.621728160324363</v>
      </c>
      <c r="AG195" s="10">
        <f t="shared" ref="AG195:AG258" ca="1" si="97">NORMINV(0.7,$C$8,$C$9)</f>
        <v>15.988818123124354</v>
      </c>
      <c r="AH195" s="10">
        <f t="shared" ref="AH195:AH258" ca="1" si="98">NORMINV(0.8,$C$8,$C$9)</f>
        <v>17.588758386450813</v>
      </c>
      <c r="AI195" s="10">
        <f t="shared" ref="AI195:AI258" ca="1" si="99">NORMINV(0.9,$C$8,$C$9)</f>
        <v>19.807599101713862</v>
      </c>
      <c r="AJ195" s="10">
        <f t="shared" ref="AJ195:AJ258" ca="1" si="100">NORMINV(0.95,$C$8,$C$9)</f>
        <v>21.639956061907377</v>
      </c>
    </row>
    <row r="196" spans="7:36">
      <c r="G196" s="21" t="s">
        <v>3</v>
      </c>
      <c r="J196" s="19" t="e">
        <f t="shared" si="84"/>
        <v>#N/A</v>
      </c>
      <c r="K196" s="10" t="e">
        <f t="shared" si="78"/>
        <v>#VALUE!</v>
      </c>
      <c r="L196" s="10" t="e">
        <f t="shared" si="89"/>
        <v>#N/A</v>
      </c>
      <c r="M196" s="10" t="e">
        <f t="shared" si="90"/>
        <v>#N/A</v>
      </c>
      <c r="N196" s="10" t="e">
        <f t="shared" si="83"/>
        <v>#N/A</v>
      </c>
      <c r="O196" s="10">
        <f>COUNT($F$2:F196)</f>
        <v>23</v>
      </c>
      <c r="P196" s="10" t="e">
        <f t="shared" si="85"/>
        <v>#N/A</v>
      </c>
      <c r="Q196" s="10"/>
      <c r="R196" s="10"/>
      <c r="S196" s="10"/>
      <c r="T196" s="17">
        <f t="shared" si="86"/>
        <v>0.8</v>
      </c>
      <c r="U196" s="10">
        <f t="shared" ca="1" si="80"/>
        <v>17.588758386450813</v>
      </c>
      <c r="V196" s="17">
        <f t="shared" si="87"/>
        <v>0.55999999999999994</v>
      </c>
      <c r="W196" s="10">
        <f t="shared" ca="1" si="81"/>
        <v>14.105373162891022</v>
      </c>
      <c r="X196" s="17">
        <f t="shared" si="88"/>
        <v>0</v>
      </c>
      <c r="Y196" s="10" t="e">
        <f t="shared" ca="1" si="82"/>
        <v>#NUM!</v>
      </c>
      <c r="Z196" s="10">
        <f t="shared" ref="Z196:Z259" ca="1" si="101">NORMINV(0.05,$C$8,$C$9)</f>
        <v>5.0479280388752308</v>
      </c>
      <c r="AA196" s="10">
        <f t="shared" ca="1" si="91"/>
        <v>6.8802849990687491</v>
      </c>
      <c r="AB196" s="10">
        <f t="shared" ca="1" si="92"/>
        <v>9.0991257143317981</v>
      </c>
      <c r="AC196" s="10">
        <f t="shared" ca="1" si="93"/>
        <v>10.699065977658258</v>
      </c>
      <c r="AD196" s="20">
        <f t="shared" ca="1" si="94"/>
        <v>12.066155940458248</v>
      </c>
      <c r="AE196" s="10">
        <f t="shared" ca="1" si="95"/>
        <v>13.343942050391306</v>
      </c>
      <c r="AF196" s="10">
        <f t="shared" ca="1" si="96"/>
        <v>14.621728160324363</v>
      </c>
      <c r="AG196" s="10">
        <f t="shared" ca="1" si="97"/>
        <v>15.988818123124354</v>
      </c>
      <c r="AH196" s="10">
        <f t="shared" ca="1" si="98"/>
        <v>17.588758386450813</v>
      </c>
      <c r="AI196" s="10">
        <f t="shared" ca="1" si="99"/>
        <v>19.807599101713862</v>
      </c>
      <c r="AJ196" s="10">
        <f t="shared" ca="1" si="100"/>
        <v>21.639956061907377</v>
      </c>
    </row>
    <row r="197" spans="7:36">
      <c r="G197" s="21" t="s">
        <v>3</v>
      </c>
      <c r="J197" s="19" t="e">
        <f t="shared" si="84"/>
        <v>#N/A</v>
      </c>
      <c r="K197" s="10" t="e">
        <f t="shared" si="78"/>
        <v>#VALUE!</v>
      </c>
      <c r="L197" s="10" t="e">
        <f t="shared" si="89"/>
        <v>#N/A</v>
      </c>
      <c r="M197" s="10" t="e">
        <f t="shared" si="90"/>
        <v>#N/A</v>
      </c>
      <c r="N197" s="10" t="e">
        <f t="shared" si="83"/>
        <v>#N/A</v>
      </c>
      <c r="O197" s="10">
        <f>COUNT(F$2:F197)</f>
        <v>23</v>
      </c>
      <c r="P197" s="10" t="e">
        <f t="shared" si="85"/>
        <v>#N/A</v>
      </c>
      <c r="Q197" s="10"/>
      <c r="R197" s="10"/>
      <c r="S197" s="10"/>
      <c r="T197" s="17">
        <f t="shared" si="86"/>
        <v>0.8</v>
      </c>
      <c r="U197" s="10">
        <f t="shared" ca="1" si="80"/>
        <v>17.588758386450813</v>
      </c>
      <c r="V197" s="17">
        <f t="shared" si="87"/>
        <v>0.55999999999999994</v>
      </c>
      <c r="W197" s="10">
        <f t="shared" ca="1" si="81"/>
        <v>14.105373162891022</v>
      </c>
      <c r="X197" s="17">
        <f t="shared" si="88"/>
        <v>0</v>
      </c>
      <c r="Y197" s="10" t="e">
        <f t="shared" ca="1" si="82"/>
        <v>#NUM!</v>
      </c>
      <c r="Z197" s="10">
        <f t="shared" ca="1" si="101"/>
        <v>5.0479280388752308</v>
      </c>
      <c r="AA197" s="10">
        <f t="shared" ca="1" si="91"/>
        <v>6.8802849990687491</v>
      </c>
      <c r="AB197" s="10">
        <f t="shared" ca="1" si="92"/>
        <v>9.0991257143317981</v>
      </c>
      <c r="AC197" s="10">
        <f t="shared" ca="1" si="93"/>
        <v>10.699065977658258</v>
      </c>
      <c r="AD197" s="20">
        <f t="shared" ca="1" si="94"/>
        <v>12.066155940458248</v>
      </c>
      <c r="AE197" s="10">
        <f t="shared" ca="1" si="95"/>
        <v>13.343942050391306</v>
      </c>
      <c r="AF197" s="10">
        <f t="shared" ca="1" si="96"/>
        <v>14.621728160324363</v>
      </c>
      <c r="AG197" s="10">
        <f t="shared" ca="1" si="97"/>
        <v>15.988818123124354</v>
      </c>
      <c r="AH197" s="10">
        <f t="shared" ca="1" si="98"/>
        <v>17.588758386450813</v>
      </c>
      <c r="AI197" s="10">
        <f t="shared" ca="1" si="99"/>
        <v>19.807599101713862</v>
      </c>
      <c r="AJ197" s="10">
        <f t="shared" ca="1" si="100"/>
        <v>21.639956061907377</v>
      </c>
    </row>
    <row r="198" spans="7:36">
      <c r="G198" s="21" t="s">
        <v>3</v>
      </c>
      <c r="J198" s="19" t="e">
        <f t="shared" si="84"/>
        <v>#N/A</v>
      </c>
      <c r="K198" s="10" t="e">
        <f t="shared" ref="K198:K261" si="102">E198*G198</f>
        <v>#VALUE!</v>
      </c>
      <c r="L198" s="10" t="e">
        <f t="shared" si="89"/>
        <v>#N/A</v>
      </c>
      <c r="M198" s="10" t="e">
        <f t="shared" si="90"/>
        <v>#N/A</v>
      </c>
      <c r="N198" s="10" t="e">
        <f t="shared" si="83"/>
        <v>#N/A</v>
      </c>
      <c r="O198" s="10">
        <f>COUNT($F$2:F198)</f>
        <v>23</v>
      </c>
      <c r="P198" s="10" t="e">
        <f t="shared" si="85"/>
        <v>#N/A</v>
      </c>
      <c r="Q198" s="10"/>
      <c r="R198" s="10"/>
      <c r="S198" s="10"/>
      <c r="T198" s="17">
        <f t="shared" si="86"/>
        <v>0.8</v>
      </c>
      <c r="U198" s="10">
        <f t="shared" ca="1" si="80"/>
        <v>17.588758386450813</v>
      </c>
      <c r="V198" s="17">
        <f t="shared" si="87"/>
        <v>0.55999999999999994</v>
      </c>
      <c r="W198" s="10">
        <f t="shared" ca="1" si="81"/>
        <v>14.105373162891022</v>
      </c>
      <c r="X198" s="17">
        <f t="shared" si="88"/>
        <v>0</v>
      </c>
      <c r="Y198" s="10" t="e">
        <f t="shared" ca="1" si="82"/>
        <v>#NUM!</v>
      </c>
      <c r="Z198" s="10">
        <f t="shared" ca="1" si="101"/>
        <v>5.0479280388752308</v>
      </c>
      <c r="AA198" s="10">
        <f t="shared" ca="1" si="91"/>
        <v>6.8802849990687491</v>
      </c>
      <c r="AB198" s="10">
        <f t="shared" ca="1" si="92"/>
        <v>9.0991257143317981</v>
      </c>
      <c r="AC198" s="10">
        <f t="shared" ca="1" si="93"/>
        <v>10.699065977658258</v>
      </c>
      <c r="AD198" s="20">
        <f t="shared" ca="1" si="94"/>
        <v>12.066155940458248</v>
      </c>
      <c r="AE198" s="10">
        <f t="shared" ca="1" si="95"/>
        <v>13.343942050391306</v>
      </c>
      <c r="AF198" s="10">
        <f t="shared" ca="1" si="96"/>
        <v>14.621728160324363</v>
      </c>
      <c r="AG198" s="10">
        <f t="shared" ca="1" si="97"/>
        <v>15.988818123124354</v>
      </c>
      <c r="AH198" s="10">
        <f t="shared" ca="1" si="98"/>
        <v>17.588758386450813</v>
      </c>
      <c r="AI198" s="10">
        <f t="shared" ca="1" si="99"/>
        <v>19.807599101713862</v>
      </c>
      <c r="AJ198" s="10">
        <f t="shared" ca="1" si="100"/>
        <v>21.639956061907377</v>
      </c>
    </row>
    <row r="199" spans="7:36">
      <c r="G199" s="21" t="s">
        <v>3</v>
      </c>
      <c r="J199" s="19" t="e">
        <f t="shared" si="84"/>
        <v>#N/A</v>
      </c>
      <c r="K199" s="10" t="e">
        <f t="shared" si="102"/>
        <v>#VALUE!</v>
      </c>
      <c r="L199" s="10" t="e">
        <f t="shared" si="89"/>
        <v>#N/A</v>
      </c>
      <c r="M199" s="10" t="e">
        <f t="shared" si="90"/>
        <v>#N/A</v>
      </c>
      <c r="N199" s="10" t="e">
        <f t="shared" si="83"/>
        <v>#N/A</v>
      </c>
      <c r="O199" s="10">
        <f>COUNT($F$2:F199)</f>
        <v>23</v>
      </c>
      <c r="P199" s="10" t="e">
        <f t="shared" si="85"/>
        <v>#N/A</v>
      </c>
      <c r="Q199" s="10"/>
      <c r="R199" s="10"/>
      <c r="S199" s="10"/>
      <c r="T199" s="17">
        <f t="shared" si="86"/>
        <v>0.8</v>
      </c>
      <c r="U199" s="10">
        <f t="shared" ca="1" si="80"/>
        <v>17.588758386450813</v>
      </c>
      <c r="V199" s="17">
        <f t="shared" si="87"/>
        <v>0.55999999999999994</v>
      </c>
      <c r="W199" s="10">
        <f t="shared" ca="1" si="81"/>
        <v>14.105373162891022</v>
      </c>
      <c r="X199" s="17">
        <f t="shared" si="88"/>
        <v>0</v>
      </c>
      <c r="Y199" s="10" t="e">
        <f t="shared" ca="1" si="82"/>
        <v>#NUM!</v>
      </c>
      <c r="Z199" s="10">
        <f t="shared" ca="1" si="101"/>
        <v>5.0479280388752308</v>
      </c>
      <c r="AA199" s="10">
        <f t="shared" ca="1" si="91"/>
        <v>6.8802849990687491</v>
      </c>
      <c r="AB199" s="10">
        <f t="shared" ca="1" si="92"/>
        <v>9.0991257143317981</v>
      </c>
      <c r="AC199" s="10">
        <f t="shared" ca="1" si="93"/>
        <v>10.699065977658258</v>
      </c>
      <c r="AD199" s="20">
        <f t="shared" ca="1" si="94"/>
        <v>12.066155940458248</v>
      </c>
      <c r="AE199" s="10">
        <f t="shared" ca="1" si="95"/>
        <v>13.343942050391306</v>
      </c>
      <c r="AF199" s="10">
        <f t="shared" ca="1" si="96"/>
        <v>14.621728160324363</v>
      </c>
      <c r="AG199" s="10">
        <f t="shared" ca="1" si="97"/>
        <v>15.988818123124354</v>
      </c>
      <c r="AH199" s="10">
        <f t="shared" ca="1" si="98"/>
        <v>17.588758386450813</v>
      </c>
      <c r="AI199" s="10">
        <f t="shared" ca="1" si="99"/>
        <v>19.807599101713862</v>
      </c>
      <c r="AJ199" s="10">
        <f t="shared" ca="1" si="100"/>
        <v>21.639956061907377</v>
      </c>
    </row>
    <row r="200" spans="7:36">
      <c r="G200" s="21" t="s">
        <v>3</v>
      </c>
      <c r="J200" s="19" t="e">
        <f t="shared" si="84"/>
        <v>#N/A</v>
      </c>
      <c r="K200" s="10" t="e">
        <f t="shared" si="102"/>
        <v>#VALUE!</v>
      </c>
      <c r="L200" s="10" t="e">
        <f t="shared" si="89"/>
        <v>#N/A</v>
      </c>
      <c r="M200" s="10" t="e">
        <f t="shared" si="90"/>
        <v>#N/A</v>
      </c>
      <c r="N200" s="10" t="e">
        <f t="shared" si="83"/>
        <v>#N/A</v>
      </c>
      <c r="O200" s="10">
        <f>COUNT($F$2:F200)</f>
        <v>23</v>
      </c>
      <c r="P200" s="10" t="e">
        <f t="shared" si="85"/>
        <v>#N/A</v>
      </c>
      <c r="Q200" s="10"/>
      <c r="R200" s="10"/>
      <c r="S200" s="10"/>
      <c r="T200" s="17">
        <f t="shared" si="86"/>
        <v>0.8</v>
      </c>
      <c r="U200" s="10">
        <f t="shared" ca="1" si="80"/>
        <v>17.588758386450813</v>
      </c>
      <c r="V200" s="17">
        <f t="shared" si="87"/>
        <v>0.55999999999999994</v>
      </c>
      <c r="W200" s="10">
        <f t="shared" ca="1" si="81"/>
        <v>14.105373162891022</v>
      </c>
      <c r="X200" s="17">
        <f t="shared" si="88"/>
        <v>0</v>
      </c>
      <c r="Y200" s="10" t="e">
        <f t="shared" ca="1" si="82"/>
        <v>#NUM!</v>
      </c>
      <c r="Z200" s="10">
        <f t="shared" ca="1" si="101"/>
        <v>5.0479280388752308</v>
      </c>
      <c r="AA200" s="10">
        <f t="shared" ca="1" si="91"/>
        <v>6.8802849990687491</v>
      </c>
      <c r="AB200" s="10">
        <f t="shared" ca="1" si="92"/>
        <v>9.0991257143317981</v>
      </c>
      <c r="AC200" s="10">
        <f t="shared" ca="1" si="93"/>
        <v>10.699065977658258</v>
      </c>
      <c r="AD200" s="20">
        <f t="shared" ca="1" si="94"/>
        <v>12.066155940458248</v>
      </c>
      <c r="AE200" s="10">
        <f t="shared" ca="1" si="95"/>
        <v>13.343942050391306</v>
      </c>
      <c r="AF200" s="10">
        <f t="shared" ca="1" si="96"/>
        <v>14.621728160324363</v>
      </c>
      <c r="AG200" s="10">
        <f t="shared" ca="1" si="97"/>
        <v>15.988818123124354</v>
      </c>
      <c r="AH200" s="10">
        <f t="shared" ca="1" si="98"/>
        <v>17.588758386450813</v>
      </c>
      <c r="AI200" s="10">
        <f t="shared" ca="1" si="99"/>
        <v>19.807599101713862</v>
      </c>
      <c r="AJ200" s="10">
        <f t="shared" ca="1" si="100"/>
        <v>21.639956061907377</v>
      </c>
    </row>
    <row r="201" spans="7:36">
      <c r="G201" s="21" t="s">
        <v>3</v>
      </c>
      <c r="J201" s="19" t="e">
        <f t="shared" si="84"/>
        <v>#N/A</v>
      </c>
      <c r="K201" s="10" t="e">
        <f t="shared" si="102"/>
        <v>#VALUE!</v>
      </c>
      <c r="L201" s="10" t="e">
        <f t="shared" si="89"/>
        <v>#N/A</v>
      </c>
      <c r="M201" s="10" t="e">
        <f t="shared" si="90"/>
        <v>#N/A</v>
      </c>
      <c r="N201" s="10" t="e">
        <f t="shared" si="83"/>
        <v>#N/A</v>
      </c>
      <c r="O201" s="10">
        <f>COUNT($F$2:F201)</f>
        <v>23</v>
      </c>
      <c r="P201" s="10" t="e">
        <f t="shared" si="85"/>
        <v>#N/A</v>
      </c>
      <c r="Q201" s="10"/>
      <c r="R201" s="10"/>
      <c r="S201" s="10"/>
      <c r="T201" s="17">
        <f t="shared" si="86"/>
        <v>0.8</v>
      </c>
      <c r="U201" s="10">
        <f t="shared" ca="1" si="80"/>
        <v>17.588758386450813</v>
      </c>
      <c r="V201" s="17">
        <f t="shared" si="87"/>
        <v>0.55999999999999994</v>
      </c>
      <c r="W201" s="10">
        <f t="shared" ca="1" si="81"/>
        <v>14.105373162891022</v>
      </c>
      <c r="X201" s="17">
        <f t="shared" si="88"/>
        <v>0</v>
      </c>
      <c r="Y201" s="10" t="e">
        <f t="shared" ca="1" si="82"/>
        <v>#NUM!</v>
      </c>
      <c r="Z201" s="10">
        <f t="shared" ca="1" si="101"/>
        <v>5.0479280388752308</v>
      </c>
      <c r="AA201" s="10">
        <f t="shared" ca="1" si="91"/>
        <v>6.8802849990687491</v>
      </c>
      <c r="AB201" s="10">
        <f t="shared" ca="1" si="92"/>
        <v>9.0991257143317981</v>
      </c>
      <c r="AC201" s="10">
        <f t="shared" ca="1" si="93"/>
        <v>10.699065977658258</v>
      </c>
      <c r="AD201" s="20">
        <f t="shared" ca="1" si="94"/>
        <v>12.066155940458248</v>
      </c>
      <c r="AE201" s="10">
        <f t="shared" ca="1" si="95"/>
        <v>13.343942050391306</v>
      </c>
      <c r="AF201" s="10">
        <f t="shared" ca="1" si="96"/>
        <v>14.621728160324363</v>
      </c>
      <c r="AG201" s="10">
        <f t="shared" ca="1" si="97"/>
        <v>15.988818123124354</v>
      </c>
      <c r="AH201" s="10">
        <f t="shared" ca="1" si="98"/>
        <v>17.588758386450813</v>
      </c>
      <c r="AI201" s="10">
        <f t="shared" ca="1" si="99"/>
        <v>19.807599101713862</v>
      </c>
      <c r="AJ201" s="10">
        <f t="shared" ca="1" si="100"/>
        <v>21.639956061907377</v>
      </c>
    </row>
    <row r="202" spans="7:36">
      <c r="G202" s="21" t="s">
        <v>3</v>
      </c>
      <c r="J202" s="19" t="e">
        <f t="shared" si="84"/>
        <v>#N/A</v>
      </c>
      <c r="K202" s="10" t="e">
        <f t="shared" si="102"/>
        <v>#VALUE!</v>
      </c>
      <c r="L202" s="10" t="e">
        <f t="shared" si="89"/>
        <v>#N/A</v>
      </c>
      <c r="M202" s="10" t="e">
        <f t="shared" si="90"/>
        <v>#N/A</v>
      </c>
      <c r="N202" s="10" t="e">
        <f t="shared" si="83"/>
        <v>#N/A</v>
      </c>
      <c r="O202" s="10">
        <f>COUNT($F$2:F202)</f>
        <v>23</v>
      </c>
      <c r="P202" s="10" t="e">
        <f t="shared" si="85"/>
        <v>#N/A</v>
      </c>
      <c r="Q202" s="10"/>
      <c r="R202" s="10"/>
      <c r="S202" s="10"/>
      <c r="T202" s="17">
        <f t="shared" si="86"/>
        <v>0.8</v>
      </c>
      <c r="U202" s="10">
        <f t="shared" ca="1" si="80"/>
        <v>17.588758386450813</v>
      </c>
      <c r="V202" s="17">
        <f t="shared" si="87"/>
        <v>0.55999999999999994</v>
      </c>
      <c r="W202" s="10">
        <f t="shared" ca="1" si="81"/>
        <v>14.105373162891022</v>
      </c>
      <c r="X202" s="17">
        <f t="shared" si="88"/>
        <v>0</v>
      </c>
      <c r="Y202" s="10" t="e">
        <f t="shared" ca="1" si="82"/>
        <v>#NUM!</v>
      </c>
      <c r="Z202" s="10">
        <f t="shared" ca="1" si="101"/>
        <v>5.0479280388752308</v>
      </c>
      <c r="AA202" s="10">
        <f t="shared" ca="1" si="91"/>
        <v>6.8802849990687491</v>
      </c>
      <c r="AB202" s="10">
        <f t="shared" ca="1" si="92"/>
        <v>9.0991257143317981</v>
      </c>
      <c r="AC202" s="10">
        <f t="shared" ca="1" si="93"/>
        <v>10.699065977658258</v>
      </c>
      <c r="AD202" s="20">
        <f t="shared" ca="1" si="94"/>
        <v>12.066155940458248</v>
      </c>
      <c r="AE202" s="10">
        <f t="shared" ca="1" si="95"/>
        <v>13.343942050391306</v>
      </c>
      <c r="AF202" s="10">
        <f t="shared" ca="1" si="96"/>
        <v>14.621728160324363</v>
      </c>
      <c r="AG202" s="10">
        <f t="shared" ca="1" si="97"/>
        <v>15.988818123124354</v>
      </c>
      <c r="AH202" s="10">
        <f t="shared" ca="1" si="98"/>
        <v>17.588758386450813</v>
      </c>
      <c r="AI202" s="10">
        <f t="shared" ca="1" si="99"/>
        <v>19.807599101713862</v>
      </c>
      <c r="AJ202" s="10">
        <f t="shared" ca="1" si="100"/>
        <v>21.639956061907377</v>
      </c>
    </row>
    <row r="203" spans="7:36">
      <c r="G203" s="21" t="s">
        <v>3</v>
      </c>
      <c r="J203" s="19" t="e">
        <f t="shared" si="84"/>
        <v>#N/A</v>
      </c>
      <c r="K203" s="10" t="e">
        <f t="shared" si="102"/>
        <v>#VALUE!</v>
      </c>
      <c r="L203" s="10" t="e">
        <f t="shared" si="89"/>
        <v>#N/A</v>
      </c>
      <c r="M203" s="10" t="e">
        <f t="shared" si="90"/>
        <v>#N/A</v>
      </c>
      <c r="N203" s="10" t="e">
        <f t="shared" si="83"/>
        <v>#N/A</v>
      </c>
      <c r="O203" s="10">
        <f>COUNT($F$2:F203)</f>
        <v>23</v>
      </c>
      <c r="P203" s="10" t="e">
        <f t="shared" si="85"/>
        <v>#N/A</v>
      </c>
      <c r="Q203" s="10"/>
      <c r="R203" s="10"/>
      <c r="S203" s="10"/>
      <c r="T203" s="17">
        <f t="shared" si="86"/>
        <v>0.8</v>
      </c>
      <c r="U203" s="10">
        <f t="shared" ca="1" si="80"/>
        <v>17.588758386450813</v>
      </c>
      <c r="V203" s="17">
        <f t="shared" si="87"/>
        <v>0.55999999999999994</v>
      </c>
      <c r="W203" s="10">
        <f t="shared" ca="1" si="81"/>
        <v>14.105373162891022</v>
      </c>
      <c r="X203" s="17">
        <f t="shared" si="88"/>
        <v>0</v>
      </c>
      <c r="Y203" s="10" t="e">
        <f t="shared" ca="1" si="82"/>
        <v>#NUM!</v>
      </c>
      <c r="Z203" s="10">
        <f t="shared" ca="1" si="101"/>
        <v>5.0479280388752308</v>
      </c>
      <c r="AA203" s="10">
        <f t="shared" ca="1" si="91"/>
        <v>6.8802849990687491</v>
      </c>
      <c r="AB203" s="10">
        <f t="shared" ca="1" si="92"/>
        <v>9.0991257143317981</v>
      </c>
      <c r="AC203" s="10">
        <f t="shared" ca="1" si="93"/>
        <v>10.699065977658258</v>
      </c>
      <c r="AD203" s="20">
        <f t="shared" ca="1" si="94"/>
        <v>12.066155940458248</v>
      </c>
      <c r="AE203" s="10">
        <f t="shared" ca="1" si="95"/>
        <v>13.343942050391306</v>
      </c>
      <c r="AF203" s="10">
        <f t="shared" ca="1" si="96"/>
        <v>14.621728160324363</v>
      </c>
      <c r="AG203" s="10">
        <f t="shared" ca="1" si="97"/>
        <v>15.988818123124354</v>
      </c>
      <c r="AH203" s="10">
        <f t="shared" ca="1" si="98"/>
        <v>17.588758386450813</v>
      </c>
      <c r="AI203" s="10">
        <f t="shared" ca="1" si="99"/>
        <v>19.807599101713862</v>
      </c>
      <c r="AJ203" s="10">
        <f t="shared" ca="1" si="100"/>
        <v>21.639956061907377</v>
      </c>
    </row>
    <row r="204" spans="7:36">
      <c r="G204" s="21" t="s">
        <v>3</v>
      </c>
      <c r="J204" s="19" t="e">
        <f t="shared" si="84"/>
        <v>#N/A</v>
      </c>
      <c r="K204" s="10" t="e">
        <f t="shared" si="102"/>
        <v>#VALUE!</v>
      </c>
      <c r="L204" s="10" t="e">
        <f t="shared" si="89"/>
        <v>#N/A</v>
      </c>
      <c r="M204" s="10" t="e">
        <f t="shared" si="90"/>
        <v>#N/A</v>
      </c>
      <c r="N204" s="10" t="e">
        <f t="shared" si="83"/>
        <v>#N/A</v>
      </c>
      <c r="O204" s="10">
        <f>COUNT($F$2:F204)</f>
        <v>23</v>
      </c>
      <c r="P204" s="10" t="e">
        <f t="shared" si="85"/>
        <v>#N/A</v>
      </c>
      <c r="Q204" s="10"/>
      <c r="R204" s="10"/>
      <c r="S204" s="10"/>
      <c r="T204" s="17">
        <f t="shared" si="86"/>
        <v>0.8</v>
      </c>
      <c r="U204" s="10">
        <f t="shared" ca="1" si="80"/>
        <v>17.588758386450813</v>
      </c>
      <c r="V204" s="17">
        <f t="shared" si="87"/>
        <v>0.55999999999999994</v>
      </c>
      <c r="W204" s="10">
        <f t="shared" ca="1" si="81"/>
        <v>14.105373162891022</v>
      </c>
      <c r="X204" s="17">
        <f t="shared" si="88"/>
        <v>0</v>
      </c>
      <c r="Y204" s="10" t="e">
        <f t="shared" ca="1" si="82"/>
        <v>#NUM!</v>
      </c>
      <c r="Z204" s="10">
        <f t="shared" ca="1" si="101"/>
        <v>5.0479280388752308</v>
      </c>
      <c r="AA204" s="10">
        <f t="shared" ca="1" si="91"/>
        <v>6.8802849990687491</v>
      </c>
      <c r="AB204" s="10">
        <f t="shared" ca="1" si="92"/>
        <v>9.0991257143317981</v>
      </c>
      <c r="AC204" s="10">
        <f t="shared" ca="1" si="93"/>
        <v>10.699065977658258</v>
      </c>
      <c r="AD204" s="20">
        <f t="shared" ca="1" si="94"/>
        <v>12.066155940458248</v>
      </c>
      <c r="AE204" s="10">
        <f t="shared" ca="1" si="95"/>
        <v>13.343942050391306</v>
      </c>
      <c r="AF204" s="10">
        <f t="shared" ca="1" si="96"/>
        <v>14.621728160324363</v>
      </c>
      <c r="AG204" s="10">
        <f t="shared" ca="1" si="97"/>
        <v>15.988818123124354</v>
      </c>
      <c r="AH204" s="10">
        <f t="shared" ca="1" si="98"/>
        <v>17.588758386450813</v>
      </c>
      <c r="AI204" s="10">
        <f t="shared" ca="1" si="99"/>
        <v>19.807599101713862</v>
      </c>
      <c r="AJ204" s="10">
        <f t="shared" ca="1" si="100"/>
        <v>21.639956061907377</v>
      </c>
    </row>
    <row r="205" spans="7:36">
      <c r="G205" s="21" t="s">
        <v>3</v>
      </c>
      <c r="J205" s="19" t="e">
        <f t="shared" si="84"/>
        <v>#N/A</v>
      </c>
      <c r="K205" s="10" t="e">
        <f t="shared" si="102"/>
        <v>#VALUE!</v>
      </c>
      <c r="L205" s="10" t="e">
        <f t="shared" si="89"/>
        <v>#N/A</v>
      </c>
      <c r="M205" s="10" t="e">
        <f t="shared" si="90"/>
        <v>#N/A</v>
      </c>
      <c r="N205" s="10" t="e">
        <f t="shared" si="83"/>
        <v>#N/A</v>
      </c>
      <c r="O205" s="10">
        <f>COUNT($F$2:F205)</f>
        <v>23</v>
      </c>
      <c r="P205" s="10" t="e">
        <f t="shared" si="85"/>
        <v>#N/A</v>
      </c>
      <c r="Q205" s="10"/>
      <c r="R205" s="10"/>
      <c r="S205" s="10"/>
      <c r="T205" s="17">
        <f t="shared" si="86"/>
        <v>0.8</v>
      </c>
      <c r="U205" s="10">
        <f t="shared" ca="1" si="80"/>
        <v>17.588758386450813</v>
      </c>
      <c r="V205" s="17">
        <f t="shared" si="87"/>
        <v>0.55999999999999994</v>
      </c>
      <c r="W205" s="10">
        <f t="shared" ca="1" si="81"/>
        <v>14.105373162891022</v>
      </c>
      <c r="X205" s="17">
        <f t="shared" si="88"/>
        <v>0</v>
      </c>
      <c r="Y205" s="10" t="e">
        <f t="shared" ca="1" si="82"/>
        <v>#NUM!</v>
      </c>
      <c r="Z205" s="10">
        <f t="shared" ca="1" si="101"/>
        <v>5.0479280388752308</v>
      </c>
      <c r="AA205" s="10">
        <f t="shared" ca="1" si="91"/>
        <v>6.8802849990687491</v>
      </c>
      <c r="AB205" s="10">
        <f t="shared" ca="1" si="92"/>
        <v>9.0991257143317981</v>
      </c>
      <c r="AC205" s="10">
        <f t="shared" ca="1" si="93"/>
        <v>10.699065977658258</v>
      </c>
      <c r="AD205" s="20">
        <f t="shared" ca="1" si="94"/>
        <v>12.066155940458248</v>
      </c>
      <c r="AE205" s="10">
        <f t="shared" ca="1" si="95"/>
        <v>13.343942050391306</v>
      </c>
      <c r="AF205" s="10">
        <f t="shared" ca="1" si="96"/>
        <v>14.621728160324363</v>
      </c>
      <c r="AG205" s="10">
        <f t="shared" ca="1" si="97"/>
        <v>15.988818123124354</v>
      </c>
      <c r="AH205" s="10">
        <f t="shared" ca="1" si="98"/>
        <v>17.588758386450813</v>
      </c>
      <c r="AI205" s="10">
        <f t="shared" ca="1" si="99"/>
        <v>19.807599101713862</v>
      </c>
      <c r="AJ205" s="10">
        <f t="shared" ca="1" si="100"/>
        <v>21.639956061907377</v>
      </c>
    </row>
    <row r="206" spans="7:36">
      <c r="G206" s="21" t="s">
        <v>3</v>
      </c>
      <c r="J206" s="19" t="e">
        <f t="shared" si="84"/>
        <v>#N/A</v>
      </c>
      <c r="K206" s="10" t="e">
        <f t="shared" si="102"/>
        <v>#VALUE!</v>
      </c>
      <c r="L206" s="10" t="e">
        <f t="shared" si="89"/>
        <v>#N/A</v>
      </c>
      <c r="M206" s="10" t="e">
        <f t="shared" si="90"/>
        <v>#N/A</v>
      </c>
      <c r="N206" s="10" t="e">
        <f t="shared" si="83"/>
        <v>#N/A</v>
      </c>
      <c r="O206" s="10">
        <f>COUNT($F$2:F206)</f>
        <v>23</v>
      </c>
      <c r="P206" s="10" t="e">
        <f t="shared" si="85"/>
        <v>#N/A</v>
      </c>
      <c r="Q206" s="10"/>
      <c r="R206" s="10"/>
      <c r="S206" s="10"/>
      <c r="T206" s="17">
        <f t="shared" si="86"/>
        <v>0.8</v>
      </c>
      <c r="U206" s="10">
        <f t="shared" ref="U206:U269" ca="1" si="103">NORMINV(T206,$C$8,$C$9)</f>
        <v>17.588758386450813</v>
      </c>
      <c r="V206" s="17">
        <f t="shared" si="87"/>
        <v>0.55999999999999994</v>
      </c>
      <c r="W206" s="10">
        <f t="shared" ref="W206:W269" ca="1" si="104">NORMINV(V206,$C$8,$C$9)</f>
        <v>14.105373162891022</v>
      </c>
      <c r="X206" s="17">
        <f t="shared" si="88"/>
        <v>0</v>
      </c>
      <c r="Y206" s="10" t="e">
        <f t="shared" ref="Y206:Y269" ca="1" si="105">NORMINV(X207,$C$7,$C$8)</f>
        <v>#NUM!</v>
      </c>
      <c r="Z206" s="10">
        <f t="shared" ca="1" si="101"/>
        <v>5.0479280388752308</v>
      </c>
      <c r="AA206" s="10">
        <f t="shared" ca="1" si="91"/>
        <v>6.8802849990687491</v>
      </c>
      <c r="AB206" s="10">
        <f t="shared" ca="1" si="92"/>
        <v>9.0991257143317981</v>
      </c>
      <c r="AC206" s="10">
        <f t="shared" ca="1" si="93"/>
        <v>10.699065977658258</v>
      </c>
      <c r="AD206" s="20">
        <f t="shared" ca="1" si="94"/>
        <v>12.066155940458248</v>
      </c>
      <c r="AE206" s="10">
        <f t="shared" ca="1" si="95"/>
        <v>13.343942050391306</v>
      </c>
      <c r="AF206" s="10">
        <f t="shared" ca="1" si="96"/>
        <v>14.621728160324363</v>
      </c>
      <c r="AG206" s="10">
        <f t="shared" ca="1" si="97"/>
        <v>15.988818123124354</v>
      </c>
      <c r="AH206" s="10">
        <f t="shared" ca="1" si="98"/>
        <v>17.588758386450813</v>
      </c>
      <c r="AI206" s="10">
        <f t="shared" ca="1" si="99"/>
        <v>19.807599101713862</v>
      </c>
      <c r="AJ206" s="10">
        <f t="shared" ca="1" si="100"/>
        <v>21.639956061907377</v>
      </c>
    </row>
    <row r="207" spans="7:36">
      <c r="G207" s="21" t="s">
        <v>3</v>
      </c>
      <c r="J207" s="19" t="e">
        <f t="shared" si="84"/>
        <v>#N/A</v>
      </c>
      <c r="K207" s="10" t="e">
        <f t="shared" si="102"/>
        <v>#VALUE!</v>
      </c>
      <c r="L207" s="10" t="e">
        <f t="shared" si="89"/>
        <v>#N/A</v>
      </c>
      <c r="M207" s="10" t="e">
        <f t="shared" si="90"/>
        <v>#N/A</v>
      </c>
      <c r="N207" s="10" t="e">
        <f t="shared" si="83"/>
        <v>#N/A</v>
      </c>
      <c r="O207" s="10">
        <f>COUNT($F$2:F207)</f>
        <v>23</v>
      </c>
      <c r="P207" s="10" t="e">
        <f t="shared" si="85"/>
        <v>#N/A</v>
      </c>
      <c r="Q207" s="10"/>
      <c r="R207" s="10"/>
      <c r="S207" s="10"/>
      <c r="T207" s="17">
        <f t="shared" si="86"/>
        <v>0.8</v>
      </c>
      <c r="U207" s="10">
        <f t="shared" ca="1" si="103"/>
        <v>17.588758386450813</v>
      </c>
      <c r="V207" s="17">
        <f t="shared" si="87"/>
        <v>0.55999999999999994</v>
      </c>
      <c r="W207" s="10">
        <f t="shared" ca="1" si="104"/>
        <v>14.105373162891022</v>
      </c>
      <c r="X207" s="17">
        <f t="shared" si="88"/>
        <v>0</v>
      </c>
      <c r="Y207" s="10" t="e">
        <f t="shared" ca="1" si="105"/>
        <v>#NUM!</v>
      </c>
      <c r="Z207" s="10">
        <f t="shared" ca="1" si="101"/>
        <v>5.0479280388752308</v>
      </c>
      <c r="AA207" s="10">
        <f t="shared" ca="1" si="91"/>
        <v>6.8802849990687491</v>
      </c>
      <c r="AB207" s="10">
        <f t="shared" ca="1" si="92"/>
        <v>9.0991257143317981</v>
      </c>
      <c r="AC207" s="10">
        <f t="shared" ca="1" si="93"/>
        <v>10.699065977658258</v>
      </c>
      <c r="AD207" s="20">
        <f t="shared" ca="1" si="94"/>
        <v>12.066155940458248</v>
      </c>
      <c r="AE207" s="10">
        <f t="shared" ca="1" si="95"/>
        <v>13.343942050391306</v>
      </c>
      <c r="AF207" s="10">
        <f t="shared" ca="1" si="96"/>
        <v>14.621728160324363</v>
      </c>
      <c r="AG207" s="10">
        <f t="shared" ca="1" si="97"/>
        <v>15.988818123124354</v>
      </c>
      <c r="AH207" s="10">
        <f t="shared" ca="1" si="98"/>
        <v>17.588758386450813</v>
      </c>
      <c r="AI207" s="10">
        <f t="shared" ca="1" si="99"/>
        <v>19.807599101713862</v>
      </c>
      <c r="AJ207" s="10">
        <f t="shared" ca="1" si="100"/>
        <v>21.639956061907377</v>
      </c>
    </row>
    <row r="208" spans="7:36">
      <c r="G208" s="21" t="s">
        <v>3</v>
      </c>
      <c r="J208" s="19" t="e">
        <f t="shared" si="84"/>
        <v>#N/A</v>
      </c>
      <c r="K208" s="10" t="e">
        <f t="shared" si="102"/>
        <v>#VALUE!</v>
      </c>
      <c r="L208" s="10" t="e">
        <f t="shared" si="89"/>
        <v>#N/A</v>
      </c>
      <c r="M208" s="10" t="e">
        <f t="shared" si="90"/>
        <v>#N/A</v>
      </c>
      <c r="N208" s="10" t="e">
        <f t="shared" si="83"/>
        <v>#N/A</v>
      </c>
      <c r="O208" s="10">
        <f>COUNT($F$2:F208)</f>
        <v>23</v>
      </c>
      <c r="P208" s="10" t="e">
        <f t="shared" si="85"/>
        <v>#N/A</v>
      </c>
      <c r="Q208" s="10"/>
      <c r="R208" s="10"/>
      <c r="S208" s="10"/>
      <c r="T208" s="17">
        <f t="shared" si="86"/>
        <v>0.8</v>
      </c>
      <c r="U208" s="10">
        <f t="shared" ca="1" si="103"/>
        <v>17.588758386450813</v>
      </c>
      <c r="V208" s="17">
        <f t="shared" si="87"/>
        <v>0.55999999999999994</v>
      </c>
      <c r="W208" s="10">
        <f t="shared" ca="1" si="104"/>
        <v>14.105373162891022</v>
      </c>
      <c r="X208" s="17">
        <f t="shared" si="88"/>
        <v>0</v>
      </c>
      <c r="Y208" s="10" t="e">
        <f t="shared" ca="1" si="105"/>
        <v>#NUM!</v>
      </c>
      <c r="Z208" s="10">
        <f t="shared" ca="1" si="101"/>
        <v>5.0479280388752308</v>
      </c>
      <c r="AA208" s="10">
        <f t="shared" ca="1" si="91"/>
        <v>6.8802849990687491</v>
      </c>
      <c r="AB208" s="10">
        <f t="shared" ca="1" si="92"/>
        <v>9.0991257143317981</v>
      </c>
      <c r="AC208" s="10">
        <f t="shared" ca="1" si="93"/>
        <v>10.699065977658258</v>
      </c>
      <c r="AD208" s="20">
        <f t="shared" ca="1" si="94"/>
        <v>12.066155940458248</v>
      </c>
      <c r="AE208" s="10">
        <f t="shared" ca="1" si="95"/>
        <v>13.343942050391306</v>
      </c>
      <c r="AF208" s="10">
        <f t="shared" ca="1" si="96"/>
        <v>14.621728160324363</v>
      </c>
      <c r="AG208" s="10">
        <f t="shared" ca="1" si="97"/>
        <v>15.988818123124354</v>
      </c>
      <c r="AH208" s="10">
        <f t="shared" ca="1" si="98"/>
        <v>17.588758386450813</v>
      </c>
      <c r="AI208" s="10">
        <f t="shared" ca="1" si="99"/>
        <v>19.807599101713862</v>
      </c>
      <c r="AJ208" s="10">
        <f t="shared" ca="1" si="100"/>
        <v>21.639956061907377</v>
      </c>
    </row>
    <row r="209" spans="7:36">
      <c r="G209" s="21" t="s">
        <v>3</v>
      </c>
      <c r="J209" s="19" t="e">
        <f t="shared" si="84"/>
        <v>#N/A</v>
      </c>
      <c r="K209" s="10" t="e">
        <f t="shared" si="102"/>
        <v>#VALUE!</v>
      </c>
      <c r="L209" s="10" t="e">
        <f t="shared" si="89"/>
        <v>#N/A</v>
      </c>
      <c r="M209" s="10" t="e">
        <f t="shared" si="90"/>
        <v>#N/A</v>
      </c>
      <c r="N209" s="10" t="e">
        <f t="shared" si="83"/>
        <v>#N/A</v>
      </c>
      <c r="O209" s="10">
        <f>COUNT($F$2:F209)</f>
        <v>23</v>
      </c>
      <c r="P209" s="10" t="e">
        <f t="shared" si="85"/>
        <v>#N/A</v>
      </c>
      <c r="Q209" s="10"/>
      <c r="R209" s="10"/>
      <c r="S209" s="10"/>
      <c r="T209" s="17">
        <f t="shared" si="86"/>
        <v>0.8</v>
      </c>
      <c r="U209" s="10">
        <f t="shared" ca="1" si="103"/>
        <v>17.588758386450813</v>
      </c>
      <c r="V209" s="17">
        <f t="shared" si="87"/>
        <v>0.55999999999999994</v>
      </c>
      <c r="W209" s="10">
        <f t="shared" ca="1" si="104"/>
        <v>14.105373162891022</v>
      </c>
      <c r="X209" s="17">
        <f t="shared" si="88"/>
        <v>0</v>
      </c>
      <c r="Y209" s="10" t="e">
        <f t="shared" ca="1" si="105"/>
        <v>#NUM!</v>
      </c>
      <c r="Z209" s="10">
        <f t="shared" ca="1" si="101"/>
        <v>5.0479280388752308</v>
      </c>
      <c r="AA209" s="10">
        <f t="shared" ca="1" si="91"/>
        <v>6.8802849990687491</v>
      </c>
      <c r="AB209" s="10">
        <f t="shared" ca="1" si="92"/>
        <v>9.0991257143317981</v>
      </c>
      <c r="AC209" s="10">
        <f t="shared" ca="1" si="93"/>
        <v>10.699065977658258</v>
      </c>
      <c r="AD209" s="20">
        <f t="shared" ca="1" si="94"/>
        <v>12.066155940458248</v>
      </c>
      <c r="AE209" s="10">
        <f t="shared" ca="1" si="95"/>
        <v>13.343942050391306</v>
      </c>
      <c r="AF209" s="10">
        <f t="shared" ca="1" si="96"/>
        <v>14.621728160324363</v>
      </c>
      <c r="AG209" s="10">
        <f t="shared" ca="1" si="97"/>
        <v>15.988818123124354</v>
      </c>
      <c r="AH209" s="10">
        <f t="shared" ca="1" si="98"/>
        <v>17.588758386450813</v>
      </c>
      <c r="AI209" s="10">
        <f t="shared" ca="1" si="99"/>
        <v>19.807599101713862</v>
      </c>
      <c r="AJ209" s="10">
        <f t="shared" ca="1" si="100"/>
        <v>21.639956061907377</v>
      </c>
    </row>
    <row r="210" spans="7:36">
      <c r="G210" s="21" t="s">
        <v>3</v>
      </c>
      <c r="J210" s="19" t="e">
        <f t="shared" si="84"/>
        <v>#N/A</v>
      </c>
      <c r="K210" s="10" t="e">
        <f t="shared" si="102"/>
        <v>#VALUE!</v>
      </c>
      <c r="L210" s="10" t="e">
        <f t="shared" si="89"/>
        <v>#N/A</v>
      </c>
      <c r="M210" s="10" t="e">
        <f t="shared" si="90"/>
        <v>#N/A</v>
      </c>
      <c r="N210" s="10" t="e">
        <f t="shared" si="83"/>
        <v>#N/A</v>
      </c>
      <c r="O210" s="10">
        <f>COUNT($F$2:F210)</f>
        <v>23</v>
      </c>
      <c r="P210" s="10" t="e">
        <f t="shared" si="85"/>
        <v>#N/A</v>
      </c>
      <c r="Q210" s="10"/>
      <c r="R210" s="10"/>
      <c r="S210" s="10"/>
      <c r="T210" s="17">
        <f t="shared" si="86"/>
        <v>0.8</v>
      </c>
      <c r="U210" s="10">
        <f t="shared" ca="1" si="103"/>
        <v>17.588758386450813</v>
      </c>
      <c r="V210" s="17">
        <f t="shared" si="87"/>
        <v>0.55999999999999994</v>
      </c>
      <c r="W210" s="10">
        <f t="shared" ca="1" si="104"/>
        <v>14.105373162891022</v>
      </c>
      <c r="X210" s="17">
        <f t="shared" si="88"/>
        <v>0</v>
      </c>
      <c r="Y210" s="10" t="e">
        <f t="shared" ca="1" si="105"/>
        <v>#NUM!</v>
      </c>
      <c r="Z210" s="10">
        <f t="shared" ca="1" si="101"/>
        <v>5.0479280388752308</v>
      </c>
      <c r="AA210" s="10">
        <f t="shared" ca="1" si="91"/>
        <v>6.8802849990687491</v>
      </c>
      <c r="AB210" s="10">
        <f t="shared" ca="1" si="92"/>
        <v>9.0991257143317981</v>
      </c>
      <c r="AC210" s="10">
        <f t="shared" ca="1" si="93"/>
        <v>10.699065977658258</v>
      </c>
      <c r="AD210" s="20">
        <f t="shared" ca="1" si="94"/>
        <v>12.066155940458248</v>
      </c>
      <c r="AE210" s="10">
        <f t="shared" ca="1" si="95"/>
        <v>13.343942050391306</v>
      </c>
      <c r="AF210" s="10">
        <f t="shared" ca="1" si="96"/>
        <v>14.621728160324363</v>
      </c>
      <c r="AG210" s="10">
        <f t="shared" ca="1" si="97"/>
        <v>15.988818123124354</v>
      </c>
      <c r="AH210" s="10">
        <f t="shared" ca="1" si="98"/>
        <v>17.588758386450813</v>
      </c>
      <c r="AI210" s="10">
        <f t="shared" ca="1" si="99"/>
        <v>19.807599101713862</v>
      </c>
      <c r="AJ210" s="10">
        <f t="shared" ca="1" si="100"/>
        <v>21.639956061907377</v>
      </c>
    </row>
    <row r="211" spans="7:36">
      <c r="G211" s="21" t="s">
        <v>3</v>
      </c>
      <c r="J211" s="19" t="e">
        <f t="shared" si="84"/>
        <v>#N/A</v>
      </c>
      <c r="K211" s="10" t="e">
        <f t="shared" si="102"/>
        <v>#VALUE!</v>
      </c>
      <c r="L211" s="10" t="e">
        <f t="shared" si="89"/>
        <v>#N/A</v>
      </c>
      <c r="M211" s="10" t="e">
        <f t="shared" si="90"/>
        <v>#N/A</v>
      </c>
      <c r="N211" s="10" t="e">
        <f t="shared" si="83"/>
        <v>#N/A</v>
      </c>
      <c r="O211" s="10">
        <f>COUNT($F$2:F211)</f>
        <v>23</v>
      </c>
      <c r="P211" s="10" t="e">
        <f t="shared" si="85"/>
        <v>#N/A</v>
      </c>
      <c r="Q211" s="10"/>
      <c r="R211" s="10"/>
      <c r="S211" s="10"/>
      <c r="T211" s="17">
        <f t="shared" si="86"/>
        <v>0.8</v>
      </c>
      <c r="U211" s="10">
        <f t="shared" ca="1" si="103"/>
        <v>17.588758386450813</v>
      </c>
      <c r="V211" s="17">
        <f t="shared" si="87"/>
        <v>0.55999999999999994</v>
      </c>
      <c r="W211" s="10">
        <f t="shared" ca="1" si="104"/>
        <v>14.105373162891022</v>
      </c>
      <c r="X211" s="17">
        <f t="shared" si="88"/>
        <v>0</v>
      </c>
      <c r="Y211" s="10" t="e">
        <f t="shared" ca="1" si="105"/>
        <v>#NUM!</v>
      </c>
      <c r="Z211" s="10">
        <f t="shared" ca="1" si="101"/>
        <v>5.0479280388752308</v>
      </c>
      <c r="AA211" s="10">
        <f t="shared" ca="1" si="91"/>
        <v>6.8802849990687491</v>
      </c>
      <c r="AB211" s="10">
        <f t="shared" ca="1" si="92"/>
        <v>9.0991257143317981</v>
      </c>
      <c r="AC211" s="10">
        <f t="shared" ca="1" si="93"/>
        <v>10.699065977658258</v>
      </c>
      <c r="AD211" s="20">
        <f t="shared" ca="1" si="94"/>
        <v>12.066155940458248</v>
      </c>
      <c r="AE211" s="10">
        <f t="shared" ca="1" si="95"/>
        <v>13.343942050391306</v>
      </c>
      <c r="AF211" s="10">
        <f t="shared" ca="1" si="96"/>
        <v>14.621728160324363</v>
      </c>
      <c r="AG211" s="10">
        <f t="shared" ca="1" si="97"/>
        <v>15.988818123124354</v>
      </c>
      <c r="AH211" s="10">
        <f t="shared" ca="1" si="98"/>
        <v>17.588758386450813</v>
      </c>
      <c r="AI211" s="10">
        <f t="shared" ca="1" si="99"/>
        <v>19.807599101713862</v>
      </c>
      <c r="AJ211" s="10">
        <f t="shared" ca="1" si="100"/>
        <v>21.639956061907377</v>
      </c>
    </row>
    <row r="212" spans="7:36">
      <c r="G212" s="21" t="s">
        <v>3</v>
      </c>
      <c r="J212" s="19" t="e">
        <f t="shared" si="84"/>
        <v>#N/A</v>
      </c>
      <c r="K212" s="10" t="e">
        <f t="shared" si="102"/>
        <v>#VALUE!</v>
      </c>
      <c r="L212" s="10" t="e">
        <f t="shared" si="89"/>
        <v>#N/A</v>
      </c>
      <c r="M212" s="10" t="e">
        <f t="shared" si="90"/>
        <v>#N/A</v>
      </c>
      <c r="N212" s="10" t="e">
        <f t="shared" si="83"/>
        <v>#N/A</v>
      </c>
      <c r="O212" s="10">
        <f>COUNT(F$2:F212)</f>
        <v>23</v>
      </c>
      <c r="P212" s="10" t="e">
        <f t="shared" si="85"/>
        <v>#N/A</v>
      </c>
      <c r="Q212" s="10"/>
      <c r="R212" s="10"/>
      <c r="S212" s="10"/>
      <c r="T212" s="17">
        <f t="shared" si="86"/>
        <v>0.8</v>
      </c>
      <c r="U212" s="10">
        <f t="shared" ca="1" si="103"/>
        <v>17.588758386450813</v>
      </c>
      <c r="V212" s="17">
        <f t="shared" si="87"/>
        <v>0.55999999999999994</v>
      </c>
      <c r="W212" s="10">
        <f t="shared" ca="1" si="104"/>
        <v>14.105373162891022</v>
      </c>
      <c r="X212" s="17">
        <f t="shared" si="88"/>
        <v>0</v>
      </c>
      <c r="Y212" s="10" t="e">
        <f t="shared" ca="1" si="105"/>
        <v>#NUM!</v>
      </c>
      <c r="Z212" s="10">
        <f t="shared" ca="1" si="101"/>
        <v>5.0479280388752308</v>
      </c>
      <c r="AA212" s="10">
        <f t="shared" ca="1" si="91"/>
        <v>6.8802849990687491</v>
      </c>
      <c r="AB212" s="10">
        <f t="shared" ca="1" si="92"/>
        <v>9.0991257143317981</v>
      </c>
      <c r="AC212" s="10">
        <f t="shared" ca="1" si="93"/>
        <v>10.699065977658258</v>
      </c>
      <c r="AD212" s="20">
        <f t="shared" ca="1" si="94"/>
        <v>12.066155940458248</v>
      </c>
      <c r="AE212" s="10">
        <f t="shared" ca="1" si="95"/>
        <v>13.343942050391306</v>
      </c>
      <c r="AF212" s="10">
        <f t="shared" ca="1" si="96"/>
        <v>14.621728160324363</v>
      </c>
      <c r="AG212" s="10">
        <f t="shared" ca="1" si="97"/>
        <v>15.988818123124354</v>
      </c>
      <c r="AH212" s="10">
        <f t="shared" ca="1" si="98"/>
        <v>17.588758386450813</v>
      </c>
      <c r="AI212" s="10">
        <f t="shared" ca="1" si="99"/>
        <v>19.807599101713862</v>
      </c>
      <c r="AJ212" s="10">
        <f t="shared" ca="1" si="100"/>
        <v>21.639956061907377</v>
      </c>
    </row>
    <row r="213" spans="7:36">
      <c r="G213" s="21" t="s">
        <v>3</v>
      </c>
      <c r="J213" s="19" t="e">
        <f t="shared" si="84"/>
        <v>#N/A</v>
      </c>
      <c r="K213" s="10" t="e">
        <f t="shared" si="102"/>
        <v>#VALUE!</v>
      </c>
      <c r="L213" s="10" t="e">
        <f t="shared" si="89"/>
        <v>#N/A</v>
      </c>
      <c r="M213" s="10" t="e">
        <f t="shared" si="90"/>
        <v>#N/A</v>
      </c>
      <c r="N213" s="10" t="e">
        <f t="shared" si="83"/>
        <v>#N/A</v>
      </c>
      <c r="O213" s="10">
        <f>COUNT($F$2:F213)</f>
        <v>23</v>
      </c>
      <c r="P213" s="10" t="e">
        <f t="shared" si="85"/>
        <v>#N/A</v>
      </c>
      <c r="Q213" s="10"/>
      <c r="R213" s="10"/>
      <c r="S213" s="10"/>
      <c r="T213" s="17">
        <f t="shared" si="86"/>
        <v>0.8</v>
      </c>
      <c r="U213" s="10">
        <f t="shared" ca="1" si="103"/>
        <v>17.588758386450813</v>
      </c>
      <c r="V213" s="17">
        <f t="shared" si="87"/>
        <v>0.55999999999999994</v>
      </c>
      <c r="W213" s="10">
        <f t="shared" ca="1" si="104"/>
        <v>14.105373162891022</v>
      </c>
      <c r="X213" s="17">
        <f t="shared" si="88"/>
        <v>0</v>
      </c>
      <c r="Y213" s="10" t="e">
        <f t="shared" ca="1" si="105"/>
        <v>#NUM!</v>
      </c>
      <c r="Z213" s="10">
        <f t="shared" ca="1" si="101"/>
        <v>5.0479280388752308</v>
      </c>
      <c r="AA213" s="10">
        <f t="shared" ca="1" si="91"/>
        <v>6.8802849990687491</v>
      </c>
      <c r="AB213" s="10">
        <f t="shared" ca="1" si="92"/>
        <v>9.0991257143317981</v>
      </c>
      <c r="AC213" s="10">
        <f t="shared" ca="1" si="93"/>
        <v>10.699065977658258</v>
      </c>
      <c r="AD213" s="20">
        <f t="shared" ca="1" si="94"/>
        <v>12.066155940458248</v>
      </c>
      <c r="AE213" s="10">
        <f t="shared" ca="1" si="95"/>
        <v>13.343942050391306</v>
      </c>
      <c r="AF213" s="10">
        <f t="shared" ca="1" si="96"/>
        <v>14.621728160324363</v>
      </c>
      <c r="AG213" s="10">
        <f t="shared" ca="1" si="97"/>
        <v>15.988818123124354</v>
      </c>
      <c r="AH213" s="10">
        <f t="shared" ca="1" si="98"/>
        <v>17.588758386450813</v>
      </c>
      <c r="AI213" s="10">
        <f t="shared" ca="1" si="99"/>
        <v>19.807599101713862</v>
      </c>
      <c r="AJ213" s="10">
        <f t="shared" ca="1" si="100"/>
        <v>21.639956061907377</v>
      </c>
    </row>
    <row r="214" spans="7:36">
      <c r="G214" s="21" t="s">
        <v>3</v>
      </c>
      <c r="J214" s="19" t="e">
        <f t="shared" si="84"/>
        <v>#N/A</v>
      </c>
      <c r="K214" s="10" t="e">
        <f t="shared" si="102"/>
        <v>#VALUE!</v>
      </c>
      <c r="L214" s="10" t="e">
        <f t="shared" si="89"/>
        <v>#N/A</v>
      </c>
      <c r="M214" s="10" t="e">
        <f t="shared" si="90"/>
        <v>#N/A</v>
      </c>
      <c r="N214" s="10" t="e">
        <f t="shared" si="83"/>
        <v>#N/A</v>
      </c>
      <c r="O214" s="10">
        <f>COUNT($F$2:F214)</f>
        <v>23</v>
      </c>
      <c r="P214" s="10" t="e">
        <f t="shared" si="85"/>
        <v>#N/A</v>
      </c>
      <c r="Q214" s="10"/>
      <c r="R214" s="10"/>
      <c r="S214" s="10"/>
      <c r="T214" s="17">
        <f t="shared" si="86"/>
        <v>0.8</v>
      </c>
      <c r="U214" s="10">
        <f t="shared" ca="1" si="103"/>
        <v>17.588758386450813</v>
      </c>
      <c r="V214" s="17">
        <f t="shared" si="87"/>
        <v>0.55999999999999994</v>
      </c>
      <c r="W214" s="10">
        <f t="shared" ca="1" si="104"/>
        <v>14.105373162891022</v>
      </c>
      <c r="X214" s="17">
        <f t="shared" si="88"/>
        <v>0</v>
      </c>
      <c r="Y214" s="10" t="e">
        <f t="shared" ca="1" si="105"/>
        <v>#NUM!</v>
      </c>
      <c r="Z214" s="10">
        <f t="shared" ca="1" si="101"/>
        <v>5.0479280388752308</v>
      </c>
      <c r="AA214" s="10">
        <f t="shared" ca="1" si="91"/>
        <v>6.8802849990687491</v>
      </c>
      <c r="AB214" s="10">
        <f t="shared" ca="1" si="92"/>
        <v>9.0991257143317981</v>
      </c>
      <c r="AC214" s="10">
        <f t="shared" ca="1" si="93"/>
        <v>10.699065977658258</v>
      </c>
      <c r="AD214" s="20">
        <f t="shared" ca="1" si="94"/>
        <v>12.066155940458248</v>
      </c>
      <c r="AE214" s="10">
        <f t="shared" ca="1" si="95"/>
        <v>13.343942050391306</v>
      </c>
      <c r="AF214" s="10">
        <f t="shared" ca="1" si="96"/>
        <v>14.621728160324363</v>
      </c>
      <c r="AG214" s="10">
        <f t="shared" ca="1" si="97"/>
        <v>15.988818123124354</v>
      </c>
      <c r="AH214" s="10">
        <f t="shared" ca="1" si="98"/>
        <v>17.588758386450813</v>
      </c>
      <c r="AI214" s="10">
        <f t="shared" ca="1" si="99"/>
        <v>19.807599101713862</v>
      </c>
      <c r="AJ214" s="10">
        <f t="shared" ca="1" si="100"/>
        <v>21.639956061907377</v>
      </c>
    </row>
    <row r="215" spans="7:36">
      <c r="G215" s="21" t="s">
        <v>3</v>
      </c>
      <c r="J215" s="19" t="e">
        <f t="shared" si="84"/>
        <v>#N/A</v>
      </c>
      <c r="K215" s="10" t="e">
        <f t="shared" si="102"/>
        <v>#VALUE!</v>
      </c>
      <c r="L215" s="10" t="e">
        <f t="shared" si="89"/>
        <v>#N/A</v>
      </c>
      <c r="M215" s="10" t="e">
        <f t="shared" si="90"/>
        <v>#N/A</v>
      </c>
      <c r="N215" s="10" t="e">
        <f t="shared" si="83"/>
        <v>#N/A</v>
      </c>
      <c r="O215" s="10">
        <f>COUNT($F$2:F215)</f>
        <v>23</v>
      </c>
      <c r="P215" s="10" t="e">
        <f t="shared" si="85"/>
        <v>#N/A</v>
      </c>
      <c r="Q215" s="10"/>
      <c r="R215" s="10"/>
      <c r="S215" s="10"/>
      <c r="T215" s="17">
        <f t="shared" si="86"/>
        <v>0.8</v>
      </c>
      <c r="U215" s="10">
        <f t="shared" ca="1" si="103"/>
        <v>17.588758386450813</v>
      </c>
      <c r="V215" s="17">
        <f t="shared" si="87"/>
        <v>0.55999999999999994</v>
      </c>
      <c r="W215" s="10">
        <f t="shared" ca="1" si="104"/>
        <v>14.105373162891022</v>
      </c>
      <c r="X215" s="17">
        <f t="shared" si="88"/>
        <v>0</v>
      </c>
      <c r="Y215" s="10" t="e">
        <f t="shared" ca="1" si="105"/>
        <v>#NUM!</v>
      </c>
      <c r="Z215" s="10">
        <f t="shared" ca="1" si="101"/>
        <v>5.0479280388752308</v>
      </c>
      <c r="AA215" s="10">
        <f t="shared" ca="1" si="91"/>
        <v>6.8802849990687491</v>
      </c>
      <c r="AB215" s="10">
        <f t="shared" ca="1" si="92"/>
        <v>9.0991257143317981</v>
      </c>
      <c r="AC215" s="10">
        <f t="shared" ca="1" si="93"/>
        <v>10.699065977658258</v>
      </c>
      <c r="AD215" s="20">
        <f t="shared" ca="1" si="94"/>
        <v>12.066155940458248</v>
      </c>
      <c r="AE215" s="10">
        <f t="shared" ca="1" si="95"/>
        <v>13.343942050391306</v>
      </c>
      <c r="AF215" s="10">
        <f t="shared" ca="1" si="96"/>
        <v>14.621728160324363</v>
      </c>
      <c r="AG215" s="10">
        <f t="shared" ca="1" si="97"/>
        <v>15.988818123124354</v>
      </c>
      <c r="AH215" s="10">
        <f t="shared" ca="1" si="98"/>
        <v>17.588758386450813</v>
      </c>
      <c r="AI215" s="10">
        <f t="shared" ca="1" si="99"/>
        <v>19.807599101713862</v>
      </c>
      <c r="AJ215" s="10">
        <f t="shared" ca="1" si="100"/>
        <v>21.639956061907377</v>
      </c>
    </row>
    <row r="216" spans="7:36">
      <c r="G216" s="21" t="s">
        <v>3</v>
      </c>
      <c r="J216" s="19" t="e">
        <f t="shared" si="84"/>
        <v>#N/A</v>
      </c>
      <c r="K216" s="10" t="e">
        <f t="shared" si="102"/>
        <v>#VALUE!</v>
      </c>
      <c r="L216" s="10" t="e">
        <f t="shared" si="89"/>
        <v>#N/A</v>
      </c>
      <c r="M216" s="10" t="e">
        <f t="shared" si="90"/>
        <v>#N/A</v>
      </c>
      <c r="N216" s="10" t="e">
        <f t="shared" si="83"/>
        <v>#N/A</v>
      </c>
      <c r="O216" s="10">
        <f>COUNT($F$2:F216)</f>
        <v>23</v>
      </c>
      <c r="P216" s="10" t="e">
        <f t="shared" si="85"/>
        <v>#N/A</v>
      </c>
      <c r="Q216" s="10"/>
      <c r="R216" s="10"/>
      <c r="S216" s="10"/>
      <c r="T216" s="17">
        <f t="shared" si="86"/>
        <v>0.8</v>
      </c>
      <c r="U216" s="10">
        <f t="shared" ca="1" si="103"/>
        <v>17.588758386450813</v>
      </c>
      <c r="V216" s="17">
        <f t="shared" si="87"/>
        <v>0.55999999999999994</v>
      </c>
      <c r="W216" s="10">
        <f t="shared" ca="1" si="104"/>
        <v>14.105373162891022</v>
      </c>
      <c r="X216" s="17">
        <f t="shared" si="88"/>
        <v>0</v>
      </c>
      <c r="Y216" s="10" t="e">
        <f t="shared" ca="1" si="105"/>
        <v>#NUM!</v>
      </c>
      <c r="Z216" s="10">
        <f t="shared" ca="1" si="101"/>
        <v>5.0479280388752308</v>
      </c>
      <c r="AA216" s="10">
        <f t="shared" ca="1" si="91"/>
        <v>6.8802849990687491</v>
      </c>
      <c r="AB216" s="10">
        <f t="shared" ca="1" si="92"/>
        <v>9.0991257143317981</v>
      </c>
      <c r="AC216" s="10">
        <f t="shared" ca="1" si="93"/>
        <v>10.699065977658258</v>
      </c>
      <c r="AD216" s="20">
        <f t="shared" ca="1" si="94"/>
        <v>12.066155940458248</v>
      </c>
      <c r="AE216" s="10">
        <f t="shared" ca="1" si="95"/>
        <v>13.343942050391306</v>
      </c>
      <c r="AF216" s="10">
        <f t="shared" ca="1" si="96"/>
        <v>14.621728160324363</v>
      </c>
      <c r="AG216" s="10">
        <f t="shared" ca="1" si="97"/>
        <v>15.988818123124354</v>
      </c>
      <c r="AH216" s="10">
        <f t="shared" ca="1" si="98"/>
        <v>17.588758386450813</v>
      </c>
      <c r="AI216" s="10">
        <f t="shared" ca="1" si="99"/>
        <v>19.807599101713862</v>
      </c>
      <c r="AJ216" s="10">
        <f t="shared" ca="1" si="100"/>
        <v>21.639956061907377</v>
      </c>
    </row>
    <row r="217" spans="7:36">
      <c r="G217" s="21" t="s">
        <v>3</v>
      </c>
      <c r="J217" s="19" t="e">
        <f t="shared" si="84"/>
        <v>#N/A</v>
      </c>
      <c r="K217" s="10" t="e">
        <f t="shared" si="102"/>
        <v>#VALUE!</v>
      </c>
      <c r="L217" s="10" t="e">
        <f t="shared" si="89"/>
        <v>#N/A</v>
      </c>
      <c r="M217" s="10" t="e">
        <f t="shared" si="90"/>
        <v>#N/A</v>
      </c>
      <c r="N217" s="10" t="e">
        <f t="shared" si="83"/>
        <v>#N/A</v>
      </c>
      <c r="O217" s="10">
        <f>COUNT($F$2:F217)</f>
        <v>23</v>
      </c>
      <c r="P217" s="10" t="e">
        <f t="shared" si="85"/>
        <v>#N/A</v>
      </c>
      <c r="Q217" s="10"/>
      <c r="R217" s="10"/>
      <c r="S217" s="10"/>
      <c r="T217" s="17">
        <f t="shared" si="86"/>
        <v>0.8</v>
      </c>
      <c r="U217" s="10">
        <f t="shared" ca="1" si="103"/>
        <v>17.588758386450813</v>
      </c>
      <c r="V217" s="17">
        <f t="shared" si="87"/>
        <v>0.55999999999999994</v>
      </c>
      <c r="W217" s="10">
        <f t="shared" ca="1" si="104"/>
        <v>14.105373162891022</v>
      </c>
      <c r="X217" s="17">
        <f t="shared" si="88"/>
        <v>0</v>
      </c>
      <c r="Y217" s="10" t="e">
        <f t="shared" ca="1" si="105"/>
        <v>#NUM!</v>
      </c>
      <c r="Z217" s="10">
        <f t="shared" ca="1" si="101"/>
        <v>5.0479280388752308</v>
      </c>
      <c r="AA217" s="10">
        <f t="shared" ca="1" si="91"/>
        <v>6.8802849990687491</v>
      </c>
      <c r="AB217" s="10">
        <f t="shared" ca="1" si="92"/>
        <v>9.0991257143317981</v>
      </c>
      <c r="AC217" s="10">
        <f t="shared" ca="1" si="93"/>
        <v>10.699065977658258</v>
      </c>
      <c r="AD217" s="20">
        <f t="shared" ca="1" si="94"/>
        <v>12.066155940458248</v>
      </c>
      <c r="AE217" s="10">
        <f t="shared" ca="1" si="95"/>
        <v>13.343942050391306</v>
      </c>
      <c r="AF217" s="10">
        <f t="shared" ca="1" si="96"/>
        <v>14.621728160324363</v>
      </c>
      <c r="AG217" s="10">
        <f t="shared" ca="1" si="97"/>
        <v>15.988818123124354</v>
      </c>
      <c r="AH217" s="10">
        <f t="shared" ca="1" si="98"/>
        <v>17.588758386450813</v>
      </c>
      <c r="AI217" s="10">
        <f t="shared" ca="1" si="99"/>
        <v>19.807599101713862</v>
      </c>
      <c r="AJ217" s="10">
        <f t="shared" ca="1" si="100"/>
        <v>21.639956061907377</v>
      </c>
    </row>
    <row r="218" spans="7:36">
      <c r="G218" s="21" t="s">
        <v>3</v>
      </c>
      <c r="J218" s="19" t="e">
        <f t="shared" si="84"/>
        <v>#N/A</v>
      </c>
      <c r="K218" s="10" t="e">
        <f t="shared" si="102"/>
        <v>#VALUE!</v>
      </c>
      <c r="L218" s="10" t="e">
        <f t="shared" si="89"/>
        <v>#N/A</v>
      </c>
      <c r="M218" s="10" t="e">
        <f t="shared" si="90"/>
        <v>#N/A</v>
      </c>
      <c r="N218" s="10" t="e">
        <f t="shared" si="83"/>
        <v>#N/A</v>
      </c>
      <c r="O218" s="10">
        <f>COUNT($F$2:F218)</f>
        <v>23</v>
      </c>
      <c r="P218" s="10" t="e">
        <f t="shared" si="85"/>
        <v>#N/A</v>
      </c>
      <c r="Q218" s="10"/>
      <c r="R218" s="10"/>
      <c r="S218" s="10"/>
      <c r="T218" s="17">
        <f t="shared" si="86"/>
        <v>0.8</v>
      </c>
      <c r="U218" s="10">
        <f t="shared" ca="1" si="103"/>
        <v>17.588758386450813</v>
      </c>
      <c r="V218" s="17">
        <f t="shared" si="87"/>
        <v>0.55999999999999994</v>
      </c>
      <c r="W218" s="10">
        <f t="shared" ca="1" si="104"/>
        <v>14.105373162891022</v>
      </c>
      <c r="X218" s="17">
        <f t="shared" si="88"/>
        <v>0</v>
      </c>
      <c r="Y218" s="10" t="e">
        <f t="shared" ca="1" si="105"/>
        <v>#NUM!</v>
      </c>
      <c r="Z218" s="10">
        <f t="shared" ca="1" si="101"/>
        <v>5.0479280388752308</v>
      </c>
      <c r="AA218" s="10">
        <f t="shared" ca="1" si="91"/>
        <v>6.8802849990687491</v>
      </c>
      <c r="AB218" s="10">
        <f t="shared" ca="1" si="92"/>
        <v>9.0991257143317981</v>
      </c>
      <c r="AC218" s="10">
        <f t="shared" ca="1" si="93"/>
        <v>10.699065977658258</v>
      </c>
      <c r="AD218" s="20">
        <f t="shared" ca="1" si="94"/>
        <v>12.066155940458248</v>
      </c>
      <c r="AE218" s="10">
        <f t="shared" ca="1" si="95"/>
        <v>13.343942050391306</v>
      </c>
      <c r="AF218" s="10">
        <f t="shared" ca="1" si="96"/>
        <v>14.621728160324363</v>
      </c>
      <c r="AG218" s="10">
        <f t="shared" ca="1" si="97"/>
        <v>15.988818123124354</v>
      </c>
      <c r="AH218" s="10">
        <f t="shared" ca="1" si="98"/>
        <v>17.588758386450813</v>
      </c>
      <c r="AI218" s="10">
        <f t="shared" ca="1" si="99"/>
        <v>19.807599101713862</v>
      </c>
      <c r="AJ218" s="10">
        <f t="shared" ca="1" si="100"/>
        <v>21.639956061907377</v>
      </c>
    </row>
    <row r="219" spans="7:36">
      <c r="G219" s="21" t="s">
        <v>3</v>
      </c>
      <c r="J219" s="19" t="e">
        <f t="shared" si="84"/>
        <v>#N/A</v>
      </c>
      <c r="K219" s="10" t="e">
        <f t="shared" si="102"/>
        <v>#VALUE!</v>
      </c>
      <c r="L219" s="10" t="e">
        <f t="shared" si="89"/>
        <v>#N/A</v>
      </c>
      <c r="M219" s="10" t="e">
        <f t="shared" si="90"/>
        <v>#N/A</v>
      </c>
      <c r="N219" s="10" t="e">
        <f t="shared" si="83"/>
        <v>#N/A</v>
      </c>
      <c r="O219" s="10">
        <f>COUNT($F$2:F219)</f>
        <v>23</v>
      </c>
      <c r="P219" s="10" t="e">
        <f t="shared" si="85"/>
        <v>#N/A</v>
      </c>
      <c r="Q219" s="10"/>
      <c r="R219" s="10"/>
      <c r="S219" s="10"/>
      <c r="T219" s="17">
        <f t="shared" si="86"/>
        <v>0.8</v>
      </c>
      <c r="U219" s="10">
        <f t="shared" ca="1" si="103"/>
        <v>17.588758386450813</v>
      </c>
      <c r="V219" s="17">
        <f t="shared" si="87"/>
        <v>0.55999999999999994</v>
      </c>
      <c r="W219" s="10">
        <f t="shared" ca="1" si="104"/>
        <v>14.105373162891022</v>
      </c>
      <c r="X219" s="17">
        <f t="shared" si="88"/>
        <v>0</v>
      </c>
      <c r="Y219" s="10" t="e">
        <f t="shared" ca="1" si="105"/>
        <v>#NUM!</v>
      </c>
      <c r="Z219" s="10">
        <f t="shared" ca="1" si="101"/>
        <v>5.0479280388752308</v>
      </c>
      <c r="AA219" s="10">
        <f t="shared" ca="1" si="91"/>
        <v>6.8802849990687491</v>
      </c>
      <c r="AB219" s="10">
        <f t="shared" ca="1" si="92"/>
        <v>9.0991257143317981</v>
      </c>
      <c r="AC219" s="10">
        <f t="shared" ca="1" si="93"/>
        <v>10.699065977658258</v>
      </c>
      <c r="AD219" s="20">
        <f t="shared" ca="1" si="94"/>
        <v>12.066155940458248</v>
      </c>
      <c r="AE219" s="10">
        <f t="shared" ca="1" si="95"/>
        <v>13.343942050391306</v>
      </c>
      <c r="AF219" s="10">
        <f t="shared" ca="1" si="96"/>
        <v>14.621728160324363</v>
      </c>
      <c r="AG219" s="10">
        <f t="shared" ca="1" si="97"/>
        <v>15.988818123124354</v>
      </c>
      <c r="AH219" s="10">
        <f t="shared" ca="1" si="98"/>
        <v>17.588758386450813</v>
      </c>
      <c r="AI219" s="10">
        <f t="shared" ca="1" si="99"/>
        <v>19.807599101713862</v>
      </c>
      <c r="AJ219" s="10">
        <f t="shared" ca="1" si="100"/>
        <v>21.639956061907377</v>
      </c>
    </row>
    <row r="220" spans="7:36">
      <c r="G220" s="21" t="s">
        <v>3</v>
      </c>
      <c r="J220" s="19" t="e">
        <f t="shared" si="84"/>
        <v>#N/A</v>
      </c>
      <c r="K220" s="10" t="e">
        <f t="shared" si="102"/>
        <v>#VALUE!</v>
      </c>
      <c r="L220" s="10" t="e">
        <f t="shared" si="89"/>
        <v>#N/A</v>
      </c>
      <c r="M220" s="10" t="e">
        <f t="shared" si="90"/>
        <v>#N/A</v>
      </c>
      <c r="N220" s="10" t="e">
        <f t="shared" si="83"/>
        <v>#N/A</v>
      </c>
      <c r="O220" s="10">
        <f>COUNT($F$2:F220)</f>
        <v>23</v>
      </c>
      <c r="P220" s="10" t="e">
        <f t="shared" si="85"/>
        <v>#N/A</v>
      </c>
      <c r="Q220" s="10"/>
      <c r="R220" s="10"/>
      <c r="S220" s="10"/>
      <c r="T220" s="17">
        <f t="shared" si="86"/>
        <v>0.8</v>
      </c>
      <c r="U220" s="10">
        <f t="shared" ca="1" si="103"/>
        <v>17.588758386450813</v>
      </c>
      <c r="V220" s="17">
        <f t="shared" si="87"/>
        <v>0.55999999999999994</v>
      </c>
      <c r="W220" s="10">
        <f t="shared" ca="1" si="104"/>
        <v>14.105373162891022</v>
      </c>
      <c r="X220" s="17">
        <f t="shared" si="88"/>
        <v>0</v>
      </c>
      <c r="Y220" s="10" t="e">
        <f t="shared" ca="1" si="105"/>
        <v>#NUM!</v>
      </c>
      <c r="Z220" s="10">
        <f t="shared" ca="1" si="101"/>
        <v>5.0479280388752308</v>
      </c>
      <c r="AA220" s="10">
        <f t="shared" ca="1" si="91"/>
        <v>6.8802849990687491</v>
      </c>
      <c r="AB220" s="10">
        <f t="shared" ca="1" si="92"/>
        <v>9.0991257143317981</v>
      </c>
      <c r="AC220" s="10">
        <f t="shared" ca="1" si="93"/>
        <v>10.699065977658258</v>
      </c>
      <c r="AD220" s="20">
        <f t="shared" ca="1" si="94"/>
        <v>12.066155940458248</v>
      </c>
      <c r="AE220" s="10">
        <f t="shared" ca="1" si="95"/>
        <v>13.343942050391306</v>
      </c>
      <c r="AF220" s="10">
        <f t="shared" ca="1" si="96"/>
        <v>14.621728160324363</v>
      </c>
      <c r="AG220" s="10">
        <f t="shared" ca="1" si="97"/>
        <v>15.988818123124354</v>
      </c>
      <c r="AH220" s="10">
        <f t="shared" ca="1" si="98"/>
        <v>17.588758386450813</v>
      </c>
      <c r="AI220" s="10">
        <f t="shared" ca="1" si="99"/>
        <v>19.807599101713862</v>
      </c>
      <c r="AJ220" s="10">
        <f t="shared" ca="1" si="100"/>
        <v>21.639956061907377</v>
      </c>
    </row>
    <row r="221" spans="7:36">
      <c r="G221" s="21" t="s">
        <v>3</v>
      </c>
      <c r="J221" s="19" t="e">
        <f t="shared" si="84"/>
        <v>#N/A</v>
      </c>
      <c r="K221" s="10" t="e">
        <f t="shared" si="102"/>
        <v>#VALUE!</v>
      </c>
      <c r="L221" s="10" t="e">
        <f t="shared" si="89"/>
        <v>#N/A</v>
      </c>
      <c r="M221" s="10" t="e">
        <f t="shared" si="90"/>
        <v>#N/A</v>
      </c>
      <c r="N221" s="10" t="e">
        <f t="shared" si="83"/>
        <v>#N/A</v>
      </c>
      <c r="O221" s="10">
        <f>COUNT($F$2:F221)</f>
        <v>23</v>
      </c>
      <c r="P221" s="10" t="e">
        <f t="shared" si="85"/>
        <v>#N/A</v>
      </c>
      <c r="Q221" s="10"/>
      <c r="R221" s="10"/>
      <c r="S221" s="10"/>
      <c r="T221" s="17">
        <f t="shared" si="86"/>
        <v>0.8</v>
      </c>
      <c r="U221" s="10">
        <f t="shared" ca="1" si="103"/>
        <v>17.588758386450813</v>
      </c>
      <c r="V221" s="17">
        <f t="shared" si="87"/>
        <v>0.55999999999999994</v>
      </c>
      <c r="W221" s="10">
        <f t="shared" ca="1" si="104"/>
        <v>14.105373162891022</v>
      </c>
      <c r="X221" s="17">
        <f t="shared" si="88"/>
        <v>0</v>
      </c>
      <c r="Y221" s="10" t="e">
        <f t="shared" ca="1" si="105"/>
        <v>#NUM!</v>
      </c>
      <c r="Z221" s="10">
        <f t="shared" ca="1" si="101"/>
        <v>5.0479280388752308</v>
      </c>
      <c r="AA221" s="10">
        <f t="shared" ca="1" si="91"/>
        <v>6.8802849990687491</v>
      </c>
      <c r="AB221" s="10">
        <f t="shared" ca="1" si="92"/>
        <v>9.0991257143317981</v>
      </c>
      <c r="AC221" s="10">
        <f t="shared" ca="1" si="93"/>
        <v>10.699065977658258</v>
      </c>
      <c r="AD221" s="20">
        <f t="shared" ca="1" si="94"/>
        <v>12.066155940458248</v>
      </c>
      <c r="AE221" s="10">
        <f t="shared" ca="1" si="95"/>
        <v>13.343942050391306</v>
      </c>
      <c r="AF221" s="10">
        <f t="shared" ca="1" si="96"/>
        <v>14.621728160324363</v>
      </c>
      <c r="AG221" s="10">
        <f t="shared" ca="1" si="97"/>
        <v>15.988818123124354</v>
      </c>
      <c r="AH221" s="10">
        <f t="shared" ca="1" si="98"/>
        <v>17.588758386450813</v>
      </c>
      <c r="AI221" s="10">
        <f t="shared" ca="1" si="99"/>
        <v>19.807599101713862</v>
      </c>
      <c r="AJ221" s="10">
        <f t="shared" ca="1" si="100"/>
        <v>21.639956061907377</v>
      </c>
    </row>
    <row r="222" spans="7:36">
      <c r="G222" s="21" t="s">
        <v>3</v>
      </c>
      <c r="J222" s="19" t="e">
        <f t="shared" si="84"/>
        <v>#N/A</v>
      </c>
      <c r="K222" s="10" t="e">
        <f t="shared" si="102"/>
        <v>#VALUE!</v>
      </c>
      <c r="L222" s="10" t="e">
        <f t="shared" si="89"/>
        <v>#N/A</v>
      </c>
      <c r="M222" s="10" t="e">
        <f t="shared" si="90"/>
        <v>#N/A</v>
      </c>
      <c r="N222" s="10" t="e">
        <f t="shared" si="83"/>
        <v>#N/A</v>
      </c>
      <c r="O222" s="10">
        <f>COUNT($F$2:F222)</f>
        <v>23</v>
      </c>
      <c r="P222" s="10" t="e">
        <f t="shared" si="85"/>
        <v>#N/A</v>
      </c>
      <c r="Q222" s="10"/>
      <c r="R222" s="10"/>
      <c r="S222" s="10"/>
      <c r="T222" s="17">
        <f t="shared" si="86"/>
        <v>0.8</v>
      </c>
      <c r="U222" s="10">
        <f t="shared" ca="1" si="103"/>
        <v>17.588758386450813</v>
      </c>
      <c r="V222" s="17">
        <f t="shared" si="87"/>
        <v>0.55999999999999994</v>
      </c>
      <c r="W222" s="10">
        <f t="shared" ca="1" si="104"/>
        <v>14.105373162891022</v>
      </c>
      <c r="X222" s="17">
        <f t="shared" si="88"/>
        <v>0</v>
      </c>
      <c r="Y222" s="10" t="e">
        <f t="shared" ca="1" si="105"/>
        <v>#NUM!</v>
      </c>
      <c r="Z222" s="10">
        <f t="shared" ca="1" si="101"/>
        <v>5.0479280388752308</v>
      </c>
      <c r="AA222" s="10">
        <f t="shared" ca="1" si="91"/>
        <v>6.8802849990687491</v>
      </c>
      <c r="AB222" s="10">
        <f t="shared" ca="1" si="92"/>
        <v>9.0991257143317981</v>
      </c>
      <c r="AC222" s="10">
        <f t="shared" ca="1" si="93"/>
        <v>10.699065977658258</v>
      </c>
      <c r="AD222" s="20">
        <f t="shared" ca="1" si="94"/>
        <v>12.066155940458248</v>
      </c>
      <c r="AE222" s="10">
        <f t="shared" ca="1" si="95"/>
        <v>13.343942050391306</v>
      </c>
      <c r="AF222" s="10">
        <f t="shared" ca="1" si="96"/>
        <v>14.621728160324363</v>
      </c>
      <c r="AG222" s="10">
        <f t="shared" ca="1" si="97"/>
        <v>15.988818123124354</v>
      </c>
      <c r="AH222" s="10">
        <f t="shared" ca="1" si="98"/>
        <v>17.588758386450813</v>
      </c>
      <c r="AI222" s="10">
        <f t="shared" ca="1" si="99"/>
        <v>19.807599101713862</v>
      </c>
      <c r="AJ222" s="10">
        <f t="shared" ca="1" si="100"/>
        <v>21.639956061907377</v>
      </c>
    </row>
    <row r="223" spans="7:36">
      <c r="G223" s="21" t="s">
        <v>3</v>
      </c>
      <c r="J223" s="19" t="e">
        <f t="shared" si="84"/>
        <v>#N/A</v>
      </c>
      <c r="K223" s="10" t="e">
        <f t="shared" si="102"/>
        <v>#VALUE!</v>
      </c>
      <c r="L223" s="10" t="e">
        <f t="shared" si="89"/>
        <v>#N/A</v>
      </c>
      <c r="M223" s="10" t="e">
        <f t="shared" si="90"/>
        <v>#N/A</v>
      </c>
      <c r="N223" s="10" t="e">
        <f t="shared" si="83"/>
        <v>#N/A</v>
      </c>
      <c r="O223" s="10">
        <f>COUNT($F$2:F223)</f>
        <v>23</v>
      </c>
      <c r="P223" s="10" t="e">
        <f t="shared" si="85"/>
        <v>#N/A</v>
      </c>
      <c r="Q223" s="10"/>
      <c r="R223" s="10"/>
      <c r="S223" s="10"/>
      <c r="T223" s="17">
        <f t="shared" si="86"/>
        <v>0.8</v>
      </c>
      <c r="U223" s="10">
        <f t="shared" ca="1" si="103"/>
        <v>17.588758386450813</v>
      </c>
      <c r="V223" s="17">
        <f t="shared" si="87"/>
        <v>0.55999999999999994</v>
      </c>
      <c r="W223" s="10">
        <f t="shared" ca="1" si="104"/>
        <v>14.105373162891022</v>
      </c>
      <c r="X223" s="17">
        <f t="shared" si="88"/>
        <v>0</v>
      </c>
      <c r="Y223" s="10" t="e">
        <f t="shared" ca="1" si="105"/>
        <v>#NUM!</v>
      </c>
      <c r="Z223" s="10">
        <f t="shared" ca="1" si="101"/>
        <v>5.0479280388752308</v>
      </c>
      <c r="AA223" s="10">
        <f t="shared" ca="1" si="91"/>
        <v>6.8802849990687491</v>
      </c>
      <c r="AB223" s="10">
        <f t="shared" ca="1" si="92"/>
        <v>9.0991257143317981</v>
      </c>
      <c r="AC223" s="10">
        <f t="shared" ca="1" si="93"/>
        <v>10.699065977658258</v>
      </c>
      <c r="AD223" s="20">
        <f t="shared" ca="1" si="94"/>
        <v>12.066155940458248</v>
      </c>
      <c r="AE223" s="10">
        <f t="shared" ca="1" si="95"/>
        <v>13.343942050391306</v>
      </c>
      <c r="AF223" s="10">
        <f t="shared" ca="1" si="96"/>
        <v>14.621728160324363</v>
      </c>
      <c r="AG223" s="10">
        <f t="shared" ca="1" si="97"/>
        <v>15.988818123124354</v>
      </c>
      <c r="AH223" s="10">
        <f t="shared" ca="1" si="98"/>
        <v>17.588758386450813</v>
      </c>
      <c r="AI223" s="10">
        <f t="shared" ca="1" si="99"/>
        <v>19.807599101713862</v>
      </c>
      <c r="AJ223" s="10">
        <f t="shared" ca="1" si="100"/>
        <v>21.639956061907377</v>
      </c>
    </row>
    <row r="224" spans="7:36">
      <c r="G224" s="21" t="s">
        <v>3</v>
      </c>
      <c r="J224" s="19" t="e">
        <f t="shared" si="84"/>
        <v>#N/A</v>
      </c>
      <c r="K224" s="10" t="e">
        <f t="shared" si="102"/>
        <v>#VALUE!</v>
      </c>
      <c r="L224" s="10" t="e">
        <f t="shared" si="89"/>
        <v>#N/A</v>
      </c>
      <c r="M224" s="10" t="e">
        <f t="shared" si="90"/>
        <v>#N/A</v>
      </c>
      <c r="N224" s="10" t="e">
        <f t="shared" si="83"/>
        <v>#N/A</v>
      </c>
      <c r="O224" s="10">
        <f>COUNT($F$2:F224)</f>
        <v>23</v>
      </c>
      <c r="P224" s="10" t="e">
        <f t="shared" si="85"/>
        <v>#N/A</v>
      </c>
      <c r="Q224" s="10"/>
      <c r="R224" s="10"/>
      <c r="S224" s="10"/>
      <c r="T224" s="17">
        <f t="shared" si="86"/>
        <v>0.8</v>
      </c>
      <c r="U224" s="10">
        <f t="shared" ca="1" si="103"/>
        <v>17.588758386450813</v>
      </c>
      <c r="V224" s="17">
        <f t="shared" si="87"/>
        <v>0.55999999999999994</v>
      </c>
      <c r="W224" s="10">
        <f t="shared" ca="1" si="104"/>
        <v>14.105373162891022</v>
      </c>
      <c r="X224" s="17">
        <f t="shared" si="88"/>
        <v>0</v>
      </c>
      <c r="Y224" s="10" t="e">
        <f t="shared" ca="1" si="105"/>
        <v>#NUM!</v>
      </c>
      <c r="Z224" s="10">
        <f t="shared" ca="1" si="101"/>
        <v>5.0479280388752308</v>
      </c>
      <c r="AA224" s="10">
        <f t="shared" ca="1" si="91"/>
        <v>6.8802849990687491</v>
      </c>
      <c r="AB224" s="10">
        <f t="shared" ca="1" si="92"/>
        <v>9.0991257143317981</v>
      </c>
      <c r="AC224" s="10">
        <f t="shared" ca="1" si="93"/>
        <v>10.699065977658258</v>
      </c>
      <c r="AD224" s="20">
        <f t="shared" ca="1" si="94"/>
        <v>12.066155940458248</v>
      </c>
      <c r="AE224" s="10">
        <f t="shared" ca="1" si="95"/>
        <v>13.343942050391306</v>
      </c>
      <c r="AF224" s="10">
        <f t="shared" ca="1" si="96"/>
        <v>14.621728160324363</v>
      </c>
      <c r="AG224" s="10">
        <f t="shared" ca="1" si="97"/>
        <v>15.988818123124354</v>
      </c>
      <c r="AH224" s="10">
        <f t="shared" ca="1" si="98"/>
        <v>17.588758386450813</v>
      </c>
      <c r="AI224" s="10">
        <f t="shared" ca="1" si="99"/>
        <v>19.807599101713862</v>
      </c>
      <c r="AJ224" s="10">
        <f t="shared" ca="1" si="100"/>
        <v>21.639956061907377</v>
      </c>
    </row>
    <row r="225" spans="7:36">
      <c r="G225" s="21" t="s">
        <v>3</v>
      </c>
      <c r="J225" s="19" t="e">
        <f t="shared" si="84"/>
        <v>#N/A</v>
      </c>
      <c r="K225" s="10" t="e">
        <f t="shared" si="102"/>
        <v>#VALUE!</v>
      </c>
      <c r="L225" s="10" t="e">
        <f t="shared" si="89"/>
        <v>#N/A</v>
      </c>
      <c r="M225" s="10" t="e">
        <f t="shared" si="90"/>
        <v>#N/A</v>
      </c>
      <c r="N225" s="10" t="e">
        <f t="shared" si="83"/>
        <v>#N/A</v>
      </c>
      <c r="O225" s="10">
        <f>COUNT($F$2:F225)</f>
        <v>23</v>
      </c>
      <c r="P225" s="10" t="e">
        <f t="shared" si="85"/>
        <v>#N/A</v>
      </c>
      <c r="Q225" s="10"/>
      <c r="R225" s="10"/>
      <c r="S225" s="10"/>
      <c r="T225" s="17">
        <f t="shared" si="86"/>
        <v>0.8</v>
      </c>
      <c r="U225" s="10">
        <f t="shared" ca="1" si="103"/>
        <v>17.588758386450813</v>
      </c>
      <c r="V225" s="17">
        <f t="shared" si="87"/>
        <v>0.55999999999999994</v>
      </c>
      <c r="W225" s="10">
        <f t="shared" ca="1" si="104"/>
        <v>14.105373162891022</v>
      </c>
      <c r="X225" s="17">
        <f t="shared" si="88"/>
        <v>0</v>
      </c>
      <c r="Y225" s="10" t="e">
        <f t="shared" ca="1" si="105"/>
        <v>#NUM!</v>
      </c>
      <c r="Z225" s="10">
        <f t="shared" ca="1" si="101"/>
        <v>5.0479280388752308</v>
      </c>
      <c r="AA225" s="10">
        <f t="shared" ca="1" si="91"/>
        <v>6.8802849990687491</v>
      </c>
      <c r="AB225" s="10">
        <f t="shared" ca="1" si="92"/>
        <v>9.0991257143317981</v>
      </c>
      <c r="AC225" s="10">
        <f t="shared" ca="1" si="93"/>
        <v>10.699065977658258</v>
      </c>
      <c r="AD225" s="20">
        <f t="shared" ca="1" si="94"/>
        <v>12.066155940458248</v>
      </c>
      <c r="AE225" s="10">
        <f t="shared" ca="1" si="95"/>
        <v>13.343942050391306</v>
      </c>
      <c r="AF225" s="10">
        <f t="shared" ca="1" si="96"/>
        <v>14.621728160324363</v>
      </c>
      <c r="AG225" s="10">
        <f t="shared" ca="1" si="97"/>
        <v>15.988818123124354</v>
      </c>
      <c r="AH225" s="10">
        <f t="shared" ca="1" si="98"/>
        <v>17.588758386450813</v>
      </c>
      <c r="AI225" s="10">
        <f t="shared" ca="1" si="99"/>
        <v>19.807599101713862</v>
      </c>
      <c r="AJ225" s="10">
        <f t="shared" ca="1" si="100"/>
        <v>21.639956061907377</v>
      </c>
    </row>
    <row r="226" spans="7:36">
      <c r="G226" s="21" t="s">
        <v>3</v>
      </c>
      <c r="J226" s="19" t="e">
        <f t="shared" si="84"/>
        <v>#N/A</v>
      </c>
      <c r="K226" s="10" t="e">
        <f t="shared" si="102"/>
        <v>#VALUE!</v>
      </c>
      <c r="L226" s="10" t="e">
        <f t="shared" si="89"/>
        <v>#N/A</v>
      </c>
      <c r="M226" s="10" t="e">
        <f t="shared" si="90"/>
        <v>#N/A</v>
      </c>
      <c r="N226" s="10" t="e">
        <f t="shared" si="83"/>
        <v>#N/A</v>
      </c>
      <c r="O226" s="10">
        <f>COUNT($F$2:F226)</f>
        <v>23</v>
      </c>
      <c r="P226" s="10" t="e">
        <f t="shared" si="85"/>
        <v>#N/A</v>
      </c>
      <c r="Q226" s="10"/>
      <c r="R226" s="10"/>
      <c r="S226" s="10"/>
      <c r="T226" s="17">
        <f t="shared" si="86"/>
        <v>0.8</v>
      </c>
      <c r="U226" s="10">
        <f t="shared" ca="1" si="103"/>
        <v>17.588758386450813</v>
      </c>
      <c r="V226" s="17">
        <f t="shared" si="87"/>
        <v>0.55999999999999994</v>
      </c>
      <c r="W226" s="10">
        <f t="shared" ca="1" si="104"/>
        <v>14.105373162891022</v>
      </c>
      <c r="X226" s="17">
        <f t="shared" si="88"/>
        <v>0</v>
      </c>
      <c r="Y226" s="10" t="e">
        <f t="shared" ca="1" si="105"/>
        <v>#NUM!</v>
      </c>
      <c r="Z226" s="10">
        <f t="shared" ca="1" si="101"/>
        <v>5.0479280388752308</v>
      </c>
      <c r="AA226" s="10">
        <f t="shared" ca="1" si="91"/>
        <v>6.8802849990687491</v>
      </c>
      <c r="AB226" s="10">
        <f t="shared" ca="1" si="92"/>
        <v>9.0991257143317981</v>
      </c>
      <c r="AC226" s="10">
        <f t="shared" ca="1" si="93"/>
        <v>10.699065977658258</v>
      </c>
      <c r="AD226" s="20">
        <f t="shared" ca="1" si="94"/>
        <v>12.066155940458248</v>
      </c>
      <c r="AE226" s="10">
        <f t="shared" ca="1" si="95"/>
        <v>13.343942050391306</v>
      </c>
      <c r="AF226" s="10">
        <f t="shared" ca="1" si="96"/>
        <v>14.621728160324363</v>
      </c>
      <c r="AG226" s="10">
        <f t="shared" ca="1" si="97"/>
        <v>15.988818123124354</v>
      </c>
      <c r="AH226" s="10">
        <f t="shared" ca="1" si="98"/>
        <v>17.588758386450813</v>
      </c>
      <c r="AI226" s="10">
        <f t="shared" ca="1" si="99"/>
        <v>19.807599101713862</v>
      </c>
      <c r="AJ226" s="10">
        <f t="shared" ca="1" si="100"/>
        <v>21.639956061907377</v>
      </c>
    </row>
    <row r="227" spans="7:36">
      <c r="G227" s="21" t="s">
        <v>3</v>
      </c>
      <c r="J227" s="19" t="e">
        <f t="shared" si="84"/>
        <v>#N/A</v>
      </c>
      <c r="K227" s="10" t="e">
        <f t="shared" si="102"/>
        <v>#VALUE!</v>
      </c>
      <c r="L227" s="10" t="e">
        <f t="shared" si="89"/>
        <v>#N/A</v>
      </c>
      <c r="M227" s="10" t="e">
        <f t="shared" si="90"/>
        <v>#N/A</v>
      </c>
      <c r="N227" s="10" t="e">
        <f t="shared" si="83"/>
        <v>#N/A</v>
      </c>
      <c r="O227" s="10">
        <f>COUNT(F$2:F227)</f>
        <v>23</v>
      </c>
      <c r="P227" s="10" t="e">
        <f t="shared" si="85"/>
        <v>#N/A</v>
      </c>
      <c r="Q227" s="10"/>
      <c r="R227" s="10"/>
      <c r="S227" s="10"/>
      <c r="T227" s="17">
        <f t="shared" si="86"/>
        <v>0.8</v>
      </c>
      <c r="U227" s="10">
        <f t="shared" ca="1" si="103"/>
        <v>17.588758386450813</v>
      </c>
      <c r="V227" s="17">
        <f t="shared" si="87"/>
        <v>0.55999999999999994</v>
      </c>
      <c r="W227" s="10">
        <f t="shared" ca="1" si="104"/>
        <v>14.105373162891022</v>
      </c>
      <c r="X227" s="17">
        <f t="shared" si="88"/>
        <v>0</v>
      </c>
      <c r="Y227" s="10" t="e">
        <f t="shared" ca="1" si="105"/>
        <v>#NUM!</v>
      </c>
      <c r="Z227" s="10">
        <f t="shared" ca="1" si="101"/>
        <v>5.0479280388752308</v>
      </c>
      <c r="AA227" s="10">
        <f t="shared" ca="1" si="91"/>
        <v>6.8802849990687491</v>
      </c>
      <c r="AB227" s="10">
        <f t="shared" ca="1" si="92"/>
        <v>9.0991257143317981</v>
      </c>
      <c r="AC227" s="10">
        <f t="shared" ca="1" si="93"/>
        <v>10.699065977658258</v>
      </c>
      <c r="AD227" s="20">
        <f t="shared" ca="1" si="94"/>
        <v>12.066155940458248</v>
      </c>
      <c r="AE227" s="10">
        <f t="shared" ca="1" si="95"/>
        <v>13.343942050391306</v>
      </c>
      <c r="AF227" s="10">
        <f t="shared" ca="1" si="96"/>
        <v>14.621728160324363</v>
      </c>
      <c r="AG227" s="10">
        <f t="shared" ca="1" si="97"/>
        <v>15.988818123124354</v>
      </c>
      <c r="AH227" s="10">
        <f t="shared" ca="1" si="98"/>
        <v>17.588758386450813</v>
      </c>
      <c r="AI227" s="10">
        <f t="shared" ca="1" si="99"/>
        <v>19.807599101713862</v>
      </c>
      <c r="AJ227" s="10">
        <f t="shared" ca="1" si="100"/>
        <v>21.639956061907377</v>
      </c>
    </row>
    <row r="228" spans="7:36">
      <c r="G228" s="21" t="s">
        <v>3</v>
      </c>
      <c r="J228" s="19" t="e">
        <f t="shared" si="84"/>
        <v>#N/A</v>
      </c>
      <c r="K228" s="10" t="e">
        <f t="shared" si="102"/>
        <v>#VALUE!</v>
      </c>
      <c r="L228" s="10" t="e">
        <f t="shared" si="89"/>
        <v>#N/A</v>
      </c>
      <c r="M228" s="10" t="e">
        <f t="shared" si="90"/>
        <v>#N/A</v>
      </c>
      <c r="N228" s="10" t="e">
        <f t="shared" si="83"/>
        <v>#N/A</v>
      </c>
      <c r="O228" s="10">
        <f>COUNT($F$2:F228)</f>
        <v>23</v>
      </c>
      <c r="P228" s="10" t="e">
        <f t="shared" si="85"/>
        <v>#N/A</v>
      </c>
      <c r="Q228" s="10"/>
      <c r="R228" s="10"/>
      <c r="S228" s="10"/>
      <c r="T228" s="17">
        <f t="shared" si="86"/>
        <v>0.8</v>
      </c>
      <c r="U228" s="10">
        <f t="shared" ca="1" si="103"/>
        <v>17.588758386450813</v>
      </c>
      <c r="V228" s="17">
        <f t="shared" si="87"/>
        <v>0.55999999999999994</v>
      </c>
      <c r="W228" s="10">
        <f t="shared" ca="1" si="104"/>
        <v>14.105373162891022</v>
      </c>
      <c r="X228" s="17">
        <f t="shared" si="88"/>
        <v>0</v>
      </c>
      <c r="Y228" s="10" t="e">
        <f t="shared" ca="1" si="105"/>
        <v>#NUM!</v>
      </c>
      <c r="Z228" s="10">
        <f t="shared" ca="1" si="101"/>
        <v>5.0479280388752308</v>
      </c>
      <c r="AA228" s="10">
        <f t="shared" ca="1" si="91"/>
        <v>6.8802849990687491</v>
      </c>
      <c r="AB228" s="10">
        <f t="shared" ca="1" si="92"/>
        <v>9.0991257143317981</v>
      </c>
      <c r="AC228" s="10">
        <f t="shared" ca="1" si="93"/>
        <v>10.699065977658258</v>
      </c>
      <c r="AD228" s="20">
        <f t="shared" ca="1" si="94"/>
        <v>12.066155940458248</v>
      </c>
      <c r="AE228" s="10">
        <f t="shared" ca="1" si="95"/>
        <v>13.343942050391306</v>
      </c>
      <c r="AF228" s="10">
        <f t="shared" ca="1" si="96"/>
        <v>14.621728160324363</v>
      </c>
      <c r="AG228" s="10">
        <f t="shared" ca="1" si="97"/>
        <v>15.988818123124354</v>
      </c>
      <c r="AH228" s="10">
        <f t="shared" ca="1" si="98"/>
        <v>17.588758386450813</v>
      </c>
      <c r="AI228" s="10">
        <f t="shared" ca="1" si="99"/>
        <v>19.807599101713862</v>
      </c>
      <c r="AJ228" s="10">
        <f t="shared" ca="1" si="100"/>
        <v>21.639956061907377</v>
      </c>
    </row>
    <row r="229" spans="7:36">
      <c r="G229" s="21" t="s">
        <v>3</v>
      </c>
      <c r="J229" s="19" t="e">
        <f t="shared" si="84"/>
        <v>#N/A</v>
      </c>
      <c r="K229" s="10" t="e">
        <f t="shared" si="102"/>
        <v>#VALUE!</v>
      </c>
      <c r="L229" s="10" t="e">
        <f t="shared" si="89"/>
        <v>#N/A</v>
      </c>
      <c r="M229" s="10" t="e">
        <f t="shared" si="90"/>
        <v>#N/A</v>
      </c>
      <c r="N229" s="10" t="e">
        <f t="shared" si="83"/>
        <v>#N/A</v>
      </c>
      <c r="O229" s="10">
        <f>COUNT($F$2:F229)</f>
        <v>23</v>
      </c>
      <c r="P229" s="10" t="e">
        <f t="shared" si="85"/>
        <v>#N/A</v>
      </c>
      <c r="Q229" s="10"/>
      <c r="R229" s="10"/>
      <c r="S229" s="10"/>
      <c r="T229" s="17">
        <f t="shared" si="86"/>
        <v>0.8</v>
      </c>
      <c r="U229" s="10">
        <f t="shared" ca="1" si="103"/>
        <v>17.588758386450813</v>
      </c>
      <c r="V229" s="17">
        <f t="shared" si="87"/>
        <v>0.55999999999999994</v>
      </c>
      <c r="W229" s="10">
        <f t="shared" ca="1" si="104"/>
        <v>14.105373162891022</v>
      </c>
      <c r="X229" s="17">
        <f t="shared" si="88"/>
        <v>0</v>
      </c>
      <c r="Y229" s="10" t="e">
        <f t="shared" ca="1" si="105"/>
        <v>#NUM!</v>
      </c>
      <c r="Z229" s="10">
        <f t="shared" ca="1" si="101"/>
        <v>5.0479280388752308</v>
      </c>
      <c r="AA229" s="10">
        <f t="shared" ca="1" si="91"/>
        <v>6.8802849990687491</v>
      </c>
      <c r="AB229" s="10">
        <f t="shared" ca="1" si="92"/>
        <v>9.0991257143317981</v>
      </c>
      <c r="AC229" s="10">
        <f t="shared" ca="1" si="93"/>
        <v>10.699065977658258</v>
      </c>
      <c r="AD229" s="20">
        <f t="shared" ca="1" si="94"/>
        <v>12.066155940458248</v>
      </c>
      <c r="AE229" s="10">
        <f t="shared" ca="1" si="95"/>
        <v>13.343942050391306</v>
      </c>
      <c r="AF229" s="10">
        <f t="shared" ca="1" si="96"/>
        <v>14.621728160324363</v>
      </c>
      <c r="AG229" s="10">
        <f t="shared" ca="1" si="97"/>
        <v>15.988818123124354</v>
      </c>
      <c r="AH229" s="10">
        <f t="shared" ca="1" si="98"/>
        <v>17.588758386450813</v>
      </c>
      <c r="AI229" s="10">
        <f t="shared" ca="1" si="99"/>
        <v>19.807599101713862</v>
      </c>
      <c r="AJ229" s="10">
        <f t="shared" ca="1" si="100"/>
        <v>21.639956061907377</v>
      </c>
    </row>
    <row r="230" spans="7:36">
      <c r="G230" s="21" t="s">
        <v>3</v>
      </c>
      <c r="J230" s="19" t="e">
        <f t="shared" si="84"/>
        <v>#N/A</v>
      </c>
      <c r="K230" s="10" t="e">
        <f t="shared" si="102"/>
        <v>#VALUE!</v>
      </c>
      <c r="L230" s="10" t="e">
        <f t="shared" si="89"/>
        <v>#N/A</v>
      </c>
      <c r="M230" s="10" t="e">
        <f t="shared" si="90"/>
        <v>#N/A</v>
      </c>
      <c r="N230" s="10" t="e">
        <f t="shared" si="83"/>
        <v>#N/A</v>
      </c>
      <c r="O230" s="10">
        <f>COUNT($F$2:F230)</f>
        <v>23</v>
      </c>
      <c r="P230" s="10" t="e">
        <f t="shared" si="85"/>
        <v>#N/A</v>
      </c>
      <c r="Q230" s="10"/>
      <c r="R230" s="10"/>
      <c r="S230" s="10"/>
      <c r="T230" s="17">
        <f t="shared" si="86"/>
        <v>0.8</v>
      </c>
      <c r="U230" s="10">
        <f t="shared" ca="1" si="103"/>
        <v>17.588758386450813</v>
      </c>
      <c r="V230" s="17">
        <f t="shared" si="87"/>
        <v>0.55999999999999994</v>
      </c>
      <c r="W230" s="10">
        <f t="shared" ca="1" si="104"/>
        <v>14.105373162891022</v>
      </c>
      <c r="X230" s="17">
        <f t="shared" si="88"/>
        <v>0</v>
      </c>
      <c r="Y230" s="10" t="e">
        <f t="shared" ca="1" si="105"/>
        <v>#NUM!</v>
      </c>
      <c r="Z230" s="10">
        <f t="shared" ca="1" si="101"/>
        <v>5.0479280388752308</v>
      </c>
      <c r="AA230" s="10">
        <f t="shared" ca="1" si="91"/>
        <v>6.8802849990687491</v>
      </c>
      <c r="AB230" s="10">
        <f t="shared" ca="1" si="92"/>
        <v>9.0991257143317981</v>
      </c>
      <c r="AC230" s="10">
        <f t="shared" ca="1" si="93"/>
        <v>10.699065977658258</v>
      </c>
      <c r="AD230" s="20">
        <f t="shared" ca="1" si="94"/>
        <v>12.066155940458248</v>
      </c>
      <c r="AE230" s="10">
        <f t="shared" ca="1" si="95"/>
        <v>13.343942050391306</v>
      </c>
      <c r="AF230" s="10">
        <f t="shared" ca="1" si="96"/>
        <v>14.621728160324363</v>
      </c>
      <c r="AG230" s="10">
        <f t="shared" ca="1" si="97"/>
        <v>15.988818123124354</v>
      </c>
      <c r="AH230" s="10">
        <f t="shared" ca="1" si="98"/>
        <v>17.588758386450813</v>
      </c>
      <c r="AI230" s="10">
        <f t="shared" ca="1" si="99"/>
        <v>19.807599101713862</v>
      </c>
      <c r="AJ230" s="10">
        <f t="shared" ca="1" si="100"/>
        <v>21.639956061907377</v>
      </c>
    </row>
    <row r="231" spans="7:36">
      <c r="G231" s="21" t="s">
        <v>3</v>
      </c>
      <c r="J231" s="19" t="e">
        <f t="shared" si="84"/>
        <v>#N/A</v>
      </c>
      <c r="K231" s="10" t="e">
        <f t="shared" si="102"/>
        <v>#VALUE!</v>
      </c>
      <c r="L231" s="10" t="e">
        <f t="shared" si="89"/>
        <v>#N/A</v>
      </c>
      <c r="M231" s="10" t="e">
        <f t="shared" si="90"/>
        <v>#N/A</v>
      </c>
      <c r="N231" s="10" t="e">
        <f t="shared" si="83"/>
        <v>#N/A</v>
      </c>
      <c r="O231" s="10">
        <f>COUNT($F$2:F231)</f>
        <v>23</v>
      </c>
      <c r="P231" s="10" t="e">
        <f t="shared" si="85"/>
        <v>#N/A</v>
      </c>
      <c r="Q231" s="10"/>
      <c r="R231" s="10"/>
      <c r="S231" s="10"/>
      <c r="T231" s="17">
        <f t="shared" si="86"/>
        <v>0.8</v>
      </c>
      <c r="U231" s="10">
        <f t="shared" ca="1" si="103"/>
        <v>17.588758386450813</v>
      </c>
      <c r="V231" s="17">
        <f t="shared" si="87"/>
        <v>0.55999999999999994</v>
      </c>
      <c r="W231" s="10">
        <f t="shared" ca="1" si="104"/>
        <v>14.105373162891022</v>
      </c>
      <c r="X231" s="17">
        <f t="shared" si="88"/>
        <v>0</v>
      </c>
      <c r="Y231" s="10" t="e">
        <f t="shared" ca="1" si="105"/>
        <v>#NUM!</v>
      </c>
      <c r="Z231" s="10">
        <f t="shared" ca="1" si="101"/>
        <v>5.0479280388752308</v>
      </c>
      <c r="AA231" s="10">
        <f t="shared" ca="1" si="91"/>
        <v>6.8802849990687491</v>
      </c>
      <c r="AB231" s="10">
        <f t="shared" ca="1" si="92"/>
        <v>9.0991257143317981</v>
      </c>
      <c r="AC231" s="10">
        <f t="shared" ca="1" si="93"/>
        <v>10.699065977658258</v>
      </c>
      <c r="AD231" s="20">
        <f t="shared" ca="1" si="94"/>
        <v>12.066155940458248</v>
      </c>
      <c r="AE231" s="10">
        <f t="shared" ca="1" si="95"/>
        <v>13.343942050391306</v>
      </c>
      <c r="AF231" s="10">
        <f t="shared" ca="1" si="96"/>
        <v>14.621728160324363</v>
      </c>
      <c r="AG231" s="10">
        <f t="shared" ca="1" si="97"/>
        <v>15.988818123124354</v>
      </c>
      <c r="AH231" s="10">
        <f t="shared" ca="1" si="98"/>
        <v>17.588758386450813</v>
      </c>
      <c r="AI231" s="10">
        <f t="shared" ca="1" si="99"/>
        <v>19.807599101713862</v>
      </c>
      <c r="AJ231" s="10">
        <f t="shared" ca="1" si="100"/>
        <v>21.639956061907377</v>
      </c>
    </row>
    <row r="232" spans="7:36">
      <c r="G232" s="21" t="s">
        <v>3</v>
      </c>
      <c r="J232" s="19" t="e">
        <f t="shared" si="84"/>
        <v>#N/A</v>
      </c>
      <c r="K232" s="10" t="e">
        <f t="shared" si="102"/>
        <v>#VALUE!</v>
      </c>
      <c r="L232" s="10" t="e">
        <f t="shared" si="89"/>
        <v>#N/A</v>
      </c>
      <c r="M232" s="10" t="e">
        <f t="shared" si="90"/>
        <v>#N/A</v>
      </c>
      <c r="N232" s="10" t="e">
        <f t="shared" si="83"/>
        <v>#N/A</v>
      </c>
      <c r="O232" s="10">
        <f>COUNT($F$2:F232)</f>
        <v>23</v>
      </c>
      <c r="P232" s="10" t="e">
        <f t="shared" si="85"/>
        <v>#N/A</v>
      </c>
      <c r="Q232" s="10"/>
      <c r="R232" s="10"/>
      <c r="S232" s="10"/>
      <c r="T232" s="17">
        <f t="shared" si="86"/>
        <v>0.8</v>
      </c>
      <c r="U232" s="10">
        <f t="shared" ca="1" si="103"/>
        <v>17.588758386450813</v>
      </c>
      <c r="V232" s="17">
        <f t="shared" si="87"/>
        <v>0.55999999999999994</v>
      </c>
      <c r="W232" s="10">
        <f t="shared" ca="1" si="104"/>
        <v>14.105373162891022</v>
      </c>
      <c r="X232" s="17">
        <f t="shared" si="88"/>
        <v>0</v>
      </c>
      <c r="Y232" s="10" t="e">
        <f t="shared" ca="1" si="105"/>
        <v>#NUM!</v>
      </c>
      <c r="Z232" s="10">
        <f t="shared" ca="1" si="101"/>
        <v>5.0479280388752308</v>
      </c>
      <c r="AA232" s="10">
        <f t="shared" ca="1" si="91"/>
        <v>6.8802849990687491</v>
      </c>
      <c r="AB232" s="10">
        <f t="shared" ca="1" si="92"/>
        <v>9.0991257143317981</v>
      </c>
      <c r="AC232" s="10">
        <f t="shared" ca="1" si="93"/>
        <v>10.699065977658258</v>
      </c>
      <c r="AD232" s="20">
        <f t="shared" ca="1" si="94"/>
        <v>12.066155940458248</v>
      </c>
      <c r="AE232" s="10">
        <f t="shared" ca="1" si="95"/>
        <v>13.343942050391306</v>
      </c>
      <c r="AF232" s="10">
        <f t="shared" ca="1" si="96"/>
        <v>14.621728160324363</v>
      </c>
      <c r="AG232" s="10">
        <f t="shared" ca="1" si="97"/>
        <v>15.988818123124354</v>
      </c>
      <c r="AH232" s="10">
        <f t="shared" ca="1" si="98"/>
        <v>17.588758386450813</v>
      </c>
      <c r="AI232" s="10">
        <f t="shared" ca="1" si="99"/>
        <v>19.807599101713862</v>
      </c>
      <c r="AJ232" s="10">
        <f t="shared" ca="1" si="100"/>
        <v>21.639956061907377</v>
      </c>
    </row>
    <row r="233" spans="7:36">
      <c r="G233" s="21" t="s">
        <v>3</v>
      </c>
      <c r="J233" s="19" t="e">
        <f t="shared" si="84"/>
        <v>#N/A</v>
      </c>
      <c r="K233" s="10" t="e">
        <f t="shared" si="102"/>
        <v>#VALUE!</v>
      </c>
      <c r="L233" s="10" t="e">
        <f t="shared" si="89"/>
        <v>#N/A</v>
      </c>
      <c r="M233" s="10" t="e">
        <f t="shared" si="90"/>
        <v>#N/A</v>
      </c>
      <c r="N233" s="10" t="e">
        <f t="shared" si="83"/>
        <v>#N/A</v>
      </c>
      <c r="O233" s="10">
        <f>COUNT($F$2:F233)</f>
        <v>23</v>
      </c>
      <c r="P233" s="10" t="e">
        <f t="shared" si="85"/>
        <v>#N/A</v>
      </c>
      <c r="Q233" s="10"/>
      <c r="R233" s="10"/>
      <c r="S233" s="10"/>
      <c r="T233" s="17">
        <f t="shared" si="86"/>
        <v>0.8</v>
      </c>
      <c r="U233" s="10">
        <f t="shared" ca="1" si="103"/>
        <v>17.588758386450813</v>
      </c>
      <c r="V233" s="17">
        <f t="shared" si="87"/>
        <v>0.55999999999999994</v>
      </c>
      <c r="W233" s="10">
        <f t="shared" ca="1" si="104"/>
        <v>14.105373162891022</v>
      </c>
      <c r="X233" s="17">
        <f t="shared" si="88"/>
        <v>0</v>
      </c>
      <c r="Y233" s="10" t="e">
        <f t="shared" ca="1" si="105"/>
        <v>#NUM!</v>
      </c>
      <c r="Z233" s="10">
        <f t="shared" ca="1" si="101"/>
        <v>5.0479280388752308</v>
      </c>
      <c r="AA233" s="10">
        <f t="shared" ca="1" si="91"/>
        <v>6.8802849990687491</v>
      </c>
      <c r="AB233" s="10">
        <f t="shared" ca="1" si="92"/>
        <v>9.0991257143317981</v>
      </c>
      <c r="AC233" s="10">
        <f t="shared" ca="1" si="93"/>
        <v>10.699065977658258</v>
      </c>
      <c r="AD233" s="20">
        <f t="shared" ca="1" si="94"/>
        <v>12.066155940458248</v>
      </c>
      <c r="AE233" s="10">
        <f t="shared" ca="1" si="95"/>
        <v>13.343942050391306</v>
      </c>
      <c r="AF233" s="10">
        <f t="shared" ca="1" si="96"/>
        <v>14.621728160324363</v>
      </c>
      <c r="AG233" s="10">
        <f t="shared" ca="1" si="97"/>
        <v>15.988818123124354</v>
      </c>
      <c r="AH233" s="10">
        <f t="shared" ca="1" si="98"/>
        <v>17.588758386450813</v>
      </c>
      <c r="AI233" s="10">
        <f t="shared" ca="1" si="99"/>
        <v>19.807599101713862</v>
      </c>
      <c r="AJ233" s="10">
        <f t="shared" ca="1" si="100"/>
        <v>21.639956061907377</v>
      </c>
    </row>
    <row r="234" spans="7:36">
      <c r="G234" s="21" t="s">
        <v>3</v>
      </c>
      <c r="J234" s="19" t="e">
        <f t="shared" si="84"/>
        <v>#N/A</v>
      </c>
      <c r="K234" s="10" t="e">
        <f t="shared" si="102"/>
        <v>#VALUE!</v>
      </c>
      <c r="L234" s="10" t="e">
        <f t="shared" si="89"/>
        <v>#N/A</v>
      </c>
      <c r="M234" s="10" t="e">
        <f t="shared" si="90"/>
        <v>#N/A</v>
      </c>
      <c r="N234" s="10" t="e">
        <f t="shared" si="83"/>
        <v>#N/A</v>
      </c>
      <c r="O234" s="10">
        <f>COUNT($F$2:F234)</f>
        <v>23</v>
      </c>
      <c r="P234" s="10" t="e">
        <f t="shared" si="85"/>
        <v>#N/A</v>
      </c>
      <c r="Q234" s="10"/>
      <c r="R234" s="10"/>
      <c r="S234" s="10"/>
      <c r="T234" s="17">
        <f t="shared" si="86"/>
        <v>0.8</v>
      </c>
      <c r="U234" s="10">
        <f t="shared" ca="1" si="103"/>
        <v>17.588758386450813</v>
      </c>
      <c r="V234" s="17">
        <f t="shared" si="87"/>
        <v>0.55999999999999994</v>
      </c>
      <c r="W234" s="10">
        <f t="shared" ca="1" si="104"/>
        <v>14.105373162891022</v>
      </c>
      <c r="X234" s="17">
        <f t="shared" si="88"/>
        <v>0</v>
      </c>
      <c r="Y234" s="10" t="e">
        <f t="shared" ca="1" si="105"/>
        <v>#NUM!</v>
      </c>
      <c r="Z234" s="10">
        <f t="shared" ca="1" si="101"/>
        <v>5.0479280388752308</v>
      </c>
      <c r="AA234" s="10">
        <f t="shared" ca="1" si="91"/>
        <v>6.8802849990687491</v>
      </c>
      <c r="AB234" s="10">
        <f t="shared" ca="1" si="92"/>
        <v>9.0991257143317981</v>
      </c>
      <c r="AC234" s="10">
        <f t="shared" ca="1" si="93"/>
        <v>10.699065977658258</v>
      </c>
      <c r="AD234" s="20">
        <f t="shared" ca="1" si="94"/>
        <v>12.066155940458248</v>
      </c>
      <c r="AE234" s="10">
        <f t="shared" ca="1" si="95"/>
        <v>13.343942050391306</v>
      </c>
      <c r="AF234" s="10">
        <f t="shared" ca="1" si="96"/>
        <v>14.621728160324363</v>
      </c>
      <c r="AG234" s="10">
        <f t="shared" ca="1" si="97"/>
        <v>15.988818123124354</v>
      </c>
      <c r="AH234" s="10">
        <f t="shared" ca="1" si="98"/>
        <v>17.588758386450813</v>
      </c>
      <c r="AI234" s="10">
        <f t="shared" ca="1" si="99"/>
        <v>19.807599101713862</v>
      </c>
      <c r="AJ234" s="10">
        <f t="shared" ca="1" si="100"/>
        <v>21.639956061907377</v>
      </c>
    </row>
    <row r="235" spans="7:36">
      <c r="G235" s="21" t="s">
        <v>3</v>
      </c>
      <c r="J235" s="19" t="e">
        <f t="shared" si="84"/>
        <v>#N/A</v>
      </c>
      <c r="K235" s="10" t="e">
        <f t="shared" si="102"/>
        <v>#VALUE!</v>
      </c>
      <c r="L235" s="10" t="e">
        <f t="shared" si="89"/>
        <v>#N/A</v>
      </c>
      <c r="M235" s="10" t="e">
        <f t="shared" si="90"/>
        <v>#N/A</v>
      </c>
      <c r="N235" s="10" t="e">
        <f t="shared" si="83"/>
        <v>#N/A</v>
      </c>
      <c r="O235" s="10">
        <f>COUNT($F$2:F235)</f>
        <v>23</v>
      </c>
      <c r="P235" s="10" t="e">
        <f t="shared" si="85"/>
        <v>#N/A</v>
      </c>
      <c r="Q235" s="10"/>
      <c r="R235" s="10"/>
      <c r="S235" s="10"/>
      <c r="T235" s="17">
        <f t="shared" si="86"/>
        <v>0.8</v>
      </c>
      <c r="U235" s="10">
        <f t="shared" ca="1" si="103"/>
        <v>17.588758386450813</v>
      </c>
      <c r="V235" s="17">
        <f t="shared" si="87"/>
        <v>0.55999999999999994</v>
      </c>
      <c r="W235" s="10">
        <f t="shared" ca="1" si="104"/>
        <v>14.105373162891022</v>
      </c>
      <c r="X235" s="17">
        <f t="shared" si="88"/>
        <v>0</v>
      </c>
      <c r="Y235" s="10" t="e">
        <f t="shared" ca="1" si="105"/>
        <v>#NUM!</v>
      </c>
      <c r="Z235" s="10">
        <f t="shared" ca="1" si="101"/>
        <v>5.0479280388752308</v>
      </c>
      <c r="AA235" s="10">
        <f t="shared" ca="1" si="91"/>
        <v>6.8802849990687491</v>
      </c>
      <c r="AB235" s="10">
        <f t="shared" ca="1" si="92"/>
        <v>9.0991257143317981</v>
      </c>
      <c r="AC235" s="10">
        <f t="shared" ca="1" si="93"/>
        <v>10.699065977658258</v>
      </c>
      <c r="AD235" s="20">
        <f t="shared" ca="1" si="94"/>
        <v>12.066155940458248</v>
      </c>
      <c r="AE235" s="10">
        <f t="shared" ca="1" si="95"/>
        <v>13.343942050391306</v>
      </c>
      <c r="AF235" s="10">
        <f t="shared" ca="1" si="96"/>
        <v>14.621728160324363</v>
      </c>
      <c r="AG235" s="10">
        <f t="shared" ca="1" si="97"/>
        <v>15.988818123124354</v>
      </c>
      <c r="AH235" s="10">
        <f t="shared" ca="1" si="98"/>
        <v>17.588758386450813</v>
      </c>
      <c r="AI235" s="10">
        <f t="shared" ca="1" si="99"/>
        <v>19.807599101713862</v>
      </c>
      <c r="AJ235" s="10">
        <f t="shared" ca="1" si="100"/>
        <v>21.639956061907377</v>
      </c>
    </row>
    <row r="236" spans="7:36">
      <c r="G236" s="21" t="s">
        <v>3</v>
      </c>
      <c r="J236" s="19" t="e">
        <f t="shared" si="84"/>
        <v>#N/A</v>
      </c>
      <c r="K236" s="10" t="e">
        <f t="shared" si="102"/>
        <v>#VALUE!</v>
      </c>
      <c r="L236" s="10" t="e">
        <f t="shared" si="89"/>
        <v>#N/A</v>
      </c>
      <c r="M236" s="10" t="e">
        <f t="shared" si="90"/>
        <v>#N/A</v>
      </c>
      <c r="N236" s="10" t="e">
        <f t="shared" si="83"/>
        <v>#N/A</v>
      </c>
      <c r="O236" s="10">
        <f>COUNT($F$2:F236)</f>
        <v>23</v>
      </c>
      <c r="P236" s="10" t="e">
        <f t="shared" si="85"/>
        <v>#N/A</v>
      </c>
      <c r="Q236" s="10"/>
      <c r="R236" s="10"/>
      <c r="S236" s="10"/>
      <c r="T236" s="17">
        <f t="shared" si="86"/>
        <v>0.8</v>
      </c>
      <c r="U236" s="10">
        <f t="shared" ca="1" si="103"/>
        <v>17.588758386450813</v>
      </c>
      <c r="V236" s="17">
        <f t="shared" si="87"/>
        <v>0.55999999999999994</v>
      </c>
      <c r="W236" s="10">
        <f t="shared" ca="1" si="104"/>
        <v>14.105373162891022</v>
      </c>
      <c r="X236" s="17">
        <f t="shared" si="88"/>
        <v>0</v>
      </c>
      <c r="Y236" s="10" t="e">
        <f t="shared" ca="1" si="105"/>
        <v>#NUM!</v>
      </c>
      <c r="Z236" s="10">
        <f t="shared" ca="1" si="101"/>
        <v>5.0479280388752308</v>
      </c>
      <c r="AA236" s="10">
        <f t="shared" ca="1" si="91"/>
        <v>6.8802849990687491</v>
      </c>
      <c r="AB236" s="10">
        <f t="shared" ca="1" si="92"/>
        <v>9.0991257143317981</v>
      </c>
      <c r="AC236" s="10">
        <f t="shared" ca="1" si="93"/>
        <v>10.699065977658258</v>
      </c>
      <c r="AD236" s="20">
        <f t="shared" ca="1" si="94"/>
        <v>12.066155940458248</v>
      </c>
      <c r="AE236" s="10">
        <f t="shared" ca="1" si="95"/>
        <v>13.343942050391306</v>
      </c>
      <c r="AF236" s="10">
        <f t="shared" ca="1" si="96"/>
        <v>14.621728160324363</v>
      </c>
      <c r="AG236" s="10">
        <f t="shared" ca="1" si="97"/>
        <v>15.988818123124354</v>
      </c>
      <c r="AH236" s="10">
        <f t="shared" ca="1" si="98"/>
        <v>17.588758386450813</v>
      </c>
      <c r="AI236" s="10">
        <f t="shared" ca="1" si="99"/>
        <v>19.807599101713862</v>
      </c>
      <c r="AJ236" s="10">
        <f t="shared" ca="1" si="100"/>
        <v>21.639956061907377</v>
      </c>
    </row>
    <row r="237" spans="7:36">
      <c r="G237" s="21" t="s">
        <v>3</v>
      </c>
      <c r="J237" s="19" t="e">
        <f t="shared" si="84"/>
        <v>#N/A</v>
      </c>
      <c r="K237" s="10" t="e">
        <f t="shared" si="102"/>
        <v>#VALUE!</v>
      </c>
      <c r="L237" s="10" t="e">
        <f t="shared" si="89"/>
        <v>#N/A</v>
      </c>
      <c r="M237" s="10" t="e">
        <f t="shared" si="90"/>
        <v>#N/A</v>
      </c>
      <c r="N237" s="10" t="e">
        <f t="shared" si="83"/>
        <v>#N/A</v>
      </c>
      <c r="O237" s="10">
        <f>COUNT($F$2:F237)</f>
        <v>23</v>
      </c>
      <c r="P237" s="10" t="e">
        <f t="shared" si="85"/>
        <v>#N/A</v>
      </c>
      <c r="Q237" s="10"/>
      <c r="R237" s="10"/>
      <c r="S237" s="10"/>
      <c r="T237" s="17">
        <f t="shared" si="86"/>
        <v>0.8</v>
      </c>
      <c r="U237" s="10">
        <f t="shared" ca="1" si="103"/>
        <v>17.588758386450813</v>
      </c>
      <c r="V237" s="17">
        <f t="shared" si="87"/>
        <v>0.55999999999999994</v>
      </c>
      <c r="W237" s="10">
        <f t="shared" ca="1" si="104"/>
        <v>14.105373162891022</v>
      </c>
      <c r="X237" s="17">
        <f t="shared" si="88"/>
        <v>0</v>
      </c>
      <c r="Y237" s="10" t="e">
        <f t="shared" ca="1" si="105"/>
        <v>#NUM!</v>
      </c>
      <c r="Z237" s="10">
        <f t="shared" ca="1" si="101"/>
        <v>5.0479280388752308</v>
      </c>
      <c r="AA237" s="10">
        <f t="shared" ca="1" si="91"/>
        <v>6.8802849990687491</v>
      </c>
      <c r="AB237" s="10">
        <f t="shared" ca="1" si="92"/>
        <v>9.0991257143317981</v>
      </c>
      <c r="AC237" s="10">
        <f t="shared" ca="1" si="93"/>
        <v>10.699065977658258</v>
      </c>
      <c r="AD237" s="20">
        <f t="shared" ca="1" si="94"/>
        <v>12.066155940458248</v>
      </c>
      <c r="AE237" s="10">
        <f t="shared" ca="1" si="95"/>
        <v>13.343942050391306</v>
      </c>
      <c r="AF237" s="10">
        <f t="shared" ca="1" si="96"/>
        <v>14.621728160324363</v>
      </c>
      <c r="AG237" s="10">
        <f t="shared" ca="1" si="97"/>
        <v>15.988818123124354</v>
      </c>
      <c r="AH237" s="10">
        <f t="shared" ca="1" si="98"/>
        <v>17.588758386450813</v>
      </c>
      <c r="AI237" s="10">
        <f t="shared" ca="1" si="99"/>
        <v>19.807599101713862</v>
      </c>
      <c r="AJ237" s="10">
        <f t="shared" ca="1" si="100"/>
        <v>21.639956061907377</v>
      </c>
    </row>
    <row r="238" spans="7:36">
      <c r="G238" s="21" t="s">
        <v>3</v>
      </c>
      <c r="J238" s="19" t="e">
        <f t="shared" si="84"/>
        <v>#N/A</v>
      </c>
      <c r="K238" s="10" t="e">
        <f t="shared" si="102"/>
        <v>#VALUE!</v>
      </c>
      <c r="L238" s="10" t="e">
        <f t="shared" si="89"/>
        <v>#N/A</v>
      </c>
      <c r="M238" s="10" t="e">
        <f t="shared" si="90"/>
        <v>#N/A</v>
      </c>
      <c r="N238" s="10" t="e">
        <f t="shared" si="83"/>
        <v>#N/A</v>
      </c>
      <c r="O238" s="10">
        <f>COUNT($F$2:F238)</f>
        <v>23</v>
      </c>
      <c r="P238" s="10" t="e">
        <f t="shared" si="85"/>
        <v>#N/A</v>
      </c>
      <c r="Q238" s="10"/>
      <c r="R238" s="10"/>
      <c r="S238" s="10"/>
      <c r="T238" s="17">
        <f t="shared" si="86"/>
        <v>0.8</v>
      </c>
      <c r="U238" s="10">
        <f t="shared" ca="1" si="103"/>
        <v>17.588758386450813</v>
      </c>
      <c r="V238" s="17">
        <f t="shared" si="87"/>
        <v>0.55999999999999994</v>
      </c>
      <c r="W238" s="10">
        <f t="shared" ca="1" si="104"/>
        <v>14.105373162891022</v>
      </c>
      <c r="X238" s="17">
        <f t="shared" si="88"/>
        <v>0</v>
      </c>
      <c r="Y238" s="10" t="e">
        <f t="shared" ca="1" si="105"/>
        <v>#NUM!</v>
      </c>
      <c r="Z238" s="10">
        <f t="shared" ca="1" si="101"/>
        <v>5.0479280388752308</v>
      </c>
      <c r="AA238" s="10">
        <f t="shared" ca="1" si="91"/>
        <v>6.8802849990687491</v>
      </c>
      <c r="AB238" s="10">
        <f t="shared" ca="1" si="92"/>
        <v>9.0991257143317981</v>
      </c>
      <c r="AC238" s="10">
        <f t="shared" ca="1" si="93"/>
        <v>10.699065977658258</v>
      </c>
      <c r="AD238" s="20">
        <f t="shared" ca="1" si="94"/>
        <v>12.066155940458248</v>
      </c>
      <c r="AE238" s="10">
        <f t="shared" ca="1" si="95"/>
        <v>13.343942050391306</v>
      </c>
      <c r="AF238" s="10">
        <f t="shared" ca="1" si="96"/>
        <v>14.621728160324363</v>
      </c>
      <c r="AG238" s="10">
        <f t="shared" ca="1" si="97"/>
        <v>15.988818123124354</v>
      </c>
      <c r="AH238" s="10">
        <f t="shared" ca="1" si="98"/>
        <v>17.588758386450813</v>
      </c>
      <c r="AI238" s="10">
        <f t="shared" ca="1" si="99"/>
        <v>19.807599101713862</v>
      </c>
      <c r="AJ238" s="10">
        <f t="shared" ca="1" si="100"/>
        <v>21.639956061907377</v>
      </c>
    </row>
    <row r="239" spans="7:36">
      <c r="G239" s="21" t="s">
        <v>3</v>
      </c>
      <c r="J239" s="19" t="e">
        <f t="shared" si="84"/>
        <v>#N/A</v>
      </c>
      <c r="K239" s="10" t="e">
        <f t="shared" si="102"/>
        <v>#VALUE!</v>
      </c>
      <c r="L239" s="10" t="e">
        <f t="shared" si="89"/>
        <v>#N/A</v>
      </c>
      <c r="M239" s="10" t="e">
        <f t="shared" si="90"/>
        <v>#N/A</v>
      </c>
      <c r="N239" s="10" t="e">
        <f t="shared" si="83"/>
        <v>#N/A</v>
      </c>
      <c r="O239" s="10">
        <f>COUNT($F$2:F239)</f>
        <v>23</v>
      </c>
      <c r="P239" s="10" t="e">
        <f t="shared" si="85"/>
        <v>#N/A</v>
      </c>
      <c r="Q239" s="10"/>
      <c r="R239" s="10"/>
      <c r="S239" s="10"/>
      <c r="T239" s="17">
        <f t="shared" si="86"/>
        <v>0.8</v>
      </c>
      <c r="U239" s="10">
        <f t="shared" ca="1" si="103"/>
        <v>17.588758386450813</v>
      </c>
      <c r="V239" s="17">
        <f t="shared" si="87"/>
        <v>0.55999999999999994</v>
      </c>
      <c r="W239" s="10">
        <f t="shared" ca="1" si="104"/>
        <v>14.105373162891022</v>
      </c>
      <c r="X239" s="17">
        <f t="shared" si="88"/>
        <v>0</v>
      </c>
      <c r="Y239" s="10" t="e">
        <f t="shared" ca="1" si="105"/>
        <v>#NUM!</v>
      </c>
      <c r="Z239" s="10">
        <f t="shared" ca="1" si="101"/>
        <v>5.0479280388752308</v>
      </c>
      <c r="AA239" s="10">
        <f t="shared" ca="1" si="91"/>
        <v>6.8802849990687491</v>
      </c>
      <c r="AB239" s="10">
        <f t="shared" ca="1" si="92"/>
        <v>9.0991257143317981</v>
      </c>
      <c r="AC239" s="10">
        <f t="shared" ca="1" si="93"/>
        <v>10.699065977658258</v>
      </c>
      <c r="AD239" s="20">
        <f t="shared" ca="1" si="94"/>
        <v>12.066155940458248</v>
      </c>
      <c r="AE239" s="10">
        <f t="shared" ca="1" si="95"/>
        <v>13.343942050391306</v>
      </c>
      <c r="AF239" s="10">
        <f t="shared" ca="1" si="96"/>
        <v>14.621728160324363</v>
      </c>
      <c r="AG239" s="10">
        <f t="shared" ca="1" si="97"/>
        <v>15.988818123124354</v>
      </c>
      <c r="AH239" s="10">
        <f t="shared" ca="1" si="98"/>
        <v>17.588758386450813</v>
      </c>
      <c r="AI239" s="10">
        <f t="shared" ca="1" si="99"/>
        <v>19.807599101713862</v>
      </c>
      <c r="AJ239" s="10">
        <f t="shared" ca="1" si="100"/>
        <v>21.639956061907377</v>
      </c>
    </row>
    <row r="240" spans="7:36">
      <c r="G240" s="21" t="s">
        <v>3</v>
      </c>
      <c r="J240" s="19" t="e">
        <f t="shared" si="84"/>
        <v>#N/A</v>
      </c>
      <c r="K240" s="10" t="e">
        <f t="shared" si="102"/>
        <v>#VALUE!</v>
      </c>
      <c r="L240" s="10" t="e">
        <f t="shared" si="89"/>
        <v>#N/A</v>
      </c>
      <c r="M240" s="10" t="e">
        <f t="shared" si="90"/>
        <v>#N/A</v>
      </c>
      <c r="N240" s="10" t="e">
        <f t="shared" si="83"/>
        <v>#N/A</v>
      </c>
      <c r="O240" s="10">
        <f>COUNT($F$2:F240)</f>
        <v>23</v>
      </c>
      <c r="P240" s="10" t="e">
        <f t="shared" si="85"/>
        <v>#N/A</v>
      </c>
      <c r="Q240" s="10"/>
      <c r="R240" s="10"/>
      <c r="S240" s="10"/>
      <c r="T240" s="17">
        <f t="shared" si="86"/>
        <v>0.8</v>
      </c>
      <c r="U240" s="10">
        <f t="shared" ca="1" si="103"/>
        <v>17.588758386450813</v>
      </c>
      <c r="V240" s="17">
        <f t="shared" si="87"/>
        <v>0.55999999999999994</v>
      </c>
      <c r="W240" s="10">
        <f t="shared" ca="1" si="104"/>
        <v>14.105373162891022</v>
      </c>
      <c r="X240" s="17">
        <f t="shared" si="88"/>
        <v>0</v>
      </c>
      <c r="Y240" s="10" t="e">
        <f t="shared" ca="1" si="105"/>
        <v>#NUM!</v>
      </c>
      <c r="Z240" s="10">
        <f t="shared" ca="1" si="101"/>
        <v>5.0479280388752308</v>
      </c>
      <c r="AA240" s="10">
        <f t="shared" ca="1" si="91"/>
        <v>6.8802849990687491</v>
      </c>
      <c r="AB240" s="10">
        <f t="shared" ca="1" si="92"/>
        <v>9.0991257143317981</v>
      </c>
      <c r="AC240" s="10">
        <f t="shared" ca="1" si="93"/>
        <v>10.699065977658258</v>
      </c>
      <c r="AD240" s="20">
        <f t="shared" ca="1" si="94"/>
        <v>12.066155940458248</v>
      </c>
      <c r="AE240" s="10">
        <f t="shared" ca="1" si="95"/>
        <v>13.343942050391306</v>
      </c>
      <c r="AF240" s="10">
        <f t="shared" ca="1" si="96"/>
        <v>14.621728160324363</v>
      </c>
      <c r="AG240" s="10">
        <f t="shared" ca="1" si="97"/>
        <v>15.988818123124354</v>
      </c>
      <c r="AH240" s="10">
        <f t="shared" ca="1" si="98"/>
        <v>17.588758386450813</v>
      </c>
      <c r="AI240" s="10">
        <f t="shared" ca="1" si="99"/>
        <v>19.807599101713862</v>
      </c>
      <c r="AJ240" s="10">
        <f t="shared" ca="1" si="100"/>
        <v>21.639956061907377</v>
      </c>
    </row>
    <row r="241" spans="7:36">
      <c r="G241" s="21" t="s">
        <v>3</v>
      </c>
      <c r="J241" s="19" t="e">
        <f t="shared" si="84"/>
        <v>#N/A</v>
      </c>
      <c r="K241" s="10" t="e">
        <f t="shared" si="102"/>
        <v>#VALUE!</v>
      </c>
      <c r="L241" s="10" t="e">
        <f t="shared" si="89"/>
        <v>#N/A</v>
      </c>
      <c r="M241" s="10" t="e">
        <f t="shared" si="90"/>
        <v>#N/A</v>
      </c>
      <c r="N241" s="10" t="e">
        <f t="shared" si="83"/>
        <v>#N/A</v>
      </c>
      <c r="O241" s="10">
        <f>COUNT($F$2:F241)</f>
        <v>23</v>
      </c>
      <c r="P241" s="10" t="e">
        <f t="shared" si="85"/>
        <v>#N/A</v>
      </c>
      <c r="Q241" s="10"/>
      <c r="R241" s="10"/>
      <c r="S241" s="10"/>
      <c r="T241" s="17">
        <f t="shared" si="86"/>
        <v>0.8</v>
      </c>
      <c r="U241" s="10">
        <f t="shared" ca="1" si="103"/>
        <v>17.588758386450813</v>
      </c>
      <c r="V241" s="17">
        <f t="shared" si="87"/>
        <v>0.55999999999999994</v>
      </c>
      <c r="W241" s="10">
        <f t="shared" ca="1" si="104"/>
        <v>14.105373162891022</v>
      </c>
      <c r="X241" s="17">
        <f t="shared" si="88"/>
        <v>0</v>
      </c>
      <c r="Y241" s="10" t="e">
        <f t="shared" ca="1" si="105"/>
        <v>#NUM!</v>
      </c>
      <c r="Z241" s="10">
        <f t="shared" ca="1" si="101"/>
        <v>5.0479280388752308</v>
      </c>
      <c r="AA241" s="10">
        <f t="shared" ca="1" si="91"/>
        <v>6.8802849990687491</v>
      </c>
      <c r="AB241" s="10">
        <f t="shared" ca="1" si="92"/>
        <v>9.0991257143317981</v>
      </c>
      <c r="AC241" s="10">
        <f t="shared" ca="1" si="93"/>
        <v>10.699065977658258</v>
      </c>
      <c r="AD241" s="20">
        <f t="shared" ca="1" si="94"/>
        <v>12.066155940458248</v>
      </c>
      <c r="AE241" s="10">
        <f t="shared" ca="1" si="95"/>
        <v>13.343942050391306</v>
      </c>
      <c r="AF241" s="10">
        <f t="shared" ca="1" si="96"/>
        <v>14.621728160324363</v>
      </c>
      <c r="AG241" s="10">
        <f t="shared" ca="1" si="97"/>
        <v>15.988818123124354</v>
      </c>
      <c r="AH241" s="10">
        <f t="shared" ca="1" si="98"/>
        <v>17.588758386450813</v>
      </c>
      <c r="AI241" s="10">
        <f t="shared" ca="1" si="99"/>
        <v>19.807599101713862</v>
      </c>
      <c r="AJ241" s="10">
        <f t="shared" ca="1" si="100"/>
        <v>21.639956061907377</v>
      </c>
    </row>
    <row r="242" spans="7:36">
      <c r="G242" s="21" t="s">
        <v>3</v>
      </c>
      <c r="J242" s="19" t="e">
        <f t="shared" si="84"/>
        <v>#N/A</v>
      </c>
      <c r="K242" s="10" t="e">
        <f t="shared" si="102"/>
        <v>#VALUE!</v>
      </c>
      <c r="L242" s="10" t="e">
        <f t="shared" si="89"/>
        <v>#N/A</v>
      </c>
      <c r="M242" s="10" t="e">
        <f t="shared" si="90"/>
        <v>#N/A</v>
      </c>
      <c r="N242" s="10" t="e">
        <f t="shared" si="83"/>
        <v>#N/A</v>
      </c>
      <c r="O242" s="10">
        <f>COUNT(F$2:F242)</f>
        <v>23</v>
      </c>
      <c r="P242" s="10" t="e">
        <f t="shared" si="85"/>
        <v>#N/A</v>
      </c>
      <c r="Q242" s="10"/>
      <c r="R242" s="10"/>
      <c r="S242" s="10"/>
      <c r="T242" s="17">
        <f t="shared" si="86"/>
        <v>0.8</v>
      </c>
      <c r="U242" s="10">
        <f t="shared" ca="1" si="103"/>
        <v>17.588758386450813</v>
      </c>
      <c r="V242" s="17">
        <f t="shared" si="87"/>
        <v>0.55999999999999994</v>
      </c>
      <c r="W242" s="10">
        <f t="shared" ca="1" si="104"/>
        <v>14.105373162891022</v>
      </c>
      <c r="X242" s="17">
        <f t="shared" si="88"/>
        <v>0</v>
      </c>
      <c r="Y242" s="10" t="e">
        <f t="shared" ca="1" si="105"/>
        <v>#NUM!</v>
      </c>
      <c r="Z242" s="10">
        <f t="shared" ca="1" si="101"/>
        <v>5.0479280388752308</v>
      </c>
      <c r="AA242" s="10">
        <f t="shared" ca="1" si="91"/>
        <v>6.8802849990687491</v>
      </c>
      <c r="AB242" s="10">
        <f t="shared" ca="1" si="92"/>
        <v>9.0991257143317981</v>
      </c>
      <c r="AC242" s="10">
        <f t="shared" ca="1" si="93"/>
        <v>10.699065977658258</v>
      </c>
      <c r="AD242" s="20">
        <f t="shared" ca="1" si="94"/>
        <v>12.066155940458248</v>
      </c>
      <c r="AE242" s="10">
        <f t="shared" ca="1" si="95"/>
        <v>13.343942050391306</v>
      </c>
      <c r="AF242" s="10">
        <f t="shared" ca="1" si="96"/>
        <v>14.621728160324363</v>
      </c>
      <c r="AG242" s="10">
        <f t="shared" ca="1" si="97"/>
        <v>15.988818123124354</v>
      </c>
      <c r="AH242" s="10">
        <f t="shared" ca="1" si="98"/>
        <v>17.588758386450813</v>
      </c>
      <c r="AI242" s="10">
        <f t="shared" ca="1" si="99"/>
        <v>19.807599101713862</v>
      </c>
      <c r="AJ242" s="10">
        <f t="shared" ca="1" si="100"/>
        <v>21.639956061907377</v>
      </c>
    </row>
    <row r="243" spans="7:36">
      <c r="G243" s="21" t="s">
        <v>3</v>
      </c>
      <c r="J243" s="19" t="e">
        <f t="shared" si="84"/>
        <v>#N/A</v>
      </c>
      <c r="K243" s="10" t="e">
        <f t="shared" si="102"/>
        <v>#VALUE!</v>
      </c>
      <c r="L243" s="10" t="e">
        <f t="shared" si="89"/>
        <v>#N/A</v>
      </c>
      <c r="M243" s="10" t="e">
        <f t="shared" si="90"/>
        <v>#N/A</v>
      </c>
      <c r="N243" s="10" t="e">
        <f t="shared" si="83"/>
        <v>#N/A</v>
      </c>
      <c r="O243" s="10">
        <f>COUNT($F$2:F243)</f>
        <v>23</v>
      </c>
      <c r="P243" s="10" t="e">
        <f t="shared" si="85"/>
        <v>#N/A</v>
      </c>
      <c r="Q243" s="10"/>
      <c r="R243" s="10"/>
      <c r="S243" s="10"/>
      <c r="T243" s="17">
        <f t="shared" si="86"/>
        <v>0.8</v>
      </c>
      <c r="U243" s="10">
        <f t="shared" ca="1" si="103"/>
        <v>17.588758386450813</v>
      </c>
      <c r="V243" s="17">
        <f t="shared" si="87"/>
        <v>0.55999999999999994</v>
      </c>
      <c r="W243" s="10">
        <f t="shared" ca="1" si="104"/>
        <v>14.105373162891022</v>
      </c>
      <c r="X243" s="17">
        <f t="shared" si="88"/>
        <v>0</v>
      </c>
      <c r="Y243" s="10" t="e">
        <f t="shared" ca="1" si="105"/>
        <v>#NUM!</v>
      </c>
      <c r="Z243" s="10">
        <f t="shared" ca="1" si="101"/>
        <v>5.0479280388752308</v>
      </c>
      <c r="AA243" s="10">
        <f t="shared" ca="1" si="91"/>
        <v>6.8802849990687491</v>
      </c>
      <c r="AB243" s="10">
        <f t="shared" ca="1" si="92"/>
        <v>9.0991257143317981</v>
      </c>
      <c r="AC243" s="10">
        <f t="shared" ca="1" si="93"/>
        <v>10.699065977658258</v>
      </c>
      <c r="AD243" s="20">
        <f t="shared" ca="1" si="94"/>
        <v>12.066155940458248</v>
      </c>
      <c r="AE243" s="10">
        <f t="shared" ca="1" si="95"/>
        <v>13.343942050391306</v>
      </c>
      <c r="AF243" s="10">
        <f t="shared" ca="1" si="96"/>
        <v>14.621728160324363</v>
      </c>
      <c r="AG243" s="10">
        <f t="shared" ca="1" si="97"/>
        <v>15.988818123124354</v>
      </c>
      <c r="AH243" s="10">
        <f t="shared" ca="1" si="98"/>
        <v>17.588758386450813</v>
      </c>
      <c r="AI243" s="10">
        <f t="shared" ca="1" si="99"/>
        <v>19.807599101713862</v>
      </c>
      <c r="AJ243" s="10">
        <f t="shared" ca="1" si="100"/>
        <v>21.639956061907377</v>
      </c>
    </row>
    <row r="244" spans="7:36">
      <c r="G244" s="21" t="s">
        <v>3</v>
      </c>
      <c r="J244" s="19" t="e">
        <f t="shared" si="84"/>
        <v>#N/A</v>
      </c>
      <c r="K244" s="10" t="e">
        <f t="shared" si="102"/>
        <v>#VALUE!</v>
      </c>
      <c r="L244" s="10" t="e">
        <f t="shared" si="89"/>
        <v>#N/A</v>
      </c>
      <c r="M244" s="10" t="e">
        <f t="shared" si="90"/>
        <v>#N/A</v>
      </c>
      <c r="N244" s="10" t="e">
        <f t="shared" si="83"/>
        <v>#N/A</v>
      </c>
      <c r="O244" s="10">
        <f>COUNT($F$2:F244)</f>
        <v>23</v>
      </c>
      <c r="P244" s="10" t="e">
        <f t="shared" si="85"/>
        <v>#N/A</v>
      </c>
      <c r="Q244" s="10"/>
      <c r="R244" s="10"/>
      <c r="S244" s="10"/>
      <c r="T244" s="17">
        <f t="shared" si="86"/>
        <v>0.8</v>
      </c>
      <c r="U244" s="10">
        <f t="shared" ca="1" si="103"/>
        <v>17.588758386450813</v>
      </c>
      <c r="V244" s="17">
        <f t="shared" si="87"/>
        <v>0.55999999999999994</v>
      </c>
      <c r="W244" s="10">
        <f t="shared" ca="1" si="104"/>
        <v>14.105373162891022</v>
      </c>
      <c r="X244" s="17">
        <f t="shared" si="88"/>
        <v>0</v>
      </c>
      <c r="Y244" s="10" t="e">
        <f t="shared" ca="1" si="105"/>
        <v>#NUM!</v>
      </c>
      <c r="Z244" s="10">
        <f t="shared" ca="1" si="101"/>
        <v>5.0479280388752308</v>
      </c>
      <c r="AA244" s="10">
        <f t="shared" ca="1" si="91"/>
        <v>6.8802849990687491</v>
      </c>
      <c r="AB244" s="10">
        <f t="shared" ca="1" si="92"/>
        <v>9.0991257143317981</v>
      </c>
      <c r="AC244" s="10">
        <f t="shared" ca="1" si="93"/>
        <v>10.699065977658258</v>
      </c>
      <c r="AD244" s="20">
        <f t="shared" ca="1" si="94"/>
        <v>12.066155940458248</v>
      </c>
      <c r="AE244" s="10">
        <f t="shared" ca="1" si="95"/>
        <v>13.343942050391306</v>
      </c>
      <c r="AF244" s="10">
        <f t="shared" ca="1" si="96"/>
        <v>14.621728160324363</v>
      </c>
      <c r="AG244" s="10">
        <f t="shared" ca="1" si="97"/>
        <v>15.988818123124354</v>
      </c>
      <c r="AH244" s="10">
        <f t="shared" ca="1" si="98"/>
        <v>17.588758386450813</v>
      </c>
      <c r="AI244" s="10">
        <f t="shared" ca="1" si="99"/>
        <v>19.807599101713862</v>
      </c>
      <c r="AJ244" s="10">
        <f t="shared" ca="1" si="100"/>
        <v>21.639956061907377</v>
      </c>
    </row>
    <row r="245" spans="7:36">
      <c r="G245" s="21" t="s">
        <v>3</v>
      </c>
      <c r="J245" s="19" t="e">
        <f t="shared" si="84"/>
        <v>#N/A</v>
      </c>
      <c r="K245" s="10" t="e">
        <f t="shared" si="102"/>
        <v>#VALUE!</v>
      </c>
      <c r="L245" s="10" t="e">
        <f t="shared" si="89"/>
        <v>#N/A</v>
      </c>
      <c r="M245" s="10" t="e">
        <f t="shared" si="90"/>
        <v>#N/A</v>
      </c>
      <c r="N245" s="10" t="e">
        <f t="shared" si="83"/>
        <v>#N/A</v>
      </c>
      <c r="O245" s="10">
        <f>COUNT($F$2:F245)</f>
        <v>23</v>
      </c>
      <c r="P245" s="10" t="e">
        <f t="shared" si="85"/>
        <v>#N/A</v>
      </c>
      <c r="Q245" s="10"/>
      <c r="R245" s="10"/>
      <c r="S245" s="10"/>
      <c r="T245" s="17">
        <f t="shared" si="86"/>
        <v>0.8</v>
      </c>
      <c r="U245" s="10">
        <f t="shared" ca="1" si="103"/>
        <v>17.588758386450813</v>
      </c>
      <c r="V245" s="17">
        <f t="shared" si="87"/>
        <v>0.55999999999999994</v>
      </c>
      <c r="W245" s="10">
        <f t="shared" ca="1" si="104"/>
        <v>14.105373162891022</v>
      </c>
      <c r="X245" s="17">
        <f t="shared" si="88"/>
        <v>0</v>
      </c>
      <c r="Y245" s="10" t="e">
        <f t="shared" ca="1" si="105"/>
        <v>#NUM!</v>
      </c>
      <c r="Z245" s="10">
        <f t="shared" ca="1" si="101"/>
        <v>5.0479280388752308</v>
      </c>
      <c r="AA245" s="10">
        <f t="shared" ca="1" si="91"/>
        <v>6.8802849990687491</v>
      </c>
      <c r="AB245" s="10">
        <f t="shared" ca="1" si="92"/>
        <v>9.0991257143317981</v>
      </c>
      <c r="AC245" s="10">
        <f t="shared" ca="1" si="93"/>
        <v>10.699065977658258</v>
      </c>
      <c r="AD245" s="20">
        <f t="shared" ca="1" si="94"/>
        <v>12.066155940458248</v>
      </c>
      <c r="AE245" s="10">
        <f t="shared" ca="1" si="95"/>
        <v>13.343942050391306</v>
      </c>
      <c r="AF245" s="10">
        <f t="shared" ca="1" si="96"/>
        <v>14.621728160324363</v>
      </c>
      <c r="AG245" s="10">
        <f t="shared" ca="1" si="97"/>
        <v>15.988818123124354</v>
      </c>
      <c r="AH245" s="10">
        <f t="shared" ca="1" si="98"/>
        <v>17.588758386450813</v>
      </c>
      <c r="AI245" s="10">
        <f t="shared" ca="1" si="99"/>
        <v>19.807599101713862</v>
      </c>
      <c r="AJ245" s="10">
        <f t="shared" ca="1" si="100"/>
        <v>21.639956061907377</v>
      </c>
    </row>
    <row r="246" spans="7:36">
      <c r="G246" s="21" t="s">
        <v>3</v>
      </c>
      <c r="J246" s="19" t="e">
        <f t="shared" si="84"/>
        <v>#N/A</v>
      </c>
      <c r="K246" s="10" t="e">
        <f t="shared" si="102"/>
        <v>#VALUE!</v>
      </c>
      <c r="L246" s="10" t="e">
        <f t="shared" si="89"/>
        <v>#N/A</v>
      </c>
      <c r="M246" s="10" t="e">
        <f t="shared" si="90"/>
        <v>#N/A</v>
      </c>
      <c r="N246" s="10" t="e">
        <f t="shared" si="83"/>
        <v>#N/A</v>
      </c>
      <c r="O246" s="10">
        <f>COUNT($F$2:F246)</f>
        <v>23</v>
      </c>
      <c r="P246" s="10" t="e">
        <f t="shared" si="85"/>
        <v>#N/A</v>
      </c>
      <c r="Q246" s="10"/>
      <c r="R246" s="10"/>
      <c r="S246" s="10"/>
      <c r="T246" s="17">
        <f t="shared" si="86"/>
        <v>0.8</v>
      </c>
      <c r="U246" s="10">
        <f t="shared" ca="1" si="103"/>
        <v>17.588758386450813</v>
      </c>
      <c r="V246" s="17">
        <f t="shared" si="87"/>
        <v>0.55999999999999994</v>
      </c>
      <c r="W246" s="10">
        <f t="shared" ca="1" si="104"/>
        <v>14.105373162891022</v>
      </c>
      <c r="X246" s="17">
        <f t="shared" si="88"/>
        <v>0</v>
      </c>
      <c r="Y246" s="10" t="e">
        <f t="shared" ca="1" si="105"/>
        <v>#NUM!</v>
      </c>
      <c r="Z246" s="10">
        <f t="shared" ca="1" si="101"/>
        <v>5.0479280388752308</v>
      </c>
      <c r="AA246" s="10">
        <f t="shared" ca="1" si="91"/>
        <v>6.8802849990687491</v>
      </c>
      <c r="AB246" s="10">
        <f t="shared" ca="1" si="92"/>
        <v>9.0991257143317981</v>
      </c>
      <c r="AC246" s="10">
        <f t="shared" ca="1" si="93"/>
        <v>10.699065977658258</v>
      </c>
      <c r="AD246" s="20">
        <f t="shared" ca="1" si="94"/>
        <v>12.066155940458248</v>
      </c>
      <c r="AE246" s="10">
        <f t="shared" ca="1" si="95"/>
        <v>13.343942050391306</v>
      </c>
      <c r="AF246" s="10">
        <f t="shared" ca="1" si="96"/>
        <v>14.621728160324363</v>
      </c>
      <c r="AG246" s="10">
        <f t="shared" ca="1" si="97"/>
        <v>15.988818123124354</v>
      </c>
      <c r="AH246" s="10">
        <f t="shared" ca="1" si="98"/>
        <v>17.588758386450813</v>
      </c>
      <c r="AI246" s="10">
        <f t="shared" ca="1" si="99"/>
        <v>19.807599101713862</v>
      </c>
      <c r="AJ246" s="10">
        <f t="shared" ca="1" si="100"/>
        <v>21.639956061907377</v>
      </c>
    </row>
    <row r="247" spans="7:36">
      <c r="G247" s="21" t="s">
        <v>3</v>
      </c>
      <c r="J247" s="19" t="e">
        <f t="shared" si="84"/>
        <v>#N/A</v>
      </c>
      <c r="K247" s="10" t="e">
        <f t="shared" si="102"/>
        <v>#VALUE!</v>
      </c>
      <c r="L247" s="10" t="e">
        <f t="shared" si="89"/>
        <v>#N/A</v>
      </c>
      <c r="M247" s="10" t="e">
        <f t="shared" si="90"/>
        <v>#N/A</v>
      </c>
      <c r="N247" s="10" t="e">
        <f t="shared" si="83"/>
        <v>#N/A</v>
      </c>
      <c r="O247" s="10">
        <f>COUNT($F$2:F247)</f>
        <v>23</v>
      </c>
      <c r="P247" s="10" t="e">
        <f t="shared" si="85"/>
        <v>#N/A</v>
      </c>
      <c r="Q247" s="10"/>
      <c r="R247" s="10"/>
      <c r="S247" s="10"/>
      <c r="T247" s="17">
        <f t="shared" si="86"/>
        <v>0.8</v>
      </c>
      <c r="U247" s="10">
        <f t="shared" ca="1" si="103"/>
        <v>17.588758386450813</v>
      </c>
      <c r="V247" s="17">
        <f t="shared" si="87"/>
        <v>0.55999999999999994</v>
      </c>
      <c r="W247" s="10">
        <f t="shared" ca="1" si="104"/>
        <v>14.105373162891022</v>
      </c>
      <c r="X247" s="17">
        <f t="shared" si="88"/>
        <v>0</v>
      </c>
      <c r="Y247" s="10" t="e">
        <f t="shared" ca="1" si="105"/>
        <v>#NUM!</v>
      </c>
      <c r="Z247" s="10">
        <f t="shared" ca="1" si="101"/>
        <v>5.0479280388752308</v>
      </c>
      <c r="AA247" s="10">
        <f t="shared" ca="1" si="91"/>
        <v>6.8802849990687491</v>
      </c>
      <c r="AB247" s="10">
        <f t="shared" ca="1" si="92"/>
        <v>9.0991257143317981</v>
      </c>
      <c r="AC247" s="10">
        <f t="shared" ca="1" si="93"/>
        <v>10.699065977658258</v>
      </c>
      <c r="AD247" s="20">
        <f t="shared" ca="1" si="94"/>
        <v>12.066155940458248</v>
      </c>
      <c r="AE247" s="10">
        <f t="shared" ca="1" si="95"/>
        <v>13.343942050391306</v>
      </c>
      <c r="AF247" s="10">
        <f t="shared" ca="1" si="96"/>
        <v>14.621728160324363</v>
      </c>
      <c r="AG247" s="10">
        <f t="shared" ca="1" si="97"/>
        <v>15.988818123124354</v>
      </c>
      <c r="AH247" s="10">
        <f t="shared" ca="1" si="98"/>
        <v>17.588758386450813</v>
      </c>
      <c r="AI247" s="10">
        <f t="shared" ca="1" si="99"/>
        <v>19.807599101713862</v>
      </c>
      <c r="AJ247" s="10">
        <f t="shared" ca="1" si="100"/>
        <v>21.639956061907377</v>
      </c>
    </row>
    <row r="248" spans="7:36">
      <c r="G248" s="21" t="s">
        <v>3</v>
      </c>
      <c r="J248" s="19" t="e">
        <f t="shared" si="84"/>
        <v>#N/A</v>
      </c>
      <c r="K248" s="10" t="e">
        <f t="shared" si="102"/>
        <v>#VALUE!</v>
      </c>
      <c r="L248" s="10" t="e">
        <f t="shared" si="89"/>
        <v>#N/A</v>
      </c>
      <c r="M248" s="10" t="e">
        <f t="shared" si="90"/>
        <v>#N/A</v>
      </c>
      <c r="N248" s="10" t="e">
        <f t="shared" si="83"/>
        <v>#N/A</v>
      </c>
      <c r="O248" s="10">
        <f>COUNT($F$2:F248)</f>
        <v>23</v>
      </c>
      <c r="P248" s="10" t="e">
        <f t="shared" si="85"/>
        <v>#N/A</v>
      </c>
      <c r="Q248" s="10"/>
      <c r="R248" s="10"/>
      <c r="S248" s="10"/>
      <c r="T248" s="17">
        <f t="shared" si="86"/>
        <v>0.8</v>
      </c>
      <c r="U248" s="10">
        <f t="shared" ca="1" si="103"/>
        <v>17.588758386450813</v>
      </c>
      <c r="V248" s="17">
        <f t="shared" si="87"/>
        <v>0.55999999999999994</v>
      </c>
      <c r="W248" s="10">
        <f t="shared" ca="1" si="104"/>
        <v>14.105373162891022</v>
      </c>
      <c r="X248" s="17">
        <f t="shared" si="88"/>
        <v>0</v>
      </c>
      <c r="Y248" s="10" t="e">
        <f t="shared" ca="1" si="105"/>
        <v>#NUM!</v>
      </c>
      <c r="Z248" s="10">
        <f t="shared" ca="1" si="101"/>
        <v>5.0479280388752308</v>
      </c>
      <c r="AA248" s="10">
        <f t="shared" ca="1" si="91"/>
        <v>6.8802849990687491</v>
      </c>
      <c r="AB248" s="10">
        <f t="shared" ca="1" si="92"/>
        <v>9.0991257143317981</v>
      </c>
      <c r="AC248" s="10">
        <f t="shared" ca="1" si="93"/>
        <v>10.699065977658258</v>
      </c>
      <c r="AD248" s="20">
        <f t="shared" ca="1" si="94"/>
        <v>12.066155940458248</v>
      </c>
      <c r="AE248" s="10">
        <f t="shared" ca="1" si="95"/>
        <v>13.343942050391306</v>
      </c>
      <c r="AF248" s="10">
        <f t="shared" ca="1" si="96"/>
        <v>14.621728160324363</v>
      </c>
      <c r="AG248" s="10">
        <f t="shared" ca="1" si="97"/>
        <v>15.988818123124354</v>
      </c>
      <c r="AH248" s="10">
        <f t="shared" ca="1" si="98"/>
        <v>17.588758386450813</v>
      </c>
      <c r="AI248" s="10">
        <f t="shared" ca="1" si="99"/>
        <v>19.807599101713862</v>
      </c>
      <c r="AJ248" s="10">
        <f t="shared" ca="1" si="100"/>
        <v>21.639956061907377</v>
      </c>
    </row>
    <row r="249" spans="7:36">
      <c r="G249" s="21" t="s">
        <v>3</v>
      </c>
      <c r="J249" s="19" t="e">
        <f t="shared" si="84"/>
        <v>#N/A</v>
      </c>
      <c r="K249" s="10" t="e">
        <f t="shared" si="102"/>
        <v>#VALUE!</v>
      </c>
      <c r="L249" s="10" t="e">
        <f t="shared" si="89"/>
        <v>#N/A</v>
      </c>
      <c r="M249" s="10" t="e">
        <f t="shared" si="90"/>
        <v>#N/A</v>
      </c>
      <c r="N249" s="10" t="e">
        <f t="shared" si="83"/>
        <v>#N/A</v>
      </c>
      <c r="O249" s="10">
        <f>COUNT($F$2:F249)</f>
        <v>23</v>
      </c>
      <c r="P249" s="10" t="e">
        <f t="shared" si="85"/>
        <v>#N/A</v>
      </c>
      <c r="Q249" s="10"/>
      <c r="R249" s="10"/>
      <c r="S249" s="10"/>
      <c r="T249" s="17">
        <f t="shared" si="86"/>
        <v>0.8</v>
      </c>
      <c r="U249" s="10">
        <f t="shared" ca="1" si="103"/>
        <v>17.588758386450813</v>
      </c>
      <c r="V249" s="17">
        <f t="shared" si="87"/>
        <v>0.55999999999999994</v>
      </c>
      <c r="W249" s="10">
        <f t="shared" ca="1" si="104"/>
        <v>14.105373162891022</v>
      </c>
      <c r="X249" s="17">
        <f t="shared" si="88"/>
        <v>0</v>
      </c>
      <c r="Y249" s="10" t="e">
        <f t="shared" ca="1" si="105"/>
        <v>#NUM!</v>
      </c>
      <c r="Z249" s="10">
        <f t="shared" ca="1" si="101"/>
        <v>5.0479280388752308</v>
      </c>
      <c r="AA249" s="10">
        <f t="shared" ca="1" si="91"/>
        <v>6.8802849990687491</v>
      </c>
      <c r="AB249" s="10">
        <f t="shared" ca="1" si="92"/>
        <v>9.0991257143317981</v>
      </c>
      <c r="AC249" s="10">
        <f t="shared" ca="1" si="93"/>
        <v>10.699065977658258</v>
      </c>
      <c r="AD249" s="20">
        <f t="shared" ca="1" si="94"/>
        <v>12.066155940458248</v>
      </c>
      <c r="AE249" s="10">
        <f t="shared" ca="1" si="95"/>
        <v>13.343942050391306</v>
      </c>
      <c r="AF249" s="10">
        <f t="shared" ca="1" si="96"/>
        <v>14.621728160324363</v>
      </c>
      <c r="AG249" s="10">
        <f t="shared" ca="1" si="97"/>
        <v>15.988818123124354</v>
      </c>
      <c r="AH249" s="10">
        <f t="shared" ca="1" si="98"/>
        <v>17.588758386450813</v>
      </c>
      <c r="AI249" s="10">
        <f t="shared" ca="1" si="99"/>
        <v>19.807599101713862</v>
      </c>
      <c r="AJ249" s="10">
        <f t="shared" ca="1" si="100"/>
        <v>21.639956061907377</v>
      </c>
    </row>
    <row r="250" spans="7:36">
      <c r="G250" s="21" t="s">
        <v>3</v>
      </c>
      <c r="J250" s="19" t="e">
        <f t="shared" si="84"/>
        <v>#N/A</v>
      </c>
      <c r="K250" s="10" t="e">
        <f t="shared" si="102"/>
        <v>#VALUE!</v>
      </c>
      <c r="L250" s="10" t="e">
        <f t="shared" si="89"/>
        <v>#N/A</v>
      </c>
      <c r="M250" s="10" t="e">
        <f t="shared" si="90"/>
        <v>#N/A</v>
      </c>
      <c r="N250" s="10" t="e">
        <f t="shared" si="83"/>
        <v>#N/A</v>
      </c>
      <c r="O250" s="10">
        <f>COUNT($F$2:F250)</f>
        <v>23</v>
      </c>
      <c r="P250" s="10" t="e">
        <f t="shared" si="85"/>
        <v>#N/A</v>
      </c>
      <c r="Q250" s="10"/>
      <c r="R250" s="10"/>
      <c r="S250" s="10"/>
      <c r="T250" s="17">
        <f t="shared" si="86"/>
        <v>0.8</v>
      </c>
      <c r="U250" s="10">
        <f t="shared" ca="1" si="103"/>
        <v>17.588758386450813</v>
      </c>
      <c r="V250" s="17">
        <f t="shared" si="87"/>
        <v>0.55999999999999994</v>
      </c>
      <c r="W250" s="10">
        <f t="shared" ca="1" si="104"/>
        <v>14.105373162891022</v>
      </c>
      <c r="X250" s="17">
        <f t="shared" si="88"/>
        <v>0</v>
      </c>
      <c r="Y250" s="10" t="e">
        <f t="shared" ca="1" si="105"/>
        <v>#NUM!</v>
      </c>
      <c r="Z250" s="10">
        <f t="shared" ca="1" si="101"/>
        <v>5.0479280388752308</v>
      </c>
      <c r="AA250" s="10">
        <f t="shared" ca="1" si="91"/>
        <v>6.8802849990687491</v>
      </c>
      <c r="AB250" s="10">
        <f t="shared" ca="1" si="92"/>
        <v>9.0991257143317981</v>
      </c>
      <c r="AC250" s="10">
        <f t="shared" ca="1" si="93"/>
        <v>10.699065977658258</v>
      </c>
      <c r="AD250" s="20">
        <f t="shared" ca="1" si="94"/>
        <v>12.066155940458248</v>
      </c>
      <c r="AE250" s="10">
        <f t="shared" ca="1" si="95"/>
        <v>13.343942050391306</v>
      </c>
      <c r="AF250" s="10">
        <f t="shared" ca="1" si="96"/>
        <v>14.621728160324363</v>
      </c>
      <c r="AG250" s="10">
        <f t="shared" ca="1" si="97"/>
        <v>15.988818123124354</v>
      </c>
      <c r="AH250" s="10">
        <f t="shared" ca="1" si="98"/>
        <v>17.588758386450813</v>
      </c>
      <c r="AI250" s="10">
        <f t="shared" ca="1" si="99"/>
        <v>19.807599101713862</v>
      </c>
      <c r="AJ250" s="10">
        <f t="shared" ca="1" si="100"/>
        <v>21.639956061907377</v>
      </c>
    </row>
    <row r="251" spans="7:36">
      <c r="G251" s="21" t="s">
        <v>3</v>
      </c>
      <c r="J251" s="19" t="e">
        <f t="shared" si="84"/>
        <v>#N/A</v>
      </c>
      <c r="K251" s="10" t="e">
        <f t="shared" si="102"/>
        <v>#VALUE!</v>
      </c>
      <c r="L251" s="10" t="e">
        <f t="shared" si="89"/>
        <v>#N/A</v>
      </c>
      <c r="M251" s="10" t="e">
        <f t="shared" si="90"/>
        <v>#N/A</v>
      </c>
      <c r="N251" s="10" t="e">
        <f t="shared" si="83"/>
        <v>#N/A</v>
      </c>
      <c r="O251" s="10">
        <f>COUNT($F$2:F251)</f>
        <v>23</v>
      </c>
      <c r="P251" s="10" t="e">
        <f t="shared" si="85"/>
        <v>#N/A</v>
      </c>
      <c r="Q251" s="10"/>
      <c r="R251" s="10"/>
      <c r="S251" s="10"/>
      <c r="T251" s="17">
        <f t="shared" si="86"/>
        <v>0.8</v>
      </c>
      <c r="U251" s="10">
        <f t="shared" ca="1" si="103"/>
        <v>17.588758386450813</v>
      </c>
      <c r="V251" s="17">
        <f t="shared" si="87"/>
        <v>0.55999999999999994</v>
      </c>
      <c r="W251" s="10">
        <f t="shared" ca="1" si="104"/>
        <v>14.105373162891022</v>
      </c>
      <c r="X251" s="17">
        <f t="shared" si="88"/>
        <v>0</v>
      </c>
      <c r="Y251" s="10" t="e">
        <f t="shared" ca="1" si="105"/>
        <v>#NUM!</v>
      </c>
      <c r="Z251" s="10">
        <f t="shared" ca="1" si="101"/>
        <v>5.0479280388752308</v>
      </c>
      <c r="AA251" s="10">
        <f t="shared" ca="1" si="91"/>
        <v>6.8802849990687491</v>
      </c>
      <c r="AB251" s="10">
        <f t="shared" ca="1" si="92"/>
        <v>9.0991257143317981</v>
      </c>
      <c r="AC251" s="10">
        <f t="shared" ca="1" si="93"/>
        <v>10.699065977658258</v>
      </c>
      <c r="AD251" s="20">
        <f t="shared" ca="1" si="94"/>
        <v>12.066155940458248</v>
      </c>
      <c r="AE251" s="10">
        <f t="shared" ca="1" si="95"/>
        <v>13.343942050391306</v>
      </c>
      <c r="AF251" s="10">
        <f t="shared" ca="1" si="96"/>
        <v>14.621728160324363</v>
      </c>
      <c r="AG251" s="10">
        <f t="shared" ca="1" si="97"/>
        <v>15.988818123124354</v>
      </c>
      <c r="AH251" s="10">
        <f t="shared" ca="1" si="98"/>
        <v>17.588758386450813</v>
      </c>
      <c r="AI251" s="10">
        <f t="shared" ca="1" si="99"/>
        <v>19.807599101713862</v>
      </c>
      <c r="AJ251" s="10">
        <f t="shared" ca="1" si="100"/>
        <v>21.639956061907377</v>
      </c>
    </row>
    <row r="252" spans="7:36">
      <c r="G252" s="21" t="s">
        <v>3</v>
      </c>
      <c r="J252" s="19" t="e">
        <f t="shared" si="84"/>
        <v>#N/A</v>
      </c>
      <c r="K252" s="10" t="e">
        <f t="shared" si="102"/>
        <v>#VALUE!</v>
      </c>
      <c r="L252" s="10" t="e">
        <f t="shared" si="89"/>
        <v>#N/A</v>
      </c>
      <c r="M252" s="10" t="e">
        <f t="shared" si="90"/>
        <v>#N/A</v>
      </c>
      <c r="N252" s="10" t="e">
        <f t="shared" si="83"/>
        <v>#N/A</v>
      </c>
      <c r="O252" s="10">
        <f>COUNT($F$2:F252)</f>
        <v>23</v>
      </c>
      <c r="P252" s="10" t="e">
        <f t="shared" si="85"/>
        <v>#N/A</v>
      </c>
      <c r="Q252" s="10"/>
      <c r="R252" s="10"/>
      <c r="S252" s="10"/>
      <c r="T252" s="17">
        <f t="shared" si="86"/>
        <v>0.8</v>
      </c>
      <c r="U252" s="10">
        <f t="shared" ca="1" si="103"/>
        <v>17.588758386450813</v>
      </c>
      <c r="V252" s="17">
        <f t="shared" si="87"/>
        <v>0.55999999999999994</v>
      </c>
      <c r="W252" s="10">
        <f t="shared" ca="1" si="104"/>
        <v>14.105373162891022</v>
      </c>
      <c r="X252" s="17">
        <f t="shared" si="88"/>
        <v>0</v>
      </c>
      <c r="Y252" s="10" t="e">
        <f t="shared" ca="1" si="105"/>
        <v>#NUM!</v>
      </c>
      <c r="Z252" s="10">
        <f t="shared" ca="1" si="101"/>
        <v>5.0479280388752308</v>
      </c>
      <c r="AA252" s="10">
        <f t="shared" ca="1" si="91"/>
        <v>6.8802849990687491</v>
      </c>
      <c r="AB252" s="10">
        <f t="shared" ca="1" si="92"/>
        <v>9.0991257143317981</v>
      </c>
      <c r="AC252" s="10">
        <f t="shared" ca="1" si="93"/>
        <v>10.699065977658258</v>
      </c>
      <c r="AD252" s="20">
        <f t="shared" ca="1" si="94"/>
        <v>12.066155940458248</v>
      </c>
      <c r="AE252" s="10">
        <f t="shared" ca="1" si="95"/>
        <v>13.343942050391306</v>
      </c>
      <c r="AF252" s="10">
        <f t="shared" ca="1" si="96"/>
        <v>14.621728160324363</v>
      </c>
      <c r="AG252" s="10">
        <f t="shared" ca="1" si="97"/>
        <v>15.988818123124354</v>
      </c>
      <c r="AH252" s="10">
        <f t="shared" ca="1" si="98"/>
        <v>17.588758386450813</v>
      </c>
      <c r="AI252" s="10">
        <f t="shared" ca="1" si="99"/>
        <v>19.807599101713862</v>
      </c>
      <c r="AJ252" s="10">
        <f t="shared" ca="1" si="100"/>
        <v>21.639956061907377</v>
      </c>
    </row>
    <row r="253" spans="7:36">
      <c r="G253" s="21" t="s">
        <v>3</v>
      </c>
      <c r="J253" s="19" t="e">
        <f t="shared" si="84"/>
        <v>#N/A</v>
      </c>
      <c r="K253" s="10" t="e">
        <f t="shared" si="102"/>
        <v>#VALUE!</v>
      </c>
      <c r="L253" s="10" t="e">
        <f t="shared" si="89"/>
        <v>#N/A</v>
      </c>
      <c r="M253" s="10" t="e">
        <f t="shared" si="90"/>
        <v>#N/A</v>
      </c>
      <c r="N253" s="10" t="e">
        <f t="shared" si="83"/>
        <v>#N/A</v>
      </c>
      <c r="O253" s="10">
        <f>COUNT($F$2:F253)</f>
        <v>23</v>
      </c>
      <c r="P253" s="10" t="e">
        <f t="shared" si="85"/>
        <v>#N/A</v>
      </c>
      <c r="Q253" s="10"/>
      <c r="R253" s="10"/>
      <c r="S253" s="10"/>
      <c r="T253" s="17">
        <f t="shared" si="86"/>
        <v>0.8</v>
      </c>
      <c r="U253" s="10">
        <f t="shared" ca="1" si="103"/>
        <v>17.588758386450813</v>
      </c>
      <c r="V253" s="17">
        <f t="shared" si="87"/>
        <v>0.55999999999999994</v>
      </c>
      <c r="W253" s="10">
        <f t="shared" ca="1" si="104"/>
        <v>14.105373162891022</v>
      </c>
      <c r="X253" s="17">
        <f t="shared" si="88"/>
        <v>0</v>
      </c>
      <c r="Y253" s="10" t="e">
        <f t="shared" ca="1" si="105"/>
        <v>#NUM!</v>
      </c>
      <c r="Z253" s="10">
        <f t="shared" ca="1" si="101"/>
        <v>5.0479280388752308</v>
      </c>
      <c r="AA253" s="10">
        <f t="shared" ca="1" si="91"/>
        <v>6.8802849990687491</v>
      </c>
      <c r="AB253" s="10">
        <f t="shared" ca="1" si="92"/>
        <v>9.0991257143317981</v>
      </c>
      <c r="AC253" s="10">
        <f t="shared" ca="1" si="93"/>
        <v>10.699065977658258</v>
      </c>
      <c r="AD253" s="20">
        <f t="shared" ca="1" si="94"/>
        <v>12.066155940458248</v>
      </c>
      <c r="AE253" s="10">
        <f t="shared" ca="1" si="95"/>
        <v>13.343942050391306</v>
      </c>
      <c r="AF253" s="10">
        <f t="shared" ca="1" si="96"/>
        <v>14.621728160324363</v>
      </c>
      <c r="AG253" s="10">
        <f t="shared" ca="1" si="97"/>
        <v>15.988818123124354</v>
      </c>
      <c r="AH253" s="10">
        <f t="shared" ca="1" si="98"/>
        <v>17.588758386450813</v>
      </c>
      <c r="AI253" s="10">
        <f t="shared" ca="1" si="99"/>
        <v>19.807599101713862</v>
      </c>
      <c r="AJ253" s="10">
        <f t="shared" ca="1" si="100"/>
        <v>21.639956061907377</v>
      </c>
    </row>
    <row r="254" spans="7:36">
      <c r="G254" s="21" t="s">
        <v>3</v>
      </c>
      <c r="J254" s="19" t="e">
        <f t="shared" si="84"/>
        <v>#N/A</v>
      </c>
      <c r="K254" s="10" t="e">
        <f t="shared" si="102"/>
        <v>#VALUE!</v>
      </c>
      <c r="L254" s="10" t="e">
        <f t="shared" si="89"/>
        <v>#N/A</v>
      </c>
      <c r="M254" s="10" t="e">
        <f t="shared" si="90"/>
        <v>#N/A</v>
      </c>
      <c r="N254" s="10" t="e">
        <f t="shared" si="83"/>
        <v>#N/A</v>
      </c>
      <c r="O254" s="10">
        <f>COUNT($F$2:F254)</f>
        <v>23</v>
      </c>
      <c r="P254" s="10" t="e">
        <f t="shared" si="85"/>
        <v>#N/A</v>
      </c>
      <c r="Q254" s="10"/>
      <c r="R254" s="10"/>
      <c r="S254" s="10"/>
      <c r="T254" s="17">
        <f t="shared" si="86"/>
        <v>0.8</v>
      </c>
      <c r="U254" s="10">
        <f t="shared" ca="1" si="103"/>
        <v>17.588758386450813</v>
      </c>
      <c r="V254" s="17">
        <f t="shared" si="87"/>
        <v>0.55999999999999994</v>
      </c>
      <c r="W254" s="10">
        <f t="shared" ca="1" si="104"/>
        <v>14.105373162891022</v>
      </c>
      <c r="X254" s="17">
        <f t="shared" si="88"/>
        <v>0</v>
      </c>
      <c r="Y254" s="10" t="e">
        <f t="shared" ca="1" si="105"/>
        <v>#NUM!</v>
      </c>
      <c r="Z254" s="10">
        <f t="shared" ca="1" si="101"/>
        <v>5.0479280388752308</v>
      </c>
      <c r="AA254" s="10">
        <f t="shared" ca="1" si="91"/>
        <v>6.8802849990687491</v>
      </c>
      <c r="AB254" s="10">
        <f t="shared" ca="1" si="92"/>
        <v>9.0991257143317981</v>
      </c>
      <c r="AC254" s="10">
        <f t="shared" ca="1" si="93"/>
        <v>10.699065977658258</v>
      </c>
      <c r="AD254" s="20">
        <f t="shared" ca="1" si="94"/>
        <v>12.066155940458248</v>
      </c>
      <c r="AE254" s="10">
        <f t="shared" ca="1" si="95"/>
        <v>13.343942050391306</v>
      </c>
      <c r="AF254" s="10">
        <f t="shared" ca="1" si="96"/>
        <v>14.621728160324363</v>
      </c>
      <c r="AG254" s="10">
        <f t="shared" ca="1" si="97"/>
        <v>15.988818123124354</v>
      </c>
      <c r="AH254" s="10">
        <f t="shared" ca="1" si="98"/>
        <v>17.588758386450813</v>
      </c>
      <c r="AI254" s="10">
        <f t="shared" ca="1" si="99"/>
        <v>19.807599101713862</v>
      </c>
      <c r="AJ254" s="10">
        <f t="shared" ca="1" si="100"/>
        <v>21.639956061907377</v>
      </c>
    </row>
    <row r="255" spans="7:36">
      <c r="G255" s="21" t="s">
        <v>3</v>
      </c>
      <c r="J255" s="19" t="e">
        <f t="shared" si="84"/>
        <v>#N/A</v>
      </c>
      <c r="K255" s="10" t="e">
        <f t="shared" si="102"/>
        <v>#VALUE!</v>
      </c>
      <c r="L255" s="10" t="e">
        <f t="shared" si="89"/>
        <v>#N/A</v>
      </c>
      <c r="M255" s="10" t="e">
        <f t="shared" si="90"/>
        <v>#N/A</v>
      </c>
      <c r="N255" s="10" t="e">
        <f t="shared" si="83"/>
        <v>#N/A</v>
      </c>
      <c r="O255" s="10">
        <f>COUNT($F$2:F255)</f>
        <v>23</v>
      </c>
      <c r="P255" s="10" t="e">
        <f t="shared" si="85"/>
        <v>#N/A</v>
      </c>
      <c r="Q255" s="10"/>
      <c r="R255" s="10"/>
      <c r="S255" s="10"/>
      <c r="T255" s="17">
        <f t="shared" si="86"/>
        <v>0.8</v>
      </c>
      <c r="U255" s="10">
        <f t="shared" ca="1" si="103"/>
        <v>17.588758386450813</v>
      </c>
      <c r="V255" s="17">
        <f t="shared" si="87"/>
        <v>0.55999999999999994</v>
      </c>
      <c r="W255" s="10">
        <f t="shared" ca="1" si="104"/>
        <v>14.105373162891022</v>
      </c>
      <c r="X255" s="17">
        <f t="shared" si="88"/>
        <v>0</v>
      </c>
      <c r="Y255" s="10" t="e">
        <f t="shared" ca="1" si="105"/>
        <v>#NUM!</v>
      </c>
      <c r="Z255" s="10">
        <f t="shared" ca="1" si="101"/>
        <v>5.0479280388752308</v>
      </c>
      <c r="AA255" s="10">
        <f t="shared" ca="1" si="91"/>
        <v>6.8802849990687491</v>
      </c>
      <c r="AB255" s="10">
        <f t="shared" ca="1" si="92"/>
        <v>9.0991257143317981</v>
      </c>
      <c r="AC255" s="10">
        <f t="shared" ca="1" si="93"/>
        <v>10.699065977658258</v>
      </c>
      <c r="AD255" s="20">
        <f t="shared" ca="1" si="94"/>
        <v>12.066155940458248</v>
      </c>
      <c r="AE255" s="10">
        <f t="shared" ca="1" si="95"/>
        <v>13.343942050391306</v>
      </c>
      <c r="AF255" s="10">
        <f t="shared" ca="1" si="96"/>
        <v>14.621728160324363</v>
      </c>
      <c r="AG255" s="10">
        <f t="shared" ca="1" si="97"/>
        <v>15.988818123124354</v>
      </c>
      <c r="AH255" s="10">
        <f t="shared" ca="1" si="98"/>
        <v>17.588758386450813</v>
      </c>
      <c r="AI255" s="10">
        <f t="shared" ca="1" si="99"/>
        <v>19.807599101713862</v>
      </c>
      <c r="AJ255" s="10">
        <f t="shared" ca="1" si="100"/>
        <v>21.639956061907377</v>
      </c>
    </row>
    <row r="256" spans="7:36">
      <c r="G256" s="21" t="s">
        <v>3</v>
      </c>
      <c r="J256" s="19" t="e">
        <f t="shared" si="84"/>
        <v>#N/A</v>
      </c>
      <c r="K256" s="10" t="e">
        <f t="shared" si="102"/>
        <v>#VALUE!</v>
      </c>
      <c r="L256" s="10" t="e">
        <f t="shared" si="89"/>
        <v>#N/A</v>
      </c>
      <c r="M256" s="10" t="e">
        <f t="shared" si="90"/>
        <v>#N/A</v>
      </c>
      <c r="N256" s="10" t="e">
        <f t="shared" ref="N256:N299" si="106">2*M256/L256</f>
        <v>#N/A</v>
      </c>
      <c r="O256" s="10">
        <f>COUNT($F$2:F256)</f>
        <v>23</v>
      </c>
      <c r="P256" s="10" t="e">
        <f t="shared" si="85"/>
        <v>#N/A</v>
      </c>
      <c r="Q256" s="10"/>
      <c r="R256" s="10"/>
      <c r="S256" s="10"/>
      <c r="T256" s="17">
        <f t="shared" si="86"/>
        <v>0.8</v>
      </c>
      <c r="U256" s="10">
        <f t="shared" ca="1" si="103"/>
        <v>17.588758386450813</v>
      </c>
      <c r="V256" s="17">
        <f t="shared" si="87"/>
        <v>0.55999999999999994</v>
      </c>
      <c r="W256" s="10">
        <f t="shared" ca="1" si="104"/>
        <v>14.105373162891022</v>
      </c>
      <c r="X256" s="17">
        <f t="shared" si="88"/>
        <v>0</v>
      </c>
      <c r="Y256" s="10" t="e">
        <f t="shared" ca="1" si="105"/>
        <v>#NUM!</v>
      </c>
      <c r="Z256" s="10">
        <f t="shared" ca="1" si="101"/>
        <v>5.0479280388752308</v>
      </c>
      <c r="AA256" s="10">
        <f t="shared" ca="1" si="91"/>
        <v>6.8802849990687491</v>
      </c>
      <c r="AB256" s="10">
        <f t="shared" ca="1" si="92"/>
        <v>9.0991257143317981</v>
      </c>
      <c r="AC256" s="10">
        <f t="shared" ca="1" si="93"/>
        <v>10.699065977658258</v>
      </c>
      <c r="AD256" s="20">
        <f t="shared" ca="1" si="94"/>
        <v>12.066155940458248</v>
      </c>
      <c r="AE256" s="10">
        <f t="shared" ca="1" si="95"/>
        <v>13.343942050391306</v>
      </c>
      <c r="AF256" s="10">
        <f t="shared" ca="1" si="96"/>
        <v>14.621728160324363</v>
      </c>
      <c r="AG256" s="10">
        <f t="shared" ca="1" si="97"/>
        <v>15.988818123124354</v>
      </c>
      <c r="AH256" s="10">
        <f t="shared" ca="1" si="98"/>
        <v>17.588758386450813</v>
      </c>
      <c r="AI256" s="10">
        <f t="shared" ca="1" si="99"/>
        <v>19.807599101713862</v>
      </c>
      <c r="AJ256" s="10">
        <f t="shared" ca="1" si="100"/>
        <v>21.639956061907377</v>
      </c>
    </row>
    <row r="257" spans="7:36">
      <c r="G257" s="21" t="s">
        <v>3</v>
      </c>
      <c r="J257" s="19" t="e">
        <f t="shared" si="84"/>
        <v>#N/A</v>
      </c>
      <c r="K257" s="10" t="e">
        <f t="shared" si="102"/>
        <v>#VALUE!</v>
      </c>
      <c r="L257" s="10" t="e">
        <f t="shared" si="89"/>
        <v>#N/A</v>
      </c>
      <c r="M257" s="10" t="e">
        <f t="shared" si="90"/>
        <v>#N/A</v>
      </c>
      <c r="N257" s="10" t="e">
        <f t="shared" si="106"/>
        <v>#N/A</v>
      </c>
      <c r="O257" s="10">
        <f>COUNT(F$2:F257)</f>
        <v>23</v>
      </c>
      <c r="P257" s="10" t="e">
        <f t="shared" si="85"/>
        <v>#N/A</v>
      </c>
      <c r="Q257" s="10"/>
      <c r="R257" s="10"/>
      <c r="S257" s="10"/>
      <c r="T257" s="17">
        <f t="shared" si="86"/>
        <v>0.8</v>
      </c>
      <c r="U257" s="10">
        <f t="shared" ca="1" si="103"/>
        <v>17.588758386450813</v>
      </c>
      <c r="V257" s="17">
        <f t="shared" si="87"/>
        <v>0.55999999999999994</v>
      </c>
      <c r="W257" s="10">
        <f t="shared" ca="1" si="104"/>
        <v>14.105373162891022</v>
      </c>
      <c r="X257" s="17">
        <f t="shared" si="88"/>
        <v>0</v>
      </c>
      <c r="Y257" s="10" t="e">
        <f t="shared" ca="1" si="105"/>
        <v>#NUM!</v>
      </c>
      <c r="Z257" s="10">
        <f t="shared" ca="1" si="101"/>
        <v>5.0479280388752308</v>
      </c>
      <c r="AA257" s="10">
        <f t="shared" ca="1" si="91"/>
        <v>6.8802849990687491</v>
      </c>
      <c r="AB257" s="10">
        <f t="shared" ca="1" si="92"/>
        <v>9.0991257143317981</v>
      </c>
      <c r="AC257" s="10">
        <f t="shared" ca="1" si="93"/>
        <v>10.699065977658258</v>
      </c>
      <c r="AD257" s="20">
        <f t="shared" ca="1" si="94"/>
        <v>12.066155940458248</v>
      </c>
      <c r="AE257" s="10">
        <f t="shared" ca="1" si="95"/>
        <v>13.343942050391306</v>
      </c>
      <c r="AF257" s="10">
        <f t="shared" ca="1" si="96"/>
        <v>14.621728160324363</v>
      </c>
      <c r="AG257" s="10">
        <f t="shared" ca="1" si="97"/>
        <v>15.988818123124354</v>
      </c>
      <c r="AH257" s="10">
        <f t="shared" ca="1" si="98"/>
        <v>17.588758386450813</v>
      </c>
      <c r="AI257" s="10">
        <f t="shared" ca="1" si="99"/>
        <v>19.807599101713862</v>
      </c>
      <c r="AJ257" s="10">
        <f t="shared" ca="1" si="100"/>
        <v>21.639956061907377</v>
      </c>
    </row>
    <row r="258" spans="7:36">
      <c r="G258" s="21" t="s">
        <v>3</v>
      </c>
      <c r="J258" s="19" t="e">
        <f t="shared" ref="J258:J299" si="107">IF(G258=1, $C$15,  #N/A)</f>
        <v>#N/A</v>
      </c>
      <c r="K258" s="10" t="e">
        <f t="shared" si="102"/>
        <v>#VALUE!</v>
      </c>
      <c r="L258" s="10" t="e">
        <f t="shared" si="89"/>
        <v>#N/A</v>
      </c>
      <c r="M258" s="10" t="e">
        <f t="shared" si="90"/>
        <v>#N/A</v>
      </c>
      <c r="N258" s="10" t="e">
        <f t="shared" si="106"/>
        <v>#N/A</v>
      </c>
      <c r="O258" s="10">
        <f>COUNT($F$2:F258)</f>
        <v>23</v>
      </c>
      <c r="P258" s="10" t="e">
        <f t="shared" ref="P258:P299" si="108">IF(F258&gt;0,NORMDIST(F258,$C$8,$C$9,1),#N/A)</f>
        <v>#N/A</v>
      </c>
      <c r="Q258" s="10"/>
      <c r="R258" s="10"/>
      <c r="S258" s="10"/>
      <c r="T258" s="17">
        <f t="shared" ref="T258:T299" si="109">$C$18</f>
        <v>0.8</v>
      </c>
      <c r="U258" s="10">
        <f t="shared" ca="1" si="103"/>
        <v>17.588758386450813</v>
      </c>
      <c r="V258" s="17">
        <f t="shared" ref="V258:V299" si="110">$C$19</f>
        <v>0.55999999999999994</v>
      </c>
      <c r="W258" s="10">
        <f t="shared" ca="1" si="104"/>
        <v>14.105373162891022</v>
      </c>
      <c r="X258" s="17">
        <f t="shared" ref="X258:X299" si="111">$C$20</f>
        <v>0</v>
      </c>
      <c r="Y258" s="10" t="e">
        <f t="shared" ca="1" si="105"/>
        <v>#NUM!</v>
      </c>
      <c r="Z258" s="10">
        <f t="shared" ca="1" si="101"/>
        <v>5.0479280388752308</v>
      </c>
      <c r="AA258" s="10">
        <f t="shared" ca="1" si="91"/>
        <v>6.8802849990687491</v>
      </c>
      <c r="AB258" s="10">
        <f t="shared" ca="1" si="92"/>
        <v>9.0991257143317981</v>
      </c>
      <c r="AC258" s="10">
        <f t="shared" ca="1" si="93"/>
        <v>10.699065977658258</v>
      </c>
      <c r="AD258" s="20">
        <f t="shared" ca="1" si="94"/>
        <v>12.066155940458248</v>
      </c>
      <c r="AE258" s="10">
        <f t="shared" ca="1" si="95"/>
        <v>13.343942050391306</v>
      </c>
      <c r="AF258" s="10">
        <f t="shared" ca="1" si="96"/>
        <v>14.621728160324363</v>
      </c>
      <c r="AG258" s="10">
        <f t="shared" ca="1" si="97"/>
        <v>15.988818123124354</v>
      </c>
      <c r="AH258" s="10">
        <f t="shared" ca="1" si="98"/>
        <v>17.588758386450813</v>
      </c>
      <c r="AI258" s="10">
        <f t="shared" ca="1" si="99"/>
        <v>19.807599101713862</v>
      </c>
      <c r="AJ258" s="10">
        <f t="shared" ca="1" si="100"/>
        <v>21.639956061907377</v>
      </c>
    </row>
    <row r="259" spans="7:36">
      <c r="G259" s="21" t="s">
        <v>3</v>
      </c>
      <c r="J259" s="19" t="e">
        <f t="shared" si="107"/>
        <v>#N/A</v>
      </c>
      <c r="K259" s="10" t="e">
        <f t="shared" si="102"/>
        <v>#VALUE!</v>
      </c>
      <c r="L259" s="10" t="e">
        <f t="shared" ref="L259:L299" si="112">IF(ISBLANK(F258),#N/A,IF(ISBLANK(F259),#N/A,((F259+F258))))</f>
        <v>#N/A</v>
      </c>
      <c r="M259" s="10" t="e">
        <f t="shared" ref="M259:M299" si="113">IF(ISBLANK(F258),#N/A,IF(ISBLANK(F259),#N/A,ABS(F259-F258)))</f>
        <v>#N/A</v>
      </c>
      <c r="N259" s="10" t="e">
        <f t="shared" si="106"/>
        <v>#N/A</v>
      </c>
      <c r="O259" s="10">
        <f>COUNT($F$2:F259)</f>
        <v>23</v>
      </c>
      <c r="P259" s="10" t="e">
        <f t="shared" si="108"/>
        <v>#N/A</v>
      </c>
      <c r="Q259" s="10"/>
      <c r="R259" s="10"/>
      <c r="S259" s="10"/>
      <c r="T259" s="17">
        <f t="shared" si="109"/>
        <v>0.8</v>
      </c>
      <c r="U259" s="10">
        <f t="shared" ca="1" si="103"/>
        <v>17.588758386450813</v>
      </c>
      <c r="V259" s="17">
        <f t="shared" si="110"/>
        <v>0.55999999999999994</v>
      </c>
      <c r="W259" s="10">
        <f t="shared" ca="1" si="104"/>
        <v>14.105373162891022</v>
      </c>
      <c r="X259" s="17">
        <f t="shared" si="111"/>
        <v>0</v>
      </c>
      <c r="Y259" s="10" t="e">
        <f t="shared" ca="1" si="105"/>
        <v>#NUM!</v>
      </c>
      <c r="Z259" s="10">
        <f t="shared" ca="1" si="101"/>
        <v>5.0479280388752308</v>
      </c>
      <c r="AA259" s="10">
        <f t="shared" ref="AA259:AA299" ca="1" si="114">NORMINV(0.1,$C$8,$C$9)</f>
        <v>6.8802849990687491</v>
      </c>
      <c r="AB259" s="10">
        <f t="shared" ref="AB259:AB299" ca="1" si="115">NORMINV(0.2,$C$8,$C$9)</f>
        <v>9.0991257143317981</v>
      </c>
      <c r="AC259" s="10">
        <f t="shared" ref="AC259:AC299" ca="1" si="116">NORMINV(0.3,$C$8,$C$9)</f>
        <v>10.699065977658258</v>
      </c>
      <c r="AD259" s="20">
        <f t="shared" ref="AD259:AD299" ca="1" si="117">NORMINV(0.4,$C$8,$C$9)</f>
        <v>12.066155940458248</v>
      </c>
      <c r="AE259" s="10">
        <f t="shared" ref="AE259:AE299" ca="1" si="118">NORMINV(0.5,$C$8,$C$9)</f>
        <v>13.343942050391306</v>
      </c>
      <c r="AF259" s="10">
        <f t="shared" ref="AF259:AF299" ca="1" si="119">NORMINV(0.6,$C$8,$C$9)</f>
        <v>14.621728160324363</v>
      </c>
      <c r="AG259" s="10">
        <f t="shared" ref="AG259:AG299" ca="1" si="120">NORMINV(0.7,$C$8,$C$9)</f>
        <v>15.988818123124354</v>
      </c>
      <c r="AH259" s="10">
        <f t="shared" ref="AH259:AH299" ca="1" si="121">NORMINV(0.8,$C$8,$C$9)</f>
        <v>17.588758386450813</v>
      </c>
      <c r="AI259" s="10">
        <f t="shared" ref="AI259:AI299" ca="1" si="122">NORMINV(0.9,$C$8,$C$9)</f>
        <v>19.807599101713862</v>
      </c>
      <c r="AJ259" s="10">
        <f t="shared" ref="AJ259:AJ299" ca="1" si="123">NORMINV(0.95,$C$8,$C$9)</f>
        <v>21.639956061907377</v>
      </c>
    </row>
    <row r="260" spans="7:36">
      <c r="G260" s="21" t="s">
        <v>3</v>
      </c>
      <c r="J260" s="19" t="e">
        <f t="shared" si="107"/>
        <v>#N/A</v>
      </c>
      <c r="K260" s="10" t="e">
        <f t="shared" si="102"/>
        <v>#VALUE!</v>
      </c>
      <c r="L260" s="10" t="e">
        <f t="shared" si="112"/>
        <v>#N/A</v>
      </c>
      <c r="M260" s="10" t="e">
        <f t="shared" si="113"/>
        <v>#N/A</v>
      </c>
      <c r="N260" s="10" t="e">
        <f t="shared" si="106"/>
        <v>#N/A</v>
      </c>
      <c r="O260" s="10">
        <f>COUNT($F$2:F260)</f>
        <v>23</v>
      </c>
      <c r="P260" s="10" t="e">
        <f t="shared" si="108"/>
        <v>#N/A</v>
      </c>
      <c r="Q260" s="10"/>
      <c r="R260" s="10"/>
      <c r="S260" s="10"/>
      <c r="T260" s="17">
        <f t="shared" si="109"/>
        <v>0.8</v>
      </c>
      <c r="U260" s="10">
        <f t="shared" ca="1" si="103"/>
        <v>17.588758386450813</v>
      </c>
      <c r="V260" s="17">
        <f t="shared" si="110"/>
        <v>0.55999999999999994</v>
      </c>
      <c r="W260" s="10">
        <f t="shared" ca="1" si="104"/>
        <v>14.105373162891022</v>
      </c>
      <c r="X260" s="17">
        <f t="shared" si="111"/>
        <v>0</v>
      </c>
      <c r="Y260" s="10" t="e">
        <f t="shared" ca="1" si="105"/>
        <v>#NUM!</v>
      </c>
      <c r="Z260" s="10">
        <f t="shared" ref="Z260:Z299" ca="1" si="124">NORMINV(0.05,$C$8,$C$9)</f>
        <v>5.0479280388752308</v>
      </c>
      <c r="AA260" s="10">
        <f t="shared" ca="1" si="114"/>
        <v>6.8802849990687491</v>
      </c>
      <c r="AB260" s="10">
        <f t="shared" ca="1" si="115"/>
        <v>9.0991257143317981</v>
      </c>
      <c r="AC260" s="10">
        <f t="shared" ca="1" si="116"/>
        <v>10.699065977658258</v>
      </c>
      <c r="AD260" s="20">
        <f t="shared" ca="1" si="117"/>
        <v>12.066155940458248</v>
      </c>
      <c r="AE260" s="10">
        <f t="shared" ca="1" si="118"/>
        <v>13.343942050391306</v>
      </c>
      <c r="AF260" s="10">
        <f t="shared" ca="1" si="119"/>
        <v>14.621728160324363</v>
      </c>
      <c r="AG260" s="10">
        <f t="shared" ca="1" si="120"/>
        <v>15.988818123124354</v>
      </c>
      <c r="AH260" s="10">
        <f t="shared" ca="1" si="121"/>
        <v>17.588758386450813</v>
      </c>
      <c r="AI260" s="10">
        <f t="shared" ca="1" si="122"/>
        <v>19.807599101713862</v>
      </c>
      <c r="AJ260" s="10">
        <f t="shared" ca="1" si="123"/>
        <v>21.639956061907377</v>
      </c>
    </row>
    <row r="261" spans="7:36">
      <c r="G261" s="21" t="s">
        <v>3</v>
      </c>
      <c r="J261" s="19" t="e">
        <f t="shared" si="107"/>
        <v>#N/A</v>
      </c>
      <c r="K261" s="10" t="e">
        <f t="shared" si="102"/>
        <v>#VALUE!</v>
      </c>
      <c r="L261" s="10" t="e">
        <f t="shared" si="112"/>
        <v>#N/A</v>
      </c>
      <c r="M261" s="10" t="e">
        <f t="shared" si="113"/>
        <v>#N/A</v>
      </c>
      <c r="N261" s="10" t="e">
        <f t="shared" si="106"/>
        <v>#N/A</v>
      </c>
      <c r="O261" s="10">
        <f>COUNT($F$2:F261)</f>
        <v>23</v>
      </c>
      <c r="P261" s="10" t="e">
        <f t="shared" si="108"/>
        <v>#N/A</v>
      </c>
      <c r="Q261" s="10"/>
      <c r="R261" s="10"/>
      <c r="S261" s="10"/>
      <c r="T261" s="17">
        <f t="shared" si="109"/>
        <v>0.8</v>
      </c>
      <c r="U261" s="10">
        <f t="shared" ca="1" si="103"/>
        <v>17.588758386450813</v>
      </c>
      <c r="V261" s="17">
        <f t="shared" si="110"/>
        <v>0.55999999999999994</v>
      </c>
      <c r="W261" s="10">
        <f t="shared" ca="1" si="104"/>
        <v>14.105373162891022</v>
      </c>
      <c r="X261" s="17">
        <f t="shared" si="111"/>
        <v>0</v>
      </c>
      <c r="Y261" s="10" t="e">
        <f t="shared" ca="1" si="105"/>
        <v>#NUM!</v>
      </c>
      <c r="Z261" s="10">
        <f t="shared" ca="1" si="124"/>
        <v>5.0479280388752308</v>
      </c>
      <c r="AA261" s="10">
        <f t="shared" ca="1" si="114"/>
        <v>6.8802849990687491</v>
      </c>
      <c r="AB261" s="10">
        <f t="shared" ca="1" si="115"/>
        <v>9.0991257143317981</v>
      </c>
      <c r="AC261" s="10">
        <f t="shared" ca="1" si="116"/>
        <v>10.699065977658258</v>
      </c>
      <c r="AD261" s="20">
        <f t="shared" ca="1" si="117"/>
        <v>12.066155940458248</v>
      </c>
      <c r="AE261" s="10">
        <f t="shared" ca="1" si="118"/>
        <v>13.343942050391306</v>
      </c>
      <c r="AF261" s="10">
        <f t="shared" ca="1" si="119"/>
        <v>14.621728160324363</v>
      </c>
      <c r="AG261" s="10">
        <f t="shared" ca="1" si="120"/>
        <v>15.988818123124354</v>
      </c>
      <c r="AH261" s="10">
        <f t="shared" ca="1" si="121"/>
        <v>17.588758386450813</v>
      </c>
      <c r="AI261" s="10">
        <f t="shared" ca="1" si="122"/>
        <v>19.807599101713862</v>
      </c>
      <c r="AJ261" s="10">
        <f t="shared" ca="1" si="123"/>
        <v>21.639956061907377</v>
      </c>
    </row>
    <row r="262" spans="7:36">
      <c r="G262" s="21" t="s">
        <v>3</v>
      </c>
      <c r="J262" s="19" t="e">
        <f t="shared" si="107"/>
        <v>#N/A</v>
      </c>
      <c r="K262" s="10" t="e">
        <f t="shared" ref="K262:K299" si="125">E262*G262</f>
        <v>#VALUE!</v>
      </c>
      <c r="L262" s="10" t="e">
        <f t="shared" si="112"/>
        <v>#N/A</v>
      </c>
      <c r="M262" s="10" t="e">
        <f t="shared" si="113"/>
        <v>#N/A</v>
      </c>
      <c r="N262" s="10" t="e">
        <f t="shared" si="106"/>
        <v>#N/A</v>
      </c>
      <c r="O262" s="10">
        <f>COUNT($F$2:F262)</f>
        <v>23</v>
      </c>
      <c r="P262" s="10" t="e">
        <f t="shared" si="108"/>
        <v>#N/A</v>
      </c>
      <c r="Q262" s="10"/>
      <c r="R262" s="10"/>
      <c r="S262" s="10"/>
      <c r="T262" s="17">
        <f t="shared" si="109"/>
        <v>0.8</v>
      </c>
      <c r="U262" s="10">
        <f t="shared" ca="1" si="103"/>
        <v>17.588758386450813</v>
      </c>
      <c r="V262" s="17">
        <f t="shared" si="110"/>
        <v>0.55999999999999994</v>
      </c>
      <c r="W262" s="10">
        <f t="shared" ca="1" si="104"/>
        <v>14.105373162891022</v>
      </c>
      <c r="X262" s="17">
        <f t="shared" si="111"/>
        <v>0</v>
      </c>
      <c r="Y262" s="10" t="e">
        <f t="shared" ca="1" si="105"/>
        <v>#NUM!</v>
      </c>
      <c r="Z262" s="10">
        <f t="shared" ca="1" si="124"/>
        <v>5.0479280388752308</v>
      </c>
      <c r="AA262" s="10">
        <f t="shared" ca="1" si="114"/>
        <v>6.8802849990687491</v>
      </c>
      <c r="AB262" s="10">
        <f t="shared" ca="1" si="115"/>
        <v>9.0991257143317981</v>
      </c>
      <c r="AC262" s="10">
        <f t="shared" ca="1" si="116"/>
        <v>10.699065977658258</v>
      </c>
      <c r="AD262" s="20">
        <f t="shared" ca="1" si="117"/>
        <v>12.066155940458248</v>
      </c>
      <c r="AE262" s="10">
        <f t="shared" ca="1" si="118"/>
        <v>13.343942050391306</v>
      </c>
      <c r="AF262" s="10">
        <f t="shared" ca="1" si="119"/>
        <v>14.621728160324363</v>
      </c>
      <c r="AG262" s="10">
        <f t="shared" ca="1" si="120"/>
        <v>15.988818123124354</v>
      </c>
      <c r="AH262" s="10">
        <f t="shared" ca="1" si="121"/>
        <v>17.588758386450813</v>
      </c>
      <c r="AI262" s="10">
        <f t="shared" ca="1" si="122"/>
        <v>19.807599101713862</v>
      </c>
      <c r="AJ262" s="10">
        <f t="shared" ca="1" si="123"/>
        <v>21.639956061907377</v>
      </c>
    </row>
    <row r="263" spans="7:36">
      <c r="G263" s="21" t="s">
        <v>3</v>
      </c>
      <c r="J263" s="19" t="e">
        <f t="shared" si="107"/>
        <v>#N/A</v>
      </c>
      <c r="K263" s="10" t="e">
        <f t="shared" si="125"/>
        <v>#VALUE!</v>
      </c>
      <c r="L263" s="10" t="e">
        <f t="shared" si="112"/>
        <v>#N/A</v>
      </c>
      <c r="M263" s="10" t="e">
        <f t="shared" si="113"/>
        <v>#N/A</v>
      </c>
      <c r="N263" s="10" t="e">
        <f t="shared" si="106"/>
        <v>#N/A</v>
      </c>
      <c r="O263" s="10">
        <f>COUNT($F$2:F263)</f>
        <v>23</v>
      </c>
      <c r="P263" s="10" t="e">
        <f t="shared" si="108"/>
        <v>#N/A</v>
      </c>
      <c r="Q263" s="10"/>
      <c r="R263" s="10"/>
      <c r="S263" s="10"/>
      <c r="T263" s="17">
        <f t="shared" si="109"/>
        <v>0.8</v>
      </c>
      <c r="U263" s="10">
        <f t="shared" ca="1" si="103"/>
        <v>17.588758386450813</v>
      </c>
      <c r="V263" s="17">
        <f t="shared" si="110"/>
        <v>0.55999999999999994</v>
      </c>
      <c r="W263" s="10">
        <f t="shared" ca="1" si="104"/>
        <v>14.105373162891022</v>
      </c>
      <c r="X263" s="17">
        <f t="shared" si="111"/>
        <v>0</v>
      </c>
      <c r="Y263" s="10" t="e">
        <f t="shared" ca="1" si="105"/>
        <v>#NUM!</v>
      </c>
      <c r="Z263" s="10">
        <f t="shared" ca="1" si="124"/>
        <v>5.0479280388752308</v>
      </c>
      <c r="AA263" s="10">
        <f t="shared" ca="1" si="114"/>
        <v>6.8802849990687491</v>
      </c>
      <c r="AB263" s="10">
        <f t="shared" ca="1" si="115"/>
        <v>9.0991257143317981</v>
      </c>
      <c r="AC263" s="10">
        <f t="shared" ca="1" si="116"/>
        <v>10.699065977658258</v>
      </c>
      <c r="AD263" s="20">
        <f t="shared" ca="1" si="117"/>
        <v>12.066155940458248</v>
      </c>
      <c r="AE263" s="10">
        <f t="shared" ca="1" si="118"/>
        <v>13.343942050391306</v>
      </c>
      <c r="AF263" s="10">
        <f t="shared" ca="1" si="119"/>
        <v>14.621728160324363</v>
      </c>
      <c r="AG263" s="10">
        <f t="shared" ca="1" si="120"/>
        <v>15.988818123124354</v>
      </c>
      <c r="AH263" s="10">
        <f t="shared" ca="1" si="121"/>
        <v>17.588758386450813</v>
      </c>
      <c r="AI263" s="10">
        <f t="shared" ca="1" si="122"/>
        <v>19.807599101713862</v>
      </c>
      <c r="AJ263" s="10">
        <f t="shared" ca="1" si="123"/>
        <v>21.639956061907377</v>
      </c>
    </row>
    <row r="264" spans="7:36">
      <c r="G264" s="21" t="s">
        <v>3</v>
      </c>
      <c r="J264" s="19" t="e">
        <f t="shared" si="107"/>
        <v>#N/A</v>
      </c>
      <c r="K264" s="10" t="e">
        <f t="shared" si="125"/>
        <v>#VALUE!</v>
      </c>
      <c r="L264" s="10" t="e">
        <f t="shared" si="112"/>
        <v>#N/A</v>
      </c>
      <c r="M264" s="10" t="e">
        <f t="shared" si="113"/>
        <v>#N/A</v>
      </c>
      <c r="N264" s="10" t="e">
        <f t="shared" si="106"/>
        <v>#N/A</v>
      </c>
      <c r="O264" s="10">
        <f>COUNT($F$2:F264)</f>
        <v>23</v>
      </c>
      <c r="P264" s="10" t="e">
        <f t="shared" si="108"/>
        <v>#N/A</v>
      </c>
      <c r="Q264" s="10"/>
      <c r="R264" s="10"/>
      <c r="S264" s="10"/>
      <c r="T264" s="17">
        <f t="shared" si="109"/>
        <v>0.8</v>
      </c>
      <c r="U264" s="10">
        <f t="shared" ca="1" si="103"/>
        <v>17.588758386450813</v>
      </c>
      <c r="V264" s="17">
        <f t="shared" si="110"/>
        <v>0.55999999999999994</v>
      </c>
      <c r="W264" s="10">
        <f t="shared" ca="1" si="104"/>
        <v>14.105373162891022</v>
      </c>
      <c r="X264" s="17">
        <f t="shared" si="111"/>
        <v>0</v>
      </c>
      <c r="Y264" s="10" t="e">
        <f t="shared" ca="1" si="105"/>
        <v>#NUM!</v>
      </c>
      <c r="Z264" s="10">
        <f t="shared" ca="1" si="124"/>
        <v>5.0479280388752308</v>
      </c>
      <c r="AA264" s="10">
        <f t="shared" ca="1" si="114"/>
        <v>6.8802849990687491</v>
      </c>
      <c r="AB264" s="10">
        <f t="shared" ca="1" si="115"/>
        <v>9.0991257143317981</v>
      </c>
      <c r="AC264" s="10">
        <f t="shared" ca="1" si="116"/>
        <v>10.699065977658258</v>
      </c>
      <c r="AD264" s="20">
        <f t="shared" ca="1" si="117"/>
        <v>12.066155940458248</v>
      </c>
      <c r="AE264" s="10">
        <f t="shared" ca="1" si="118"/>
        <v>13.343942050391306</v>
      </c>
      <c r="AF264" s="10">
        <f t="shared" ca="1" si="119"/>
        <v>14.621728160324363</v>
      </c>
      <c r="AG264" s="10">
        <f t="shared" ca="1" si="120"/>
        <v>15.988818123124354</v>
      </c>
      <c r="AH264" s="10">
        <f t="shared" ca="1" si="121"/>
        <v>17.588758386450813</v>
      </c>
      <c r="AI264" s="10">
        <f t="shared" ca="1" si="122"/>
        <v>19.807599101713862</v>
      </c>
      <c r="AJ264" s="10">
        <f t="shared" ca="1" si="123"/>
        <v>21.639956061907377</v>
      </c>
    </row>
    <row r="265" spans="7:36">
      <c r="G265" s="21" t="s">
        <v>3</v>
      </c>
      <c r="J265" s="19" t="e">
        <f t="shared" si="107"/>
        <v>#N/A</v>
      </c>
      <c r="K265" s="10" t="e">
        <f t="shared" si="125"/>
        <v>#VALUE!</v>
      </c>
      <c r="L265" s="10" t="e">
        <f t="shared" si="112"/>
        <v>#N/A</v>
      </c>
      <c r="M265" s="10" t="e">
        <f t="shared" si="113"/>
        <v>#N/A</v>
      </c>
      <c r="N265" s="10" t="e">
        <f t="shared" si="106"/>
        <v>#N/A</v>
      </c>
      <c r="O265" s="10">
        <f>COUNT($F$2:F265)</f>
        <v>23</v>
      </c>
      <c r="P265" s="10" t="e">
        <f t="shared" si="108"/>
        <v>#N/A</v>
      </c>
      <c r="Q265" s="10"/>
      <c r="R265" s="10"/>
      <c r="S265" s="10"/>
      <c r="T265" s="17">
        <f t="shared" si="109"/>
        <v>0.8</v>
      </c>
      <c r="U265" s="10">
        <f t="shared" ca="1" si="103"/>
        <v>17.588758386450813</v>
      </c>
      <c r="V265" s="17">
        <f t="shared" si="110"/>
        <v>0.55999999999999994</v>
      </c>
      <c r="W265" s="10">
        <f t="shared" ca="1" si="104"/>
        <v>14.105373162891022</v>
      </c>
      <c r="X265" s="17">
        <f t="shared" si="111"/>
        <v>0</v>
      </c>
      <c r="Y265" s="10" t="e">
        <f t="shared" ca="1" si="105"/>
        <v>#NUM!</v>
      </c>
      <c r="Z265" s="10">
        <f t="shared" ca="1" si="124"/>
        <v>5.0479280388752308</v>
      </c>
      <c r="AA265" s="10">
        <f t="shared" ca="1" si="114"/>
        <v>6.8802849990687491</v>
      </c>
      <c r="AB265" s="10">
        <f t="shared" ca="1" si="115"/>
        <v>9.0991257143317981</v>
      </c>
      <c r="AC265" s="10">
        <f t="shared" ca="1" si="116"/>
        <v>10.699065977658258</v>
      </c>
      <c r="AD265" s="20">
        <f t="shared" ca="1" si="117"/>
        <v>12.066155940458248</v>
      </c>
      <c r="AE265" s="10">
        <f t="shared" ca="1" si="118"/>
        <v>13.343942050391306</v>
      </c>
      <c r="AF265" s="10">
        <f t="shared" ca="1" si="119"/>
        <v>14.621728160324363</v>
      </c>
      <c r="AG265" s="10">
        <f t="shared" ca="1" si="120"/>
        <v>15.988818123124354</v>
      </c>
      <c r="AH265" s="10">
        <f t="shared" ca="1" si="121"/>
        <v>17.588758386450813</v>
      </c>
      <c r="AI265" s="10">
        <f t="shared" ca="1" si="122"/>
        <v>19.807599101713862</v>
      </c>
      <c r="AJ265" s="10">
        <f t="shared" ca="1" si="123"/>
        <v>21.639956061907377</v>
      </c>
    </row>
    <row r="266" spans="7:36">
      <c r="G266" s="21" t="s">
        <v>3</v>
      </c>
      <c r="J266" s="19" t="e">
        <f t="shared" si="107"/>
        <v>#N/A</v>
      </c>
      <c r="K266" s="10" t="e">
        <f t="shared" si="125"/>
        <v>#VALUE!</v>
      </c>
      <c r="L266" s="10" t="e">
        <f t="shared" si="112"/>
        <v>#N/A</v>
      </c>
      <c r="M266" s="10" t="e">
        <f t="shared" si="113"/>
        <v>#N/A</v>
      </c>
      <c r="N266" s="10" t="e">
        <f t="shared" si="106"/>
        <v>#N/A</v>
      </c>
      <c r="O266" s="10">
        <f>COUNT($F$2:F266)</f>
        <v>23</v>
      </c>
      <c r="P266" s="10" t="e">
        <f t="shared" si="108"/>
        <v>#N/A</v>
      </c>
      <c r="Q266" s="10"/>
      <c r="R266" s="10"/>
      <c r="S266" s="10"/>
      <c r="T266" s="17">
        <f t="shared" si="109"/>
        <v>0.8</v>
      </c>
      <c r="U266" s="10">
        <f t="shared" ca="1" si="103"/>
        <v>17.588758386450813</v>
      </c>
      <c r="V266" s="17">
        <f t="shared" si="110"/>
        <v>0.55999999999999994</v>
      </c>
      <c r="W266" s="10">
        <f t="shared" ca="1" si="104"/>
        <v>14.105373162891022</v>
      </c>
      <c r="X266" s="17">
        <f t="shared" si="111"/>
        <v>0</v>
      </c>
      <c r="Y266" s="10" t="e">
        <f t="shared" ca="1" si="105"/>
        <v>#NUM!</v>
      </c>
      <c r="Z266" s="10">
        <f t="shared" ca="1" si="124"/>
        <v>5.0479280388752308</v>
      </c>
      <c r="AA266" s="10">
        <f t="shared" ca="1" si="114"/>
        <v>6.8802849990687491</v>
      </c>
      <c r="AB266" s="10">
        <f t="shared" ca="1" si="115"/>
        <v>9.0991257143317981</v>
      </c>
      <c r="AC266" s="10">
        <f t="shared" ca="1" si="116"/>
        <v>10.699065977658258</v>
      </c>
      <c r="AD266" s="20">
        <f t="shared" ca="1" si="117"/>
        <v>12.066155940458248</v>
      </c>
      <c r="AE266" s="10">
        <f t="shared" ca="1" si="118"/>
        <v>13.343942050391306</v>
      </c>
      <c r="AF266" s="10">
        <f t="shared" ca="1" si="119"/>
        <v>14.621728160324363</v>
      </c>
      <c r="AG266" s="10">
        <f t="shared" ca="1" si="120"/>
        <v>15.988818123124354</v>
      </c>
      <c r="AH266" s="10">
        <f t="shared" ca="1" si="121"/>
        <v>17.588758386450813</v>
      </c>
      <c r="AI266" s="10">
        <f t="shared" ca="1" si="122"/>
        <v>19.807599101713862</v>
      </c>
      <c r="AJ266" s="10">
        <f t="shared" ca="1" si="123"/>
        <v>21.639956061907377</v>
      </c>
    </row>
    <row r="267" spans="7:36">
      <c r="G267" s="21" t="s">
        <v>3</v>
      </c>
      <c r="J267" s="19" t="e">
        <f t="shared" si="107"/>
        <v>#N/A</v>
      </c>
      <c r="K267" s="10" t="e">
        <f t="shared" si="125"/>
        <v>#VALUE!</v>
      </c>
      <c r="L267" s="10" t="e">
        <f t="shared" si="112"/>
        <v>#N/A</v>
      </c>
      <c r="M267" s="10" t="e">
        <f t="shared" si="113"/>
        <v>#N/A</v>
      </c>
      <c r="N267" s="10" t="e">
        <f t="shared" si="106"/>
        <v>#N/A</v>
      </c>
      <c r="O267" s="10">
        <f>COUNT($F$2:F267)</f>
        <v>23</v>
      </c>
      <c r="P267" s="10" t="e">
        <f t="shared" si="108"/>
        <v>#N/A</v>
      </c>
      <c r="Q267" s="10"/>
      <c r="R267" s="10"/>
      <c r="S267" s="10"/>
      <c r="T267" s="17">
        <f t="shared" si="109"/>
        <v>0.8</v>
      </c>
      <c r="U267" s="10">
        <f t="shared" ca="1" si="103"/>
        <v>17.588758386450813</v>
      </c>
      <c r="V267" s="17">
        <f t="shared" si="110"/>
        <v>0.55999999999999994</v>
      </c>
      <c r="W267" s="10">
        <f t="shared" ca="1" si="104"/>
        <v>14.105373162891022</v>
      </c>
      <c r="X267" s="17">
        <f t="shared" si="111"/>
        <v>0</v>
      </c>
      <c r="Y267" s="10" t="e">
        <f t="shared" ca="1" si="105"/>
        <v>#NUM!</v>
      </c>
      <c r="Z267" s="10">
        <f t="shared" ca="1" si="124"/>
        <v>5.0479280388752308</v>
      </c>
      <c r="AA267" s="10">
        <f t="shared" ca="1" si="114"/>
        <v>6.8802849990687491</v>
      </c>
      <c r="AB267" s="10">
        <f t="shared" ca="1" si="115"/>
        <v>9.0991257143317981</v>
      </c>
      <c r="AC267" s="10">
        <f t="shared" ca="1" si="116"/>
        <v>10.699065977658258</v>
      </c>
      <c r="AD267" s="20">
        <f t="shared" ca="1" si="117"/>
        <v>12.066155940458248</v>
      </c>
      <c r="AE267" s="10">
        <f t="shared" ca="1" si="118"/>
        <v>13.343942050391306</v>
      </c>
      <c r="AF267" s="10">
        <f t="shared" ca="1" si="119"/>
        <v>14.621728160324363</v>
      </c>
      <c r="AG267" s="10">
        <f t="shared" ca="1" si="120"/>
        <v>15.988818123124354</v>
      </c>
      <c r="AH267" s="10">
        <f t="shared" ca="1" si="121"/>
        <v>17.588758386450813</v>
      </c>
      <c r="AI267" s="10">
        <f t="shared" ca="1" si="122"/>
        <v>19.807599101713862</v>
      </c>
      <c r="AJ267" s="10">
        <f t="shared" ca="1" si="123"/>
        <v>21.639956061907377</v>
      </c>
    </row>
    <row r="268" spans="7:36">
      <c r="G268" s="21" t="s">
        <v>3</v>
      </c>
      <c r="J268" s="19" t="e">
        <f t="shared" si="107"/>
        <v>#N/A</v>
      </c>
      <c r="K268" s="10" t="e">
        <f t="shared" si="125"/>
        <v>#VALUE!</v>
      </c>
      <c r="L268" s="10" t="e">
        <f t="shared" si="112"/>
        <v>#N/A</v>
      </c>
      <c r="M268" s="10" t="e">
        <f t="shared" si="113"/>
        <v>#N/A</v>
      </c>
      <c r="N268" s="10" t="e">
        <f t="shared" si="106"/>
        <v>#N/A</v>
      </c>
      <c r="O268" s="10">
        <f>COUNT($F$2:F268)</f>
        <v>23</v>
      </c>
      <c r="P268" s="10" t="e">
        <f t="shared" si="108"/>
        <v>#N/A</v>
      </c>
      <c r="Q268" s="10"/>
      <c r="R268" s="10"/>
      <c r="S268" s="10"/>
      <c r="T268" s="17">
        <f t="shared" si="109"/>
        <v>0.8</v>
      </c>
      <c r="U268" s="10">
        <f t="shared" ca="1" si="103"/>
        <v>17.588758386450813</v>
      </c>
      <c r="V268" s="17">
        <f t="shared" si="110"/>
        <v>0.55999999999999994</v>
      </c>
      <c r="W268" s="10">
        <f t="shared" ca="1" si="104"/>
        <v>14.105373162891022</v>
      </c>
      <c r="X268" s="17">
        <f t="shared" si="111"/>
        <v>0</v>
      </c>
      <c r="Y268" s="10" t="e">
        <f t="shared" ca="1" si="105"/>
        <v>#NUM!</v>
      </c>
      <c r="Z268" s="10">
        <f t="shared" ca="1" si="124"/>
        <v>5.0479280388752308</v>
      </c>
      <c r="AA268" s="10">
        <f t="shared" ca="1" si="114"/>
        <v>6.8802849990687491</v>
      </c>
      <c r="AB268" s="10">
        <f t="shared" ca="1" si="115"/>
        <v>9.0991257143317981</v>
      </c>
      <c r="AC268" s="10">
        <f t="shared" ca="1" si="116"/>
        <v>10.699065977658258</v>
      </c>
      <c r="AD268" s="20">
        <f t="shared" ca="1" si="117"/>
        <v>12.066155940458248</v>
      </c>
      <c r="AE268" s="10">
        <f t="shared" ca="1" si="118"/>
        <v>13.343942050391306</v>
      </c>
      <c r="AF268" s="10">
        <f t="shared" ca="1" si="119"/>
        <v>14.621728160324363</v>
      </c>
      <c r="AG268" s="10">
        <f t="shared" ca="1" si="120"/>
        <v>15.988818123124354</v>
      </c>
      <c r="AH268" s="10">
        <f t="shared" ca="1" si="121"/>
        <v>17.588758386450813</v>
      </c>
      <c r="AI268" s="10">
        <f t="shared" ca="1" si="122"/>
        <v>19.807599101713862</v>
      </c>
      <c r="AJ268" s="10">
        <f t="shared" ca="1" si="123"/>
        <v>21.639956061907377</v>
      </c>
    </row>
    <row r="269" spans="7:36">
      <c r="G269" s="21" t="s">
        <v>3</v>
      </c>
      <c r="J269" s="19" t="e">
        <f t="shared" si="107"/>
        <v>#N/A</v>
      </c>
      <c r="K269" s="10" t="e">
        <f t="shared" si="125"/>
        <v>#VALUE!</v>
      </c>
      <c r="L269" s="10" t="e">
        <f t="shared" si="112"/>
        <v>#N/A</v>
      </c>
      <c r="M269" s="10" t="e">
        <f t="shared" si="113"/>
        <v>#N/A</v>
      </c>
      <c r="N269" s="10" t="e">
        <f t="shared" si="106"/>
        <v>#N/A</v>
      </c>
      <c r="O269" s="10">
        <f>COUNT($F$2:F269)</f>
        <v>23</v>
      </c>
      <c r="P269" s="10" t="e">
        <f t="shared" si="108"/>
        <v>#N/A</v>
      </c>
      <c r="Q269" s="10"/>
      <c r="R269" s="10"/>
      <c r="S269" s="10"/>
      <c r="T269" s="17">
        <f t="shared" si="109"/>
        <v>0.8</v>
      </c>
      <c r="U269" s="10">
        <f t="shared" ca="1" si="103"/>
        <v>17.588758386450813</v>
      </c>
      <c r="V269" s="17">
        <f t="shared" si="110"/>
        <v>0.55999999999999994</v>
      </c>
      <c r="W269" s="10">
        <f t="shared" ca="1" si="104"/>
        <v>14.105373162891022</v>
      </c>
      <c r="X269" s="17">
        <f t="shared" si="111"/>
        <v>0</v>
      </c>
      <c r="Y269" s="10" t="e">
        <f t="shared" ca="1" si="105"/>
        <v>#NUM!</v>
      </c>
      <c r="Z269" s="10">
        <f t="shared" ca="1" si="124"/>
        <v>5.0479280388752308</v>
      </c>
      <c r="AA269" s="10">
        <f t="shared" ca="1" si="114"/>
        <v>6.8802849990687491</v>
      </c>
      <c r="AB269" s="10">
        <f t="shared" ca="1" si="115"/>
        <v>9.0991257143317981</v>
      </c>
      <c r="AC269" s="10">
        <f t="shared" ca="1" si="116"/>
        <v>10.699065977658258</v>
      </c>
      <c r="AD269" s="20">
        <f t="shared" ca="1" si="117"/>
        <v>12.066155940458248</v>
      </c>
      <c r="AE269" s="10">
        <f t="shared" ca="1" si="118"/>
        <v>13.343942050391306</v>
      </c>
      <c r="AF269" s="10">
        <f t="shared" ca="1" si="119"/>
        <v>14.621728160324363</v>
      </c>
      <c r="AG269" s="10">
        <f t="shared" ca="1" si="120"/>
        <v>15.988818123124354</v>
      </c>
      <c r="AH269" s="10">
        <f t="shared" ca="1" si="121"/>
        <v>17.588758386450813</v>
      </c>
      <c r="AI269" s="10">
        <f t="shared" ca="1" si="122"/>
        <v>19.807599101713862</v>
      </c>
      <c r="AJ269" s="10">
        <f t="shared" ca="1" si="123"/>
        <v>21.639956061907377</v>
      </c>
    </row>
    <row r="270" spans="7:36">
      <c r="G270" s="21" t="s">
        <v>3</v>
      </c>
      <c r="J270" s="19" t="e">
        <f t="shared" si="107"/>
        <v>#N/A</v>
      </c>
      <c r="K270" s="10" t="e">
        <f t="shared" si="125"/>
        <v>#VALUE!</v>
      </c>
      <c r="L270" s="10" t="e">
        <f t="shared" si="112"/>
        <v>#N/A</v>
      </c>
      <c r="M270" s="10" t="e">
        <f t="shared" si="113"/>
        <v>#N/A</v>
      </c>
      <c r="N270" s="10" t="e">
        <f t="shared" si="106"/>
        <v>#N/A</v>
      </c>
      <c r="O270" s="10">
        <f>COUNT($F$2:F270)</f>
        <v>23</v>
      </c>
      <c r="P270" s="10" t="e">
        <f t="shared" si="108"/>
        <v>#N/A</v>
      </c>
      <c r="Q270" s="10"/>
      <c r="R270" s="10"/>
      <c r="S270" s="10"/>
      <c r="T270" s="17">
        <f t="shared" si="109"/>
        <v>0.8</v>
      </c>
      <c r="U270" s="10">
        <f t="shared" ref="U270:U299" ca="1" si="126">NORMINV(T270,$C$8,$C$9)</f>
        <v>17.588758386450813</v>
      </c>
      <c r="V270" s="17">
        <f t="shared" si="110"/>
        <v>0.55999999999999994</v>
      </c>
      <c r="W270" s="10">
        <f t="shared" ref="W270:W299" ca="1" si="127">NORMINV(V270,$C$8,$C$9)</f>
        <v>14.105373162891022</v>
      </c>
      <c r="X270" s="17">
        <f t="shared" si="111"/>
        <v>0</v>
      </c>
      <c r="Y270" s="10" t="e">
        <f t="shared" ref="Y270:Y299" ca="1" si="128">NORMINV(X271,$C$7,$C$8)</f>
        <v>#NUM!</v>
      </c>
      <c r="Z270" s="10">
        <f t="shared" ca="1" si="124"/>
        <v>5.0479280388752308</v>
      </c>
      <c r="AA270" s="10">
        <f t="shared" ca="1" si="114"/>
        <v>6.8802849990687491</v>
      </c>
      <c r="AB270" s="10">
        <f t="shared" ca="1" si="115"/>
        <v>9.0991257143317981</v>
      </c>
      <c r="AC270" s="10">
        <f t="shared" ca="1" si="116"/>
        <v>10.699065977658258</v>
      </c>
      <c r="AD270" s="20">
        <f t="shared" ca="1" si="117"/>
        <v>12.066155940458248</v>
      </c>
      <c r="AE270" s="10">
        <f t="shared" ca="1" si="118"/>
        <v>13.343942050391306</v>
      </c>
      <c r="AF270" s="10">
        <f t="shared" ca="1" si="119"/>
        <v>14.621728160324363</v>
      </c>
      <c r="AG270" s="10">
        <f t="shared" ca="1" si="120"/>
        <v>15.988818123124354</v>
      </c>
      <c r="AH270" s="10">
        <f t="shared" ca="1" si="121"/>
        <v>17.588758386450813</v>
      </c>
      <c r="AI270" s="10">
        <f t="shared" ca="1" si="122"/>
        <v>19.807599101713862</v>
      </c>
      <c r="AJ270" s="10">
        <f t="shared" ca="1" si="123"/>
        <v>21.639956061907377</v>
      </c>
    </row>
    <row r="271" spans="7:36">
      <c r="G271" s="21" t="s">
        <v>3</v>
      </c>
      <c r="J271" s="19" t="e">
        <f t="shared" si="107"/>
        <v>#N/A</v>
      </c>
      <c r="K271" s="10" t="e">
        <f t="shared" si="125"/>
        <v>#VALUE!</v>
      </c>
      <c r="L271" s="10" t="e">
        <f t="shared" si="112"/>
        <v>#N/A</v>
      </c>
      <c r="M271" s="10" t="e">
        <f t="shared" si="113"/>
        <v>#N/A</v>
      </c>
      <c r="N271" s="10" t="e">
        <f t="shared" si="106"/>
        <v>#N/A</v>
      </c>
      <c r="O271" s="10">
        <f>COUNT($F$2:F271)</f>
        <v>23</v>
      </c>
      <c r="P271" s="10" t="e">
        <f t="shared" si="108"/>
        <v>#N/A</v>
      </c>
      <c r="Q271" s="10"/>
      <c r="R271" s="10"/>
      <c r="S271" s="10"/>
      <c r="T271" s="17">
        <f t="shared" si="109"/>
        <v>0.8</v>
      </c>
      <c r="U271" s="10">
        <f t="shared" ca="1" si="126"/>
        <v>17.588758386450813</v>
      </c>
      <c r="V271" s="17">
        <f t="shared" si="110"/>
        <v>0.55999999999999994</v>
      </c>
      <c r="W271" s="10">
        <f t="shared" ca="1" si="127"/>
        <v>14.105373162891022</v>
      </c>
      <c r="X271" s="17">
        <f t="shared" si="111"/>
        <v>0</v>
      </c>
      <c r="Y271" s="10" t="e">
        <f t="shared" ca="1" si="128"/>
        <v>#NUM!</v>
      </c>
      <c r="Z271" s="10">
        <f t="shared" ca="1" si="124"/>
        <v>5.0479280388752308</v>
      </c>
      <c r="AA271" s="10">
        <f t="shared" ca="1" si="114"/>
        <v>6.8802849990687491</v>
      </c>
      <c r="AB271" s="10">
        <f t="shared" ca="1" si="115"/>
        <v>9.0991257143317981</v>
      </c>
      <c r="AC271" s="10">
        <f t="shared" ca="1" si="116"/>
        <v>10.699065977658258</v>
      </c>
      <c r="AD271" s="20">
        <f t="shared" ca="1" si="117"/>
        <v>12.066155940458248</v>
      </c>
      <c r="AE271" s="10">
        <f t="shared" ca="1" si="118"/>
        <v>13.343942050391306</v>
      </c>
      <c r="AF271" s="10">
        <f t="shared" ca="1" si="119"/>
        <v>14.621728160324363</v>
      </c>
      <c r="AG271" s="10">
        <f t="shared" ca="1" si="120"/>
        <v>15.988818123124354</v>
      </c>
      <c r="AH271" s="10">
        <f t="shared" ca="1" si="121"/>
        <v>17.588758386450813</v>
      </c>
      <c r="AI271" s="10">
        <f t="shared" ca="1" si="122"/>
        <v>19.807599101713862</v>
      </c>
      <c r="AJ271" s="10">
        <f t="shared" ca="1" si="123"/>
        <v>21.639956061907377</v>
      </c>
    </row>
    <row r="272" spans="7:36">
      <c r="G272" s="21" t="s">
        <v>3</v>
      </c>
      <c r="J272" s="19" t="e">
        <f t="shared" si="107"/>
        <v>#N/A</v>
      </c>
      <c r="K272" s="10" t="e">
        <f t="shared" si="125"/>
        <v>#VALUE!</v>
      </c>
      <c r="L272" s="10" t="e">
        <f t="shared" si="112"/>
        <v>#N/A</v>
      </c>
      <c r="M272" s="10" t="e">
        <f t="shared" si="113"/>
        <v>#N/A</v>
      </c>
      <c r="N272" s="10" t="e">
        <f t="shared" si="106"/>
        <v>#N/A</v>
      </c>
      <c r="O272" s="10">
        <f>COUNT(F$2:F272)</f>
        <v>23</v>
      </c>
      <c r="P272" s="10" t="e">
        <f t="shared" si="108"/>
        <v>#N/A</v>
      </c>
      <c r="Q272" s="10"/>
      <c r="R272" s="10"/>
      <c r="S272" s="10"/>
      <c r="T272" s="17">
        <f t="shared" si="109"/>
        <v>0.8</v>
      </c>
      <c r="U272" s="10">
        <f t="shared" ca="1" si="126"/>
        <v>17.588758386450813</v>
      </c>
      <c r="V272" s="17">
        <f t="shared" si="110"/>
        <v>0.55999999999999994</v>
      </c>
      <c r="W272" s="10">
        <f t="shared" ca="1" si="127"/>
        <v>14.105373162891022</v>
      </c>
      <c r="X272" s="17">
        <f t="shared" si="111"/>
        <v>0</v>
      </c>
      <c r="Y272" s="10" t="e">
        <f t="shared" ca="1" si="128"/>
        <v>#NUM!</v>
      </c>
      <c r="Z272" s="10">
        <f t="shared" ca="1" si="124"/>
        <v>5.0479280388752308</v>
      </c>
      <c r="AA272" s="10">
        <f t="shared" ca="1" si="114"/>
        <v>6.8802849990687491</v>
      </c>
      <c r="AB272" s="10">
        <f t="shared" ca="1" si="115"/>
        <v>9.0991257143317981</v>
      </c>
      <c r="AC272" s="10">
        <f t="shared" ca="1" si="116"/>
        <v>10.699065977658258</v>
      </c>
      <c r="AD272" s="20">
        <f t="shared" ca="1" si="117"/>
        <v>12.066155940458248</v>
      </c>
      <c r="AE272" s="10">
        <f t="shared" ca="1" si="118"/>
        <v>13.343942050391306</v>
      </c>
      <c r="AF272" s="10">
        <f t="shared" ca="1" si="119"/>
        <v>14.621728160324363</v>
      </c>
      <c r="AG272" s="10">
        <f t="shared" ca="1" si="120"/>
        <v>15.988818123124354</v>
      </c>
      <c r="AH272" s="10">
        <f t="shared" ca="1" si="121"/>
        <v>17.588758386450813</v>
      </c>
      <c r="AI272" s="10">
        <f t="shared" ca="1" si="122"/>
        <v>19.807599101713862</v>
      </c>
      <c r="AJ272" s="10">
        <f t="shared" ca="1" si="123"/>
        <v>21.639956061907377</v>
      </c>
    </row>
    <row r="273" spans="7:36">
      <c r="G273" s="21" t="s">
        <v>3</v>
      </c>
      <c r="J273" s="19" t="e">
        <f t="shared" si="107"/>
        <v>#N/A</v>
      </c>
      <c r="K273" s="10" t="e">
        <f t="shared" si="125"/>
        <v>#VALUE!</v>
      </c>
      <c r="L273" s="10" t="e">
        <f t="shared" si="112"/>
        <v>#N/A</v>
      </c>
      <c r="M273" s="10" t="e">
        <f t="shared" si="113"/>
        <v>#N/A</v>
      </c>
      <c r="N273" s="10" t="e">
        <f t="shared" si="106"/>
        <v>#N/A</v>
      </c>
      <c r="O273" s="10">
        <f>COUNT($F$2:F273)</f>
        <v>23</v>
      </c>
      <c r="P273" s="10" t="e">
        <f t="shared" si="108"/>
        <v>#N/A</v>
      </c>
      <c r="Q273" s="10"/>
      <c r="R273" s="10"/>
      <c r="S273" s="10"/>
      <c r="T273" s="17">
        <f t="shared" si="109"/>
        <v>0.8</v>
      </c>
      <c r="U273" s="10">
        <f t="shared" ca="1" si="126"/>
        <v>17.588758386450813</v>
      </c>
      <c r="V273" s="17">
        <f t="shared" si="110"/>
        <v>0.55999999999999994</v>
      </c>
      <c r="W273" s="10">
        <f t="shared" ca="1" si="127"/>
        <v>14.105373162891022</v>
      </c>
      <c r="X273" s="17">
        <f t="shared" si="111"/>
        <v>0</v>
      </c>
      <c r="Y273" s="10" t="e">
        <f t="shared" ca="1" si="128"/>
        <v>#NUM!</v>
      </c>
      <c r="Z273" s="10">
        <f t="shared" ca="1" si="124"/>
        <v>5.0479280388752308</v>
      </c>
      <c r="AA273" s="10">
        <f t="shared" ca="1" si="114"/>
        <v>6.8802849990687491</v>
      </c>
      <c r="AB273" s="10">
        <f t="shared" ca="1" si="115"/>
        <v>9.0991257143317981</v>
      </c>
      <c r="AC273" s="10">
        <f t="shared" ca="1" si="116"/>
        <v>10.699065977658258</v>
      </c>
      <c r="AD273" s="20">
        <f t="shared" ca="1" si="117"/>
        <v>12.066155940458248</v>
      </c>
      <c r="AE273" s="10">
        <f t="shared" ca="1" si="118"/>
        <v>13.343942050391306</v>
      </c>
      <c r="AF273" s="10">
        <f t="shared" ca="1" si="119"/>
        <v>14.621728160324363</v>
      </c>
      <c r="AG273" s="10">
        <f t="shared" ca="1" si="120"/>
        <v>15.988818123124354</v>
      </c>
      <c r="AH273" s="10">
        <f t="shared" ca="1" si="121"/>
        <v>17.588758386450813</v>
      </c>
      <c r="AI273" s="10">
        <f t="shared" ca="1" si="122"/>
        <v>19.807599101713862</v>
      </c>
      <c r="AJ273" s="10">
        <f t="shared" ca="1" si="123"/>
        <v>21.639956061907377</v>
      </c>
    </row>
    <row r="274" spans="7:36">
      <c r="G274" s="21" t="s">
        <v>3</v>
      </c>
      <c r="J274" s="19" t="e">
        <f t="shared" si="107"/>
        <v>#N/A</v>
      </c>
      <c r="K274" s="10" t="e">
        <f t="shared" si="125"/>
        <v>#VALUE!</v>
      </c>
      <c r="L274" s="10" t="e">
        <f t="shared" si="112"/>
        <v>#N/A</v>
      </c>
      <c r="M274" s="10" t="e">
        <f t="shared" si="113"/>
        <v>#N/A</v>
      </c>
      <c r="N274" s="10" t="e">
        <f t="shared" si="106"/>
        <v>#N/A</v>
      </c>
      <c r="O274" s="10">
        <f>COUNT($F$2:F274)</f>
        <v>23</v>
      </c>
      <c r="P274" s="10" t="e">
        <f t="shared" si="108"/>
        <v>#N/A</v>
      </c>
      <c r="Q274" s="10"/>
      <c r="R274" s="10"/>
      <c r="S274" s="10"/>
      <c r="T274" s="17">
        <f t="shared" si="109"/>
        <v>0.8</v>
      </c>
      <c r="U274" s="10">
        <f t="shared" ca="1" si="126"/>
        <v>17.588758386450813</v>
      </c>
      <c r="V274" s="17">
        <f t="shared" si="110"/>
        <v>0.55999999999999994</v>
      </c>
      <c r="W274" s="10">
        <f t="shared" ca="1" si="127"/>
        <v>14.105373162891022</v>
      </c>
      <c r="X274" s="17">
        <f t="shared" si="111"/>
        <v>0</v>
      </c>
      <c r="Y274" s="10" t="e">
        <f t="shared" ca="1" si="128"/>
        <v>#NUM!</v>
      </c>
      <c r="Z274" s="10">
        <f t="shared" ca="1" si="124"/>
        <v>5.0479280388752308</v>
      </c>
      <c r="AA274" s="10">
        <f t="shared" ca="1" si="114"/>
        <v>6.8802849990687491</v>
      </c>
      <c r="AB274" s="10">
        <f t="shared" ca="1" si="115"/>
        <v>9.0991257143317981</v>
      </c>
      <c r="AC274" s="10">
        <f t="shared" ca="1" si="116"/>
        <v>10.699065977658258</v>
      </c>
      <c r="AD274" s="20">
        <f t="shared" ca="1" si="117"/>
        <v>12.066155940458248</v>
      </c>
      <c r="AE274" s="10">
        <f t="shared" ca="1" si="118"/>
        <v>13.343942050391306</v>
      </c>
      <c r="AF274" s="10">
        <f t="shared" ca="1" si="119"/>
        <v>14.621728160324363</v>
      </c>
      <c r="AG274" s="10">
        <f t="shared" ca="1" si="120"/>
        <v>15.988818123124354</v>
      </c>
      <c r="AH274" s="10">
        <f t="shared" ca="1" si="121"/>
        <v>17.588758386450813</v>
      </c>
      <c r="AI274" s="10">
        <f t="shared" ca="1" si="122"/>
        <v>19.807599101713862</v>
      </c>
      <c r="AJ274" s="10">
        <f t="shared" ca="1" si="123"/>
        <v>21.639956061907377</v>
      </c>
    </row>
    <row r="275" spans="7:36">
      <c r="G275" s="21" t="s">
        <v>3</v>
      </c>
      <c r="J275" s="19" t="e">
        <f t="shared" si="107"/>
        <v>#N/A</v>
      </c>
      <c r="K275" s="10" t="e">
        <f t="shared" si="125"/>
        <v>#VALUE!</v>
      </c>
      <c r="L275" s="10" t="e">
        <f t="shared" si="112"/>
        <v>#N/A</v>
      </c>
      <c r="M275" s="10" t="e">
        <f t="shared" si="113"/>
        <v>#N/A</v>
      </c>
      <c r="N275" s="10" t="e">
        <f t="shared" si="106"/>
        <v>#N/A</v>
      </c>
      <c r="O275" s="10">
        <f>COUNT($F$2:F275)</f>
        <v>23</v>
      </c>
      <c r="P275" s="10" t="e">
        <f t="shared" si="108"/>
        <v>#N/A</v>
      </c>
      <c r="Q275" s="10"/>
      <c r="R275" s="10"/>
      <c r="S275" s="10"/>
      <c r="T275" s="17">
        <f t="shared" si="109"/>
        <v>0.8</v>
      </c>
      <c r="U275" s="10">
        <f t="shared" ca="1" si="126"/>
        <v>17.588758386450813</v>
      </c>
      <c r="V275" s="17">
        <f t="shared" si="110"/>
        <v>0.55999999999999994</v>
      </c>
      <c r="W275" s="10">
        <f t="shared" ca="1" si="127"/>
        <v>14.105373162891022</v>
      </c>
      <c r="X275" s="17">
        <f t="shared" si="111"/>
        <v>0</v>
      </c>
      <c r="Y275" s="10" t="e">
        <f t="shared" ca="1" si="128"/>
        <v>#NUM!</v>
      </c>
      <c r="Z275" s="10">
        <f t="shared" ca="1" si="124"/>
        <v>5.0479280388752308</v>
      </c>
      <c r="AA275" s="10">
        <f t="shared" ca="1" si="114"/>
        <v>6.8802849990687491</v>
      </c>
      <c r="AB275" s="10">
        <f t="shared" ca="1" si="115"/>
        <v>9.0991257143317981</v>
      </c>
      <c r="AC275" s="10">
        <f t="shared" ca="1" si="116"/>
        <v>10.699065977658258</v>
      </c>
      <c r="AD275" s="20">
        <f t="shared" ca="1" si="117"/>
        <v>12.066155940458248</v>
      </c>
      <c r="AE275" s="10">
        <f t="shared" ca="1" si="118"/>
        <v>13.343942050391306</v>
      </c>
      <c r="AF275" s="10">
        <f t="shared" ca="1" si="119"/>
        <v>14.621728160324363</v>
      </c>
      <c r="AG275" s="10">
        <f t="shared" ca="1" si="120"/>
        <v>15.988818123124354</v>
      </c>
      <c r="AH275" s="10">
        <f t="shared" ca="1" si="121"/>
        <v>17.588758386450813</v>
      </c>
      <c r="AI275" s="10">
        <f t="shared" ca="1" si="122"/>
        <v>19.807599101713862</v>
      </c>
      <c r="AJ275" s="10">
        <f t="shared" ca="1" si="123"/>
        <v>21.639956061907377</v>
      </c>
    </row>
    <row r="276" spans="7:36">
      <c r="G276" s="21" t="s">
        <v>3</v>
      </c>
      <c r="J276" s="19" t="e">
        <f t="shared" si="107"/>
        <v>#N/A</v>
      </c>
      <c r="K276" s="10" t="e">
        <f t="shared" si="125"/>
        <v>#VALUE!</v>
      </c>
      <c r="L276" s="10" t="e">
        <f t="shared" si="112"/>
        <v>#N/A</v>
      </c>
      <c r="M276" s="10" t="e">
        <f t="shared" si="113"/>
        <v>#N/A</v>
      </c>
      <c r="N276" s="10" t="e">
        <f t="shared" si="106"/>
        <v>#N/A</v>
      </c>
      <c r="O276" s="10">
        <f>COUNT($F$2:F276)</f>
        <v>23</v>
      </c>
      <c r="P276" s="10" t="e">
        <f t="shared" si="108"/>
        <v>#N/A</v>
      </c>
      <c r="Q276" s="10"/>
      <c r="R276" s="10"/>
      <c r="S276" s="10"/>
      <c r="T276" s="17">
        <f t="shared" si="109"/>
        <v>0.8</v>
      </c>
      <c r="U276" s="10">
        <f t="shared" ca="1" si="126"/>
        <v>17.588758386450813</v>
      </c>
      <c r="V276" s="17">
        <f t="shared" si="110"/>
        <v>0.55999999999999994</v>
      </c>
      <c r="W276" s="10">
        <f t="shared" ca="1" si="127"/>
        <v>14.105373162891022</v>
      </c>
      <c r="X276" s="17">
        <f t="shared" si="111"/>
        <v>0</v>
      </c>
      <c r="Y276" s="10" t="e">
        <f t="shared" ca="1" si="128"/>
        <v>#NUM!</v>
      </c>
      <c r="Z276" s="10">
        <f t="shared" ca="1" si="124"/>
        <v>5.0479280388752308</v>
      </c>
      <c r="AA276" s="10">
        <f t="shared" ca="1" si="114"/>
        <v>6.8802849990687491</v>
      </c>
      <c r="AB276" s="10">
        <f t="shared" ca="1" si="115"/>
        <v>9.0991257143317981</v>
      </c>
      <c r="AC276" s="10">
        <f t="shared" ca="1" si="116"/>
        <v>10.699065977658258</v>
      </c>
      <c r="AD276" s="20">
        <f t="shared" ca="1" si="117"/>
        <v>12.066155940458248</v>
      </c>
      <c r="AE276" s="10">
        <f t="shared" ca="1" si="118"/>
        <v>13.343942050391306</v>
      </c>
      <c r="AF276" s="10">
        <f t="shared" ca="1" si="119"/>
        <v>14.621728160324363</v>
      </c>
      <c r="AG276" s="10">
        <f t="shared" ca="1" si="120"/>
        <v>15.988818123124354</v>
      </c>
      <c r="AH276" s="10">
        <f t="shared" ca="1" si="121"/>
        <v>17.588758386450813</v>
      </c>
      <c r="AI276" s="10">
        <f t="shared" ca="1" si="122"/>
        <v>19.807599101713862</v>
      </c>
      <c r="AJ276" s="10">
        <f t="shared" ca="1" si="123"/>
        <v>21.639956061907377</v>
      </c>
    </row>
    <row r="277" spans="7:36">
      <c r="G277" s="21" t="s">
        <v>3</v>
      </c>
      <c r="J277" s="19" t="e">
        <f t="shared" si="107"/>
        <v>#N/A</v>
      </c>
      <c r="K277" s="10" t="e">
        <f t="shared" si="125"/>
        <v>#VALUE!</v>
      </c>
      <c r="L277" s="10" t="e">
        <f t="shared" si="112"/>
        <v>#N/A</v>
      </c>
      <c r="M277" s="10" t="e">
        <f t="shared" si="113"/>
        <v>#N/A</v>
      </c>
      <c r="N277" s="10" t="e">
        <f t="shared" si="106"/>
        <v>#N/A</v>
      </c>
      <c r="O277" s="10">
        <f>COUNT($F$2:F277)</f>
        <v>23</v>
      </c>
      <c r="P277" s="10" t="e">
        <f t="shared" si="108"/>
        <v>#N/A</v>
      </c>
      <c r="Q277" s="10"/>
      <c r="R277" s="10"/>
      <c r="S277" s="10"/>
      <c r="T277" s="17">
        <f t="shared" si="109"/>
        <v>0.8</v>
      </c>
      <c r="U277" s="10">
        <f t="shared" ca="1" si="126"/>
        <v>17.588758386450813</v>
      </c>
      <c r="V277" s="17">
        <f t="shared" si="110"/>
        <v>0.55999999999999994</v>
      </c>
      <c r="W277" s="10">
        <f t="shared" ca="1" si="127"/>
        <v>14.105373162891022</v>
      </c>
      <c r="X277" s="17">
        <f t="shared" si="111"/>
        <v>0</v>
      </c>
      <c r="Y277" s="10" t="e">
        <f t="shared" ca="1" si="128"/>
        <v>#NUM!</v>
      </c>
      <c r="Z277" s="10">
        <f t="shared" ca="1" si="124"/>
        <v>5.0479280388752308</v>
      </c>
      <c r="AA277" s="10">
        <f t="shared" ca="1" si="114"/>
        <v>6.8802849990687491</v>
      </c>
      <c r="AB277" s="10">
        <f t="shared" ca="1" si="115"/>
        <v>9.0991257143317981</v>
      </c>
      <c r="AC277" s="10">
        <f t="shared" ca="1" si="116"/>
        <v>10.699065977658258</v>
      </c>
      <c r="AD277" s="20">
        <f t="shared" ca="1" si="117"/>
        <v>12.066155940458248</v>
      </c>
      <c r="AE277" s="10">
        <f t="shared" ca="1" si="118"/>
        <v>13.343942050391306</v>
      </c>
      <c r="AF277" s="10">
        <f t="shared" ca="1" si="119"/>
        <v>14.621728160324363</v>
      </c>
      <c r="AG277" s="10">
        <f t="shared" ca="1" si="120"/>
        <v>15.988818123124354</v>
      </c>
      <c r="AH277" s="10">
        <f t="shared" ca="1" si="121"/>
        <v>17.588758386450813</v>
      </c>
      <c r="AI277" s="10">
        <f t="shared" ca="1" si="122"/>
        <v>19.807599101713862</v>
      </c>
      <c r="AJ277" s="10">
        <f t="shared" ca="1" si="123"/>
        <v>21.639956061907377</v>
      </c>
    </row>
    <row r="278" spans="7:36">
      <c r="G278" s="21" t="s">
        <v>3</v>
      </c>
      <c r="J278" s="19" t="e">
        <f t="shared" si="107"/>
        <v>#N/A</v>
      </c>
      <c r="K278" s="10" t="e">
        <f t="shared" si="125"/>
        <v>#VALUE!</v>
      </c>
      <c r="L278" s="10" t="e">
        <f t="shared" si="112"/>
        <v>#N/A</v>
      </c>
      <c r="M278" s="10" t="e">
        <f t="shared" si="113"/>
        <v>#N/A</v>
      </c>
      <c r="N278" s="10" t="e">
        <f t="shared" si="106"/>
        <v>#N/A</v>
      </c>
      <c r="O278" s="10">
        <f>COUNT($F$2:F278)</f>
        <v>23</v>
      </c>
      <c r="P278" s="10" t="e">
        <f t="shared" si="108"/>
        <v>#N/A</v>
      </c>
      <c r="Q278" s="10"/>
      <c r="R278" s="10"/>
      <c r="S278" s="10"/>
      <c r="T278" s="17">
        <f t="shared" si="109"/>
        <v>0.8</v>
      </c>
      <c r="U278" s="10">
        <f t="shared" ca="1" si="126"/>
        <v>17.588758386450813</v>
      </c>
      <c r="V278" s="17">
        <f t="shared" si="110"/>
        <v>0.55999999999999994</v>
      </c>
      <c r="W278" s="10">
        <f t="shared" ca="1" si="127"/>
        <v>14.105373162891022</v>
      </c>
      <c r="X278" s="17">
        <f t="shared" si="111"/>
        <v>0</v>
      </c>
      <c r="Y278" s="10" t="e">
        <f t="shared" ca="1" si="128"/>
        <v>#NUM!</v>
      </c>
      <c r="Z278" s="10">
        <f t="shared" ca="1" si="124"/>
        <v>5.0479280388752308</v>
      </c>
      <c r="AA278" s="10">
        <f t="shared" ca="1" si="114"/>
        <v>6.8802849990687491</v>
      </c>
      <c r="AB278" s="10">
        <f t="shared" ca="1" si="115"/>
        <v>9.0991257143317981</v>
      </c>
      <c r="AC278" s="10">
        <f t="shared" ca="1" si="116"/>
        <v>10.699065977658258</v>
      </c>
      <c r="AD278" s="20">
        <f t="shared" ca="1" si="117"/>
        <v>12.066155940458248</v>
      </c>
      <c r="AE278" s="10">
        <f t="shared" ca="1" si="118"/>
        <v>13.343942050391306</v>
      </c>
      <c r="AF278" s="10">
        <f t="shared" ca="1" si="119"/>
        <v>14.621728160324363</v>
      </c>
      <c r="AG278" s="10">
        <f t="shared" ca="1" si="120"/>
        <v>15.988818123124354</v>
      </c>
      <c r="AH278" s="10">
        <f t="shared" ca="1" si="121"/>
        <v>17.588758386450813</v>
      </c>
      <c r="AI278" s="10">
        <f t="shared" ca="1" si="122"/>
        <v>19.807599101713862</v>
      </c>
      <c r="AJ278" s="10">
        <f t="shared" ca="1" si="123"/>
        <v>21.639956061907377</v>
      </c>
    </row>
    <row r="279" spans="7:36">
      <c r="G279" s="21" t="s">
        <v>3</v>
      </c>
      <c r="J279" s="19" t="e">
        <f t="shared" si="107"/>
        <v>#N/A</v>
      </c>
      <c r="K279" s="10" t="e">
        <f t="shared" si="125"/>
        <v>#VALUE!</v>
      </c>
      <c r="L279" s="10" t="e">
        <f t="shared" si="112"/>
        <v>#N/A</v>
      </c>
      <c r="M279" s="10" t="e">
        <f t="shared" si="113"/>
        <v>#N/A</v>
      </c>
      <c r="N279" s="10" t="e">
        <f t="shared" si="106"/>
        <v>#N/A</v>
      </c>
      <c r="O279" s="10">
        <f>COUNT($F$2:F279)</f>
        <v>23</v>
      </c>
      <c r="P279" s="10" t="e">
        <f t="shared" si="108"/>
        <v>#N/A</v>
      </c>
      <c r="Q279" s="10"/>
      <c r="R279" s="10"/>
      <c r="S279" s="10"/>
      <c r="T279" s="17">
        <f t="shared" si="109"/>
        <v>0.8</v>
      </c>
      <c r="U279" s="10">
        <f t="shared" ca="1" si="126"/>
        <v>17.588758386450813</v>
      </c>
      <c r="V279" s="17">
        <f t="shared" si="110"/>
        <v>0.55999999999999994</v>
      </c>
      <c r="W279" s="10">
        <f t="shared" ca="1" si="127"/>
        <v>14.105373162891022</v>
      </c>
      <c r="X279" s="17">
        <f t="shared" si="111"/>
        <v>0</v>
      </c>
      <c r="Y279" s="10" t="e">
        <f t="shared" ca="1" si="128"/>
        <v>#NUM!</v>
      </c>
      <c r="Z279" s="10">
        <f t="shared" ca="1" si="124"/>
        <v>5.0479280388752308</v>
      </c>
      <c r="AA279" s="10">
        <f t="shared" ca="1" si="114"/>
        <v>6.8802849990687491</v>
      </c>
      <c r="AB279" s="10">
        <f t="shared" ca="1" si="115"/>
        <v>9.0991257143317981</v>
      </c>
      <c r="AC279" s="10">
        <f t="shared" ca="1" si="116"/>
        <v>10.699065977658258</v>
      </c>
      <c r="AD279" s="20">
        <f t="shared" ca="1" si="117"/>
        <v>12.066155940458248</v>
      </c>
      <c r="AE279" s="10">
        <f t="shared" ca="1" si="118"/>
        <v>13.343942050391306</v>
      </c>
      <c r="AF279" s="10">
        <f t="shared" ca="1" si="119"/>
        <v>14.621728160324363</v>
      </c>
      <c r="AG279" s="10">
        <f t="shared" ca="1" si="120"/>
        <v>15.988818123124354</v>
      </c>
      <c r="AH279" s="10">
        <f t="shared" ca="1" si="121"/>
        <v>17.588758386450813</v>
      </c>
      <c r="AI279" s="10">
        <f t="shared" ca="1" si="122"/>
        <v>19.807599101713862</v>
      </c>
      <c r="AJ279" s="10">
        <f t="shared" ca="1" si="123"/>
        <v>21.639956061907377</v>
      </c>
    </row>
    <row r="280" spans="7:36">
      <c r="G280" s="21" t="s">
        <v>3</v>
      </c>
      <c r="J280" s="19" t="e">
        <f t="shared" si="107"/>
        <v>#N/A</v>
      </c>
      <c r="K280" s="10" t="e">
        <f t="shared" si="125"/>
        <v>#VALUE!</v>
      </c>
      <c r="L280" s="10" t="e">
        <f t="shared" si="112"/>
        <v>#N/A</v>
      </c>
      <c r="M280" s="10" t="e">
        <f t="shared" si="113"/>
        <v>#N/A</v>
      </c>
      <c r="N280" s="10" t="e">
        <f t="shared" si="106"/>
        <v>#N/A</v>
      </c>
      <c r="O280" s="10">
        <f>COUNT($F$2:F280)</f>
        <v>23</v>
      </c>
      <c r="P280" s="10" t="e">
        <f t="shared" si="108"/>
        <v>#N/A</v>
      </c>
      <c r="Q280" s="10"/>
      <c r="R280" s="10"/>
      <c r="S280" s="10"/>
      <c r="T280" s="17">
        <f t="shared" si="109"/>
        <v>0.8</v>
      </c>
      <c r="U280" s="10">
        <f t="shared" ca="1" si="126"/>
        <v>17.588758386450813</v>
      </c>
      <c r="V280" s="17">
        <f t="shared" si="110"/>
        <v>0.55999999999999994</v>
      </c>
      <c r="W280" s="10">
        <f t="shared" ca="1" si="127"/>
        <v>14.105373162891022</v>
      </c>
      <c r="X280" s="17">
        <f t="shared" si="111"/>
        <v>0</v>
      </c>
      <c r="Y280" s="10" t="e">
        <f t="shared" ca="1" si="128"/>
        <v>#NUM!</v>
      </c>
      <c r="Z280" s="10">
        <f t="shared" ca="1" si="124"/>
        <v>5.0479280388752308</v>
      </c>
      <c r="AA280" s="10">
        <f t="shared" ca="1" si="114"/>
        <v>6.8802849990687491</v>
      </c>
      <c r="AB280" s="10">
        <f t="shared" ca="1" si="115"/>
        <v>9.0991257143317981</v>
      </c>
      <c r="AC280" s="10">
        <f t="shared" ca="1" si="116"/>
        <v>10.699065977658258</v>
      </c>
      <c r="AD280" s="20">
        <f t="shared" ca="1" si="117"/>
        <v>12.066155940458248</v>
      </c>
      <c r="AE280" s="10">
        <f t="shared" ca="1" si="118"/>
        <v>13.343942050391306</v>
      </c>
      <c r="AF280" s="10">
        <f t="shared" ca="1" si="119"/>
        <v>14.621728160324363</v>
      </c>
      <c r="AG280" s="10">
        <f t="shared" ca="1" si="120"/>
        <v>15.988818123124354</v>
      </c>
      <c r="AH280" s="10">
        <f t="shared" ca="1" si="121"/>
        <v>17.588758386450813</v>
      </c>
      <c r="AI280" s="10">
        <f t="shared" ca="1" si="122"/>
        <v>19.807599101713862</v>
      </c>
      <c r="AJ280" s="10">
        <f t="shared" ca="1" si="123"/>
        <v>21.639956061907377</v>
      </c>
    </row>
    <row r="281" spans="7:36">
      <c r="G281" s="21" t="s">
        <v>3</v>
      </c>
      <c r="J281" s="19" t="e">
        <f t="shared" si="107"/>
        <v>#N/A</v>
      </c>
      <c r="K281" s="10" t="e">
        <f t="shared" si="125"/>
        <v>#VALUE!</v>
      </c>
      <c r="L281" s="10" t="e">
        <f t="shared" si="112"/>
        <v>#N/A</v>
      </c>
      <c r="M281" s="10" t="e">
        <f t="shared" si="113"/>
        <v>#N/A</v>
      </c>
      <c r="N281" s="10" t="e">
        <f t="shared" si="106"/>
        <v>#N/A</v>
      </c>
      <c r="O281" s="10">
        <f>COUNT($F$2:F281)</f>
        <v>23</v>
      </c>
      <c r="P281" s="10" t="e">
        <f t="shared" si="108"/>
        <v>#N/A</v>
      </c>
      <c r="Q281" s="10"/>
      <c r="R281" s="10"/>
      <c r="S281" s="10"/>
      <c r="T281" s="17">
        <f t="shared" si="109"/>
        <v>0.8</v>
      </c>
      <c r="U281" s="10">
        <f t="shared" ca="1" si="126"/>
        <v>17.588758386450813</v>
      </c>
      <c r="V281" s="17">
        <f t="shared" si="110"/>
        <v>0.55999999999999994</v>
      </c>
      <c r="W281" s="10">
        <f t="shared" ca="1" si="127"/>
        <v>14.105373162891022</v>
      </c>
      <c r="X281" s="17">
        <f t="shared" si="111"/>
        <v>0</v>
      </c>
      <c r="Y281" s="10" t="e">
        <f t="shared" ca="1" si="128"/>
        <v>#NUM!</v>
      </c>
      <c r="Z281" s="10">
        <f t="shared" ca="1" si="124"/>
        <v>5.0479280388752308</v>
      </c>
      <c r="AA281" s="10">
        <f t="shared" ca="1" si="114"/>
        <v>6.8802849990687491</v>
      </c>
      <c r="AB281" s="10">
        <f t="shared" ca="1" si="115"/>
        <v>9.0991257143317981</v>
      </c>
      <c r="AC281" s="10">
        <f t="shared" ca="1" si="116"/>
        <v>10.699065977658258</v>
      </c>
      <c r="AD281" s="20">
        <f t="shared" ca="1" si="117"/>
        <v>12.066155940458248</v>
      </c>
      <c r="AE281" s="10">
        <f t="shared" ca="1" si="118"/>
        <v>13.343942050391306</v>
      </c>
      <c r="AF281" s="10">
        <f t="shared" ca="1" si="119"/>
        <v>14.621728160324363</v>
      </c>
      <c r="AG281" s="10">
        <f t="shared" ca="1" si="120"/>
        <v>15.988818123124354</v>
      </c>
      <c r="AH281" s="10">
        <f t="shared" ca="1" si="121"/>
        <v>17.588758386450813</v>
      </c>
      <c r="AI281" s="10">
        <f t="shared" ca="1" si="122"/>
        <v>19.807599101713862</v>
      </c>
      <c r="AJ281" s="10">
        <f t="shared" ca="1" si="123"/>
        <v>21.639956061907377</v>
      </c>
    </row>
    <row r="282" spans="7:36">
      <c r="G282" s="21" t="s">
        <v>3</v>
      </c>
      <c r="J282" s="19" t="e">
        <f t="shared" si="107"/>
        <v>#N/A</v>
      </c>
      <c r="K282" s="10" t="e">
        <f t="shared" si="125"/>
        <v>#VALUE!</v>
      </c>
      <c r="L282" s="10" t="e">
        <f t="shared" si="112"/>
        <v>#N/A</v>
      </c>
      <c r="M282" s="10" t="e">
        <f t="shared" si="113"/>
        <v>#N/A</v>
      </c>
      <c r="N282" s="10" t="e">
        <f t="shared" si="106"/>
        <v>#N/A</v>
      </c>
      <c r="O282" s="10">
        <f>COUNT($F$2:F282)</f>
        <v>23</v>
      </c>
      <c r="P282" s="10" t="e">
        <f t="shared" si="108"/>
        <v>#N/A</v>
      </c>
      <c r="Q282" s="10"/>
      <c r="R282" s="10"/>
      <c r="S282" s="10"/>
      <c r="T282" s="17">
        <f t="shared" si="109"/>
        <v>0.8</v>
      </c>
      <c r="U282" s="10">
        <f t="shared" ca="1" si="126"/>
        <v>17.588758386450813</v>
      </c>
      <c r="V282" s="17">
        <f t="shared" si="110"/>
        <v>0.55999999999999994</v>
      </c>
      <c r="W282" s="10">
        <f t="shared" ca="1" si="127"/>
        <v>14.105373162891022</v>
      </c>
      <c r="X282" s="17">
        <f t="shared" si="111"/>
        <v>0</v>
      </c>
      <c r="Y282" s="10" t="e">
        <f t="shared" ca="1" si="128"/>
        <v>#NUM!</v>
      </c>
      <c r="Z282" s="10">
        <f t="shared" ca="1" si="124"/>
        <v>5.0479280388752308</v>
      </c>
      <c r="AA282" s="10">
        <f t="shared" ca="1" si="114"/>
        <v>6.8802849990687491</v>
      </c>
      <c r="AB282" s="10">
        <f t="shared" ca="1" si="115"/>
        <v>9.0991257143317981</v>
      </c>
      <c r="AC282" s="10">
        <f t="shared" ca="1" si="116"/>
        <v>10.699065977658258</v>
      </c>
      <c r="AD282" s="20">
        <f t="shared" ca="1" si="117"/>
        <v>12.066155940458248</v>
      </c>
      <c r="AE282" s="10">
        <f t="shared" ca="1" si="118"/>
        <v>13.343942050391306</v>
      </c>
      <c r="AF282" s="10">
        <f t="shared" ca="1" si="119"/>
        <v>14.621728160324363</v>
      </c>
      <c r="AG282" s="10">
        <f t="shared" ca="1" si="120"/>
        <v>15.988818123124354</v>
      </c>
      <c r="AH282" s="10">
        <f t="shared" ca="1" si="121"/>
        <v>17.588758386450813</v>
      </c>
      <c r="AI282" s="10">
        <f t="shared" ca="1" si="122"/>
        <v>19.807599101713862</v>
      </c>
      <c r="AJ282" s="10">
        <f t="shared" ca="1" si="123"/>
        <v>21.639956061907377</v>
      </c>
    </row>
    <row r="283" spans="7:36">
      <c r="G283" s="21" t="s">
        <v>3</v>
      </c>
      <c r="J283" s="19" t="e">
        <f t="shared" si="107"/>
        <v>#N/A</v>
      </c>
      <c r="K283" s="10" t="e">
        <f t="shared" si="125"/>
        <v>#VALUE!</v>
      </c>
      <c r="L283" s="10" t="e">
        <f t="shared" si="112"/>
        <v>#N/A</v>
      </c>
      <c r="M283" s="10" t="e">
        <f t="shared" si="113"/>
        <v>#N/A</v>
      </c>
      <c r="N283" s="10" t="e">
        <f t="shared" si="106"/>
        <v>#N/A</v>
      </c>
      <c r="O283" s="10">
        <f>COUNT($F$2:F283)</f>
        <v>23</v>
      </c>
      <c r="P283" s="10" t="e">
        <f t="shared" si="108"/>
        <v>#N/A</v>
      </c>
      <c r="Q283" s="10"/>
      <c r="R283" s="10"/>
      <c r="S283" s="10"/>
      <c r="T283" s="17">
        <f t="shared" si="109"/>
        <v>0.8</v>
      </c>
      <c r="U283" s="10">
        <f t="shared" ca="1" si="126"/>
        <v>17.588758386450813</v>
      </c>
      <c r="V283" s="17">
        <f t="shared" si="110"/>
        <v>0.55999999999999994</v>
      </c>
      <c r="W283" s="10">
        <f t="shared" ca="1" si="127"/>
        <v>14.105373162891022</v>
      </c>
      <c r="X283" s="17">
        <f t="shared" si="111"/>
        <v>0</v>
      </c>
      <c r="Y283" s="10" t="e">
        <f t="shared" ca="1" si="128"/>
        <v>#NUM!</v>
      </c>
      <c r="Z283" s="10">
        <f t="shared" ca="1" si="124"/>
        <v>5.0479280388752308</v>
      </c>
      <c r="AA283" s="10">
        <f t="shared" ca="1" si="114"/>
        <v>6.8802849990687491</v>
      </c>
      <c r="AB283" s="10">
        <f t="shared" ca="1" si="115"/>
        <v>9.0991257143317981</v>
      </c>
      <c r="AC283" s="10">
        <f t="shared" ca="1" si="116"/>
        <v>10.699065977658258</v>
      </c>
      <c r="AD283" s="20">
        <f t="shared" ca="1" si="117"/>
        <v>12.066155940458248</v>
      </c>
      <c r="AE283" s="10">
        <f t="shared" ca="1" si="118"/>
        <v>13.343942050391306</v>
      </c>
      <c r="AF283" s="10">
        <f t="shared" ca="1" si="119"/>
        <v>14.621728160324363</v>
      </c>
      <c r="AG283" s="10">
        <f t="shared" ca="1" si="120"/>
        <v>15.988818123124354</v>
      </c>
      <c r="AH283" s="10">
        <f t="shared" ca="1" si="121"/>
        <v>17.588758386450813</v>
      </c>
      <c r="AI283" s="10">
        <f t="shared" ca="1" si="122"/>
        <v>19.807599101713862</v>
      </c>
      <c r="AJ283" s="10">
        <f t="shared" ca="1" si="123"/>
        <v>21.639956061907377</v>
      </c>
    </row>
    <row r="284" spans="7:36">
      <c r="G284" s="21" t="s">
        <v>3</v>
      </c>
      <c r="J284" s="19" t="e">
        <f t="shared" si="107"/>
        <v>#N/A</v>
      </c>
      <c r="K284" s="10" t="e">
        <f t="shared" si="125"/>
        <v>#VALUE!</v>
      </c>
      <c r="L284" s="10" t="e">
        <f t="shared" si="112"/>
        <v>#N/A</v>
      </c>
      <c r="M284" s="10" t="e">
        <f t="shared" si="113"/>
        <v>#N/A</v>
      </c>
      <c r="N284" s="10" t="e">
        <f t="shared" si="106"/>
        <v>#N/A</v>
      </c>
      <c r="O284" s="10">
        <f>COUNT($F$2:F284)</f>
        <v>23</v>
      </c>
      <c r="P284" s="10" t="e">
        <f t="shared" si="108"/>
        <v>#N/A</v>
      </c>
      <c r="Q284" s="10"/>
      <c r="R284" s="10"/>
      <c r="S284" s="10"/>
      <c r="T284" s="17">
        <f t="shared" si="109"/>
        <v>0.8</v>
      </c>
      <c r="U284" s="10">
        <f t="shared" ca="1" si="126"/>
        <v>17.588758386450813</v>
      </c>
      <c r="V284" s="17">
        <f t="shared" si="110"/>
        <v>0.55999999999999994</v>
      </c>
      <c r="W284" s="10">
        <f t="shared" ca="1" si="127"/>
        <v>14.105373162891022</v>
      </c>
      <c r="X284" s="17">
        <f t="shared" si="111"/>
        <v>0</v>
      </c>
      <c r="Y284" s="10" t="e">
        <f t="shared" ca="1" si="128"/>
        <v>#NUM!</v>
      </c>
      <c r="Z284" s="10">
        <f t="shared" ca="1" si="124"/>
        <v>5.0479280388752308</v>
      </c>
      <c r="AA284" s="10">
        <f t="shared" ca="1" si="114"/>
        <v>6.8802849990687491</v>
      </c>
      <c r="AB284" s="10">
        <f t="shared" ca="1" si="115"/>
        <v>9.0991257143317981</v>
      </c>
      <c r="AC284" s="10">
        <f t="shared" ca="1" si="116"/>
        <v>10.699065977658258</v>
      </c>
      <c r="AD284" s="20">
        <f t="shared" ca="1" si="117"/>
        <v>12.066155940458248</v>
      </c>
      <c r="AE284" s="10">
        <f t="shared" ca="1" si="118"/>
        <v>13.343942050391306</v>
      </c>
      <c r="AF284" s="10">
        <f t="shared" ca="1" si="119"/>
        <v>14.621728160324363</v>
      </c>
      <c r="AG284" s="10">
        <f t="shared" ca="1" si="120"/>
        <v>15.988818123124354</v>
      </c>
      <c r="AH284" s="10">
        <f t="shared" ca="1" si="121"/>
        <v>17.588758386450813</v>
      </c>
      <c r="AI284" s="10">
        <f t="shared" ca="1" si="122"/>
        <v>19.807599101713862</v>
      </c>
      <c r="AJ284" s="10">
        <f t="shared" ca="1" si="123"/>
        <v>21.639956061907377</v>
      </c>
    </row>
    <row r="285" spans="7:36">
      <c r="G285" s="21" t="s">
        <v>3</v>
      </c>
      <c r="J285" s="19" t="e">
        <f t="shared" si="107"/>
        <v>#N/A</v>
      </c>
      <c r="K285" s="10" t="e">
        <f t="shared" si="125"/>
        <v>#VALUE!</v>
      </c>
      <c r="L285" s="10" t="e">
        <f t="shared" si="112"/>
        <v>#N/A</v>
      </c>
      <c r="M285" s="10" t="e">
        <f t="shared" si="113"/>
        <v>#N/A</v>
      </c>
      <c r="N285" s="10" t="e">
        <f t="shared" si="106"/>
        <v>#N/A</v>
      </c>
      <c r="O285" s="10">
        <f>COUNT($F$2:F285)</f>
        <v>23</v>
      </c>
      <c r="P285" s="10" t="e">
        <f t="shared" si="108"/>
        <v>#N/A</v>
      </c>
      <c r="Q285" s="10"/>
      <c r="R285" s="10"/>
      <c r="S285" s="10"/>
      <c r="T285" s="17">
        <f t="shared" si="109"/>
        <v>0.8</v>
      </c>
      <c r="U285" s="10">
        <f t="shared" ca="1" si="126"/>
        <v>17.588758386450813</v>
      </c>
      <c r="V285" s="17">
        <f t="shared" si="110"/>
        <v>0.55999999999999994</v>
      </c>
      <c r="W285" s="10">
        <f t="shared" ca="1" si="127"/>
        <v>14.105373162891022</v>
      </c>
      <c r="X285" s="17">
        <f t="shared" si="111"/>
        <v>0</v>
      </c>
      <c r="Y285" s="10" t="e">
        <f t="shared" ca="1" si="128"/>
        <v>#NUM!</v>
      </c>
      <c r="Z285" s="10">
        <f t="shared" ca="1" si="124"/>
        <v>5.0479280388752308</v>
      </c>
      <c r="AA285" s="10">
        <f t="shared" ca="1" si="114"/>
        <v>6.8802849990687491</v>
      </c>
      <c r="AB285" s="10">
        <f t="shared" ca="1" si="115"/>
        <v>9.0991257143317981</v>
      </c>
      <c r="AC285" s="10">
        <f t="shared" ca="1" si="116"/>
        <v>10.699065977658258</v>
      </c>
      <c r="AD285" s="20">
        <f t="shared" ca="1" si="117"/>
        <v>12.066155940458248</v>
      </c>
      <c r="AE285" s="10">
        <f t="shared" ca="1" si="118"/>
        <v>13.343942050391306</v>
      </c>
      <c r="AF285" s="10">
        <f t="shared" ca="1" si="119"/>
        <v>14.621728160324363</v>
      </c>
      <c r="AG285" s="10">
        <f t="shared" ca="1" si="120"/>
        <v>15.988818123124354</v>
      </c>
      <c r="AH285" s="10">
        <f t="shared" ca="1" si="121"/>
        <v>17.588758386450813</v>
      </c>
      <c r="AI285" s="10">
        <f t="shared" ca="1" si="122"/>
        <v>19.807599101713862</v>
      </c>
      <c r="AJ285" s="10">
        <f t="shared" ca="1" si="123"/>
        <v>21.639956061907377</v>
      </c>
    </row>
    <row r="286" spans="7:36">
      <c r="G286" s="21" t="s">
        <v>3</v>
      </c>
      <c r="J286" s="19" t="e">
        <f t="shared" si="107"/>
        <v>#N/A</v>
      </c>
      <c r="K286" s="10" t="e">
        <f t="shared" si="125"/>
        <v>#VALUE!</v>
      </c>
      <c r="L286" s="10" t="e">
        <f t="shared" si="112"/>
        <v>#N/A</v>
      </c>
      <c r="M286" s="10" t="e">
        <f t="shared" si="113"/>
        <v>#N/A</v>
      </c>
      <c r="N286" s="10" t="e">
        <f t="shared" si="106"/>
        <v>#N/A</v>
      </c>
      <c r="O286" s="10">
        <f>COUNT($F$2:F286)</f>
        <v>23</v>
      </c>
      <c r="P286" s="10" t="e">
        <f t="shared" si="108"/>
        <v>#N/A</v>
      </c>
      <c r="Q286" s="10"/>
      <c r="R286" s="10"/>
      <c r="S286" s="10"/>
      <c r="T286" s="17">
        <f t="shared" si="109"/>
        <v>0.8</v>
      </c>
      <c r="U286" s="10">
        <f t="shared" ca="1" si="126"/>
        <v>17.588758386450813</v>
      </c>
      <c r="V286" s="17">
        <f t="shared" si="110"/>
        <v>0.55999999999999994</v>
      </c>
      <c r="W286" s="10">
        <f t="shared" ca="1" si="127"/>
        <v>14.105373162891022</v>
      </c>
      <c r="X286" s="17">
        <f t="shared" si="111"/>
        <v>0</v>
      </c>
      <c r="Y286" s="10" t="e">
        <f t="shared" ca="1" si="128"/>
        <v>#NUM!</v>
      </c>
      <c r="Z286" s="10">
        <f t="shared" ca="1" si="124"/>
        <v>5.0479280388752308</v>
      </c>
      <c r="AA286" s="10">
        <f t="shared" ca="1" si="114"/>
        <v>6.8802849990687491</v>
      </c>
      <c r="AB286" s="10">
        <f t="shared" ca="1" si="115"/>
        <v>9.0991257143317981</v>
      </c>
      <c r="AC286" s="10">
        <f t="shared" ca="1" si="116"/>
        <v>10.699065977658258</v>
      </c>
      <c r="AD286" s="20">
        <f t="shared" ca="1" si="117"/>
        <v>12.066155940458248</v>
      </c>
      <c r="AE286" s="10">
        <f t="shared" ca="1" si="118"/>
        <v>13.343942050391306</v>
      </c>
      <c r="AF286" s="10">
        <f t="shared" ca="1" si="119"/>
        <v>14.621728160324363</v>
      </c>
      <c r="AG286" s="10">
        <f t="shared" ca="1" si="120"/>
        <v>15.988818123124354</v>
      </c>
      <c r="AH286" s="10">
        <f t="shared" ca="1" si="121"/>
        <v>17.588758386450813</v>
      </c>
      <c r="AI286" s="10">
        <f t="shared" ca="1" si="122"/>
        <v>19.807599101713862</v>
      </c>
      <c r="AJ286" s="10">
        <f t="shared" ca="1" si="123"/>
        <v>21.639956061907377</v>
      </c>
    </row>
    <row r="287" spans="7:36">
      <c r="G287" s="21" t="s">
        <v>3</v>
      </c>
      <c r="J287" s="19" t="e">
        <f t="shared" si="107"/>
        <v>#N/A</v>
      </c>
      <c r="K287" s="10" t="e">
        <f t="shared" si="125"/>
        <v>#VALUE!</v>
      </c>
      <c r="L287" s="10" t="e">
        <f t="shared" si="112"/>
        <v>#N/A</v>
      </c>
      <c r="M287" s="10" t="e">
        <f t="shared" si="113"/>
        <v>#N/A</v>
      </c>
      <c r="N287" s="10" t="e">
        <f t="shared" si="106"/>
        <v>#N/A</v>
      </c>
      <c r="O287" s="10">
        <f>COUNT(F$2:F287)</f>
        <v>23</v>
      </c>
      <c r="P287" s="10" t="e">
        <f t="shared" si="108"/>
        <v>#N/A</v>
      </c>
      <c r="Q287" s="10"/>
      <c r="R287" s="10"/>
      <c r="S287" s="10"/>
      <c r="T287" s="17">
        <f t="shared" si="109"/>
        <v>0.8</v>
      </c>
      <c r="U287" s="10">
        <f t="shared" ca="1" si="126"/>
        <v>17.588758386450813</v>
      </c>
      <c r="V287" s="17">
        <f t="shared" si="110"/>
        <v>0.55999999999999994</v>
      </c>
      <c r="W287" s="10">
        <f t="shared" ca="1" si="127"/>
        <v>14.105373162891022</v>
      </c>
      <c r="X287" s="17">
        <f t="shared" si="111"/>
        <v>0</v>
      </c>
      <c r="Y287" s="10" t="e">
        <f t="shared" ca="1" si="128"/>
        <v>#NUM!</v>
      </c>
      <c r="Z287" s="10">
        <f t="shared" ca="1" si="124"/>
        <v>5.0479280388752308</v>
      </c>
      <c r="AA287" s="10">
        <f t="shared" ca="1" si="114"/>
        <v>6.8802849990687491</v>
      </c>
      <c r="AB287" s="10">
        <f t="shared" ca="1" si="115"/>
        <v>9.0991257143317981</v>
      </c>
      <c r="AC287" s="10">
        <f t="shared" ca="1" si="116"/>
        <v>10.699065977658258</v>
      </c>
      <c r="AD287" s="20">
        <f t="shared" ca="1" si="117"/>
        <v>12.066155940458248</v>
      </c>
      <c r="AE287" s="10">
        <f t="shared" ca="1" si="118"/>
        <v>13.343942050391306</v>
      </c>
      <c r="AF287" s="10">
        <f t="shared" ca="1" si="119"/>
        <v>14.621728160324363</v>
      </c>
      <c r="AG287" s="10">
        <f t="shared" ca="1" si="120"/>
        <v>15.988818123124354</v>
      </c>
      <c r="AH287" s="10">
        <f t="shared" ca="1" si="121"/>
        <v>17.588758386450813</v>
      </c>
      <c r="AI287" s="10">
        <f t="shared" ca="1" si="122"/>
        <v>19.807599101713862</v>
      </c>
      <c r="AJ287" s="10">
        <f t="shared" ca="1" si="123"/>
        <v>21.639956061907377</v>
      </c>
    </row>
    <row r="288" spans="7:36">
      <c r="G288" s="21" t="s">
        <v>3</v>
      </c>
      <c r="J288" s="19" t="e">
        <f t="shared" si="107"/>
        <v>#N/A</v>
      </c>
      <c r="K288" s="10" t="e">
        <f t="shared" si="125"/>
        <v>#VALUE!</v>
      </c>
      <c r="L288" s="10" t="e">
        <f t="shared" si="112"/>
        <v>#N/A</v>
      </c>
      <c r="M288" s="10" t="e">
        <f t="shared" si="113"/>
        <v>#N/A</v>
      </c>
      <c r="N288" s="10" t="e">
        <f t="shared" si="106"/>
        <v>#N/A</v>
      </c>
      <c r="O288" s="10">
        <f>COUNT($F$2:F288)</f>
        <v>23</v>
      </c>
      <c r="P288" s="10" t="e">
        <f t="shared" si="108"/>
        <v>#N/A</v>
      </c>
      <c r="Q288" s="10"/>
      <c r="R288" s="10"/>
      <c r="S288" s="10"/>
      <c r="T288" s="17">
        <f t="shared" si="109"/>
        <v>0.8</v>
      </c>
      <c r="U288" s="10">
        <f t="shared" ca="1" si="126"/>
        <v>17.588758386450813</v>
      </c>
      <c r="V288" s="17">
        <f t="shared" si="110"/>
        <v>0.55999999999999994</v>
      </c>
      <c r="W288" s="10">
        <f t="shared" ca="1" si="127"/>
        <v>14.105373162891022</v>
      </c>
      <c r="X288" s="17">
        <f t="shared" si="111"/>
        <v>0</v>
      </c>
      <c r="Y288" s="10" t="e">
        <f t="shared" ca="1" si="128"/>
        <v>#NUM!</v>
      </c>
      <c r="Z288" s="10">
        <f t="shared" ca="1" si="124"/>
        <v>5.0479280388752308</v>
      </c>
      <c r="AA288" s="10">
        <f t="shared" ca="1" si="114"/>
        <v>6.8802849990687491</v>
      </c>
      <c r="AB288" s="10">
        <f t="shared" ca="1" si="115"/>
        <v>9.0991257143317981</v>
      </c>
      <c r="AC288" s="10">
        <f t="shared" ca="1" si="116"/>
        <v>10.699065977658258</v>
      </c>
      <c r="AD288" s="20">
        <f t="shared" ca="1" si="117"/>
        <v>12.066155940458248</v>
      </c>
      <c r="AE288" s="10">
        <f t="shared" ca="1" si="118"/>
        <v>13.343942050391306</v>
      </c>
      <c r="AF288" s="10">
        <f t="shared" ca="1" si="119"/>
        <v>14.621728160324363</v>
      </c>
      <c r="AG288" s="10">
        <f t="shared" ca="1" si="120"/>
        <v>15.988818123124354</v>
      </c>
      <c r="AH288" s="10">
        <f t="shared" ca="1" si="121"/>
        <v>17.588758386450813</v>
      </c>
      <c r="AI288" s="10">
        <f t="shared" ca="1" si="122"/>
        <v>19.807599101713862</v>
      </c>
      <c r="AJ288" s="10">
        <f t="shared" ca="1" si="123"/>
        <v>21.639956061907377</v>
      </c>
    </row>
    <row r="289" spans="7:36">
      <c r="G289" s="21" t="s">
        <v>3</v>
      </c>
      <c r="J289" s="19" t="e">
        <f t="shared" si="107"/>
        <v>#N/A</v>
      </c>
      <c r="K289" s="10" t="e">
        <f t="shared" si="125"/>
        <v>#VALUE!</v>
      </c>
      <c r="L289" s="10" t="e">
        <f t="shared" si="112"/>
        <v>#N/A</v>
      </c>
      <c r="M289" s="10" t="e">
        <f t="shared" si="113"/>
        <v>#N/A</v>
      </c>
      <c r="N289" s="10" t="e">
        <f t="shared" si="106"/>
        <v>#N/A</v>
      </c>
      <c r="O289" s="10">
        <f>COUNT($F$2:F289)</f>
        <v>23</v>
      </c>
      <c r="P289" s="10" t="e">
        <f t="shared" si="108"/>
        <v>#N/A</v>
      </c>
      <c r="Q289" s="10"/>
      <c r="R289" s="10"/>
      <c r="S289" s="10"/>
      <c r="T289" s="17">
        <f t="shared" si="109"/>
        <v>0.8</v>
      </c>
      <c r="U289" s="10">
        <f t="shared" ca="1" si="126"/>
        <v>17.588758386450813</v>
      </c>
      <c r="V289" s="17">
        <f t="shared" si="110"/>
        <v>0.55999999999999994</v>
      </c>
      <c r="W289" s="10">
        <f t="shared" ca="1" si="127"/>
        <v>14.105373162891022</v>
      </c>
      <c r="X289" s="17">
        <f t="shared" si="111"/>
        <v>0</v>
      </c>
      <c r="Y289" s="10" t="e">
        <f t="shared" ca="1" si="128"/>
        <v>#NUM!</v>
      </c>
      <c r="Z289" s="10">
        <f t="shared" ca="1" si="124"/>
        <v>5.0479280388752308</v>
      </c>
      <c r="AA289" s="10">
        <f t="shared" ca="1" si="114"/>
        <v>6.8802849990687491</v>
      </c>
      <c r="AB289" s="10">
        <f t="shared" ca="1" si="115"/>
        <v>9.0991257143317981</v>
      </c>
      <c r="AC289" s="10">
        <f t="shared" ca="1" si="116"/>
        <v>10.699065977658258</v>
      </c>
      <c r="AD289" s="20">
        <f t="shared" ca="1" si="117"/>
        <v>12.066155940458248</v>
      </c>
      <c r="AE289" s="10">
        <f t="shared" ca="1" si="118"/>
        <v>13.343942050391306</v>
      </c>
      <c r="AF289" s="10">
        <f t="shared" ca="1" si="119"/>
        <v>14.621728160324363</v>
      </c>
      <c r="AG289" s="10">
        <f t="shared" ca="1" si="120"/>
        <v>15.988818123124354</v>
      </c>
      <c r="AH289" s="10">
        <f t="shared" ca="1" si="121"/>
        <v>17.588758386450813</v>
      </c>
      <c r="AI289" s="10">
        <f t="shared" ca="1" si="122"/>
        <v>19.807599101713862</v>
      </c>
      <c r="AJ289" s="10">
        <f t="shared" ca="1" si="123"/>
        <v>21.639956061907377</v>
      </c>
    </row>
    <row r="290" spans="7:36">
      <c r="G290" s="21" t="s">
        <v>3</v>
      </c>
      <c r="J290" s="19" t="e">
        <f t="shared" si="107"/>
        <v>#N/A</v>
      </c>
      <c r="K290" s="10" t="e">
        <f t="shared" si="125"/>
        <v>#VALUE!</v>
      </c>
      <c r="L290" s="10" t="e">
        <f t="shared" si="112"/>
        <v>#N/A</v>
      </c>
      <c r="M290" s="10" t="e">
        <f t="shared" si="113"/>
        <v>#N/A</v>
      </c>
      <c r="N290" s="10" t="e">
        <f t="shared" si="106"/>
        <v>#N/A</v>
      </c>
      <c r="O290" s="10">
        <f>COUNT($F$2:F290)</f>
        <v>23</v>
      </c>
      <c r="P290" s="10" t="e">
        <f t="shared" si="108"/>
        <v>#N/A</v>
      </c>
      <c r="Q290" s="10"/>
      <c r="R290" s="10"/>
      <c r="S290" s="10"/>
      <c r="T290" s="17">
        <f t="shared" si="109"/>
        <v>0.8</v>
      </c>
      <c r="U290" s="10">
        <f t="shared" ca="1" si="126"/>
        <v>17.588758386450813</v>
      </c>
      <c r="V290" s="17">
        <f t="shared" si="110"/>
        <v>0.55999999999999994</v>
      </c>
      <c r="W290" s="10">
        <f t="shared" ca="1" si="127"/>
        <v>14.105373162891022</v>
      </c>
      <c r="X290" s="17">
        <f t="shared" si="111"/>
        <v>0</v>
      </c>
      <c r="Y290" s="10" t="e">
        <f t="shared" ca="1" si="128"/>
        <v>#NUM!</v>
      </c>
      <c r="Z290" s="10">
        <f t="shared" ca="1" si="124"/>
        <v>5.0479280388752308</v>
      </c>
      <c r="AA290" s="10">
        <f t="shared" ca="1" si="114"/>
        <v>6.8802849990687491</v>
      </c>
      <c r="AB290" s="10">
        <f t="shared" ca="1" si="115"/>
        <v>9.0991257143317981</v>
      </c>
      <c r="AC290" s="10">
        <f t="shared" ca="1" si="116"/>
        <v>10.699065977658258</v>
      </c>
      <c r="AD290" s="20">
        <f t="shared" ca="1" si="117"/>
        <v>12.066155940458248</v>
      </c>
      <c r="AE290" s="10">
        <f t="shared" ca="1" si="118"/>
        <v>13.343942050391306</v>
      </c>
      <c r="AF290" s="10">
        <f t="shared" ca="1" si="119"/>
        <v>14.621728160324363</v>
      </c>
      <c r="AG290" s="10">
        <f t="shared" ca="1" si="120"/>
        <v>15.988818123124354</v>
      </c>
      <c r="AH290" s="10">
        <f t="shared" ca="1" si="121"/>
        <v>17.588758386450813</v>
      </c>
      <c r="AI290" s="10">
        <f t="shared" ca="1" si="122"/>
        <v>19.807599101713862</v>
      </c>
      <c r="AJ290" s="10">
        <f t="shared" ca="1" si="123"/>
        <v>21.639956061907377</v>
      </c>
    </row>
    <row r="291" spans="7:36">
      <c r="G291" s="21" t="s">
        <v>3</v>
      </c>
      <c r="J291" s="19" t="e">
        <f t="shared" si="107"/>
        <v>#N/A</v>
      </c>
      <c r="K291" s="10" t="e">
        <f t="shared" si="125"/>
        <v>#VALUE!</v>
      </c>
      <c r="L291" s="10" t="e">
        <f t="shared" si="112"/>
        <v>#N/A</v>
      </c>
      <c r="M291" s="10" t="e">
        <f t="shared" si="113"/>
        <v>#N/A</v>
      </c>
      <c r="N291" s="10" t="e">
        <f t="shared" si="106"/>
        <v>#N/A</v>
      </c>
      <c r="O291" s="10">
        <f>COUNT($F$2:F291)</f>
        <v>23</v>
      </c>
      <c r="P291" s="10" t="e">
        <f t="shared" si="108"/>
        <v>#N/A</v>
      </c>
      <c r="Q291" s="10"/>
      <c r="R291" s="10"/>
      <c r="S291" s="10"/>
      <c r="T291" s="17">
        <f t="shared" si="109"/>
        <v>0.8</v>
      </c>
      <c r="U291" s="10">
        <f t="shared" ca="1" si="126"/>
        <v>17.588758386450813</v>
      </c>
      <c r="V291" s="17">
        <f t="shared" si="110"/>
        <v>0.55999999999999994</v>
      </c>
      <c r="W291" s="10">
        <f t="shared" ca="1" si="127"/>
        <v>14.105373162891022</v>
      </c>
      <c r="X291" s="17">
        <f t="shared" si="111"/>
        <v>0</v>
      </c>
      <c r="Y291" s="10" t="e">
        <f t="shared" ca="1" si="128"/>
        <v>#NUM!</v>
      </c>
      <c r="Z291" s="10">
        <f t="shared" ca="1" si="124"/>
        <v>5.0479280388752308</v>
      </c>
      <c r="AA291" s="10">
        <f t="shared" ca="1" si="114"/>
        <v>6.8802849990687491</v>
      </c>
      <c r="AB291" s="10">
        <f t="shared" ca="1" si="115"/>
        <v>9.0991257143317981</v>
      </c>
      <c r="AC291" s="10">
        <f t="shared" ca="1" si="116"/>
        <v>10.699065977658258</v>
      </c>
      <c r="AD291" s="20">
        <f t="shared" ca="1" si="117"/>
        <v>12.066155940458248</v>
      </c>
      <c r="AE291" s="10">
        <f t="shared" ca="1" si="118"/>
        <v>13.343942050391306</v>
      </c>
      <c r="AF291" s="10">
        <f t="shared" ca="1" si="119"/>
        <v>14.621728160324363</v>
      </c>
      <c r="AG291" s="10">
        <f t="shared" ca="1" si="120"/>
        <v>15.988818123124354</v>
      </c>
      <c r="AH291" s="10">
        <f t="shared" ca="1" si="121"/>
        <v>17.588758386450813</v>
      </c>
      <c r="AI291" s="10">
        <f t="shared" ca="1" si="122"/>
        <v>19.807599101713862</v>
      </c>
      <c r="AJ291" s="10">
        <f t="shared" ca="1" si="123"/>
        <v>21.639956061907377</v>
      </c>
    </row>
    <row r="292" spans="7:36">
      <c r="G292" s="21" t="s">
        <v>3</v>
      </c>
      <c r="J292" s="19" t="e">
        <f t="shared" si="107"/>
        <v>#N/A</v>
      </c>
      <c r="K292" s="10" t="e">
        <f t="shared" si="125"/>
        <v>#VALUE!</v>
      </c>
      <c r="L292" s="10" t="e">
        <f t="shared" si="112"/>
        <v>#N/A</v>
      </c>
      <c r="M292" s="10" t="e">
        <f t="shared" si="113"/>
        <v>#N/A</v>
      </c>
      <c r="N292" s="10" t="e">
        <f t="shared" si="106"/>
        <v>#N/A</v>
      </c>
      <c r="O292" s="10">
        <f>COUNT($F$2:F292)</f>
        <v>23</v>
      </c>
      <c r="P292" s="10" t="e">
        <f t="shared" si="108"/>
        <v>#N/A</v>
      </c>
      <c r="Q292" s="10"/>
      <c r="R292" s="10"/>
      <c r="S292" s="10"/>
      <c r="T292" s="17">
        <f t="shared" si="109"/>
        <v>0.8</v>
      </c>
      <c r="U292" s="10">
        <f t="shared" ca="1" si="126"/>
        <v>17.588758386450813</v>
      </c>
      <c r="V292" s="17">
        <f t="shared" si="110"/>
        <v>0.55999999999999994</v>
      </c>
      <c r="W292" s="10">
        <f t="shared" ca="1" si="127"/>
        <v>14.105373162891022</v>
      </c>
      <c r="X292" s="17">
        <f t="shared" si="111"/>
        <v>0</v>
      </c>
      <c r="Y292" s="10" t="e">
        <f t="shared" ca="1" si="128"/>
        <v>#NUM!</v>
      </c>
      <c r="Z292" s="10">
        <f t="shared" ca="1" si="124"/>
        <v>5.0479280388752308</v>
      </c>
      <c r="AA292" s="10">
        <f t="shared" ca="1" si="114"/>
        <v>6.8802849990687491</v>
      </c>
      <c r="AB292" s="10">
        <f t="shared" ca="1" si="115"/>
        <v>9.0991257143317981</v>
      </c>
      <c r="AC292" s="10">
        <f t="shared" ca="1" si="116"/>
        <v>10.699065977658258</v>
      </c>
      <c r="AD292" s="20">
        <f t="shared" ca="1" si="117"/>
        <v>12.066155940458248</v>
      </c>
      <c r="AE292" s="10">
        <f t="shared" ca="1" si="118"/>
        <v>13.343942050391306</v>
      </c>
      <c r="AF292" s="10">
        <f t="shared" ca="1" si="119"/>
        <v>14.621728160324363</v>
      </c>
      <c r="AG292" s="10">
        <f t="shared" ca="1" si="120"/>
        <v>15.988818123124354</v>
      </c>
      <c r="AH292" s="10">
        <f t="shared" ca="1" si="121"/>
        <v>17.588758386450813</v>
      </c>
      <c r="AI292" s="10">
        <f t="shared" ca="1" si="122"/>
        <v>19.807599101713862</v>
      </c>
      <c r="AJ292" s="10">
        <f t="shared" ca="1" si="123"/>
        <v>21.639956061907377</v>
      </c>
    </row>
    <row r="293" spans="7:36">
      <c r="G293" s="21" t="s">
        <v>3</v>
      </c>
      <c r="J293" s="19" t="e">
        <f t="shared" si="107"/>
        <v>#N/A</v>
      </c>
      <c r="K293" s="10" t="e">
        <f t="shared" si="125"/>
        <v>#VALUE!</v>
      </c>
      <c r="L293" s="10" t="e">
        <f t="shared" si="112"/>
        <v>#N/A</v>
      </c>
      <c r="M293" s="10" t="e">
        <f t="shared" si="113"/>
        <v>#N/A</v>
      </c>
      <c r="N293" s="10" t="e">
        <f t="shared" si="106"/>
        <v>#N/A</v>
      </c>
      <c r="O293" s="10">
        <f>COUNT($F$2:F293)</f>
        <v>23</v>
      </c>
      <c r="P293" s="10" t="e">
        <f t="shared" si="108"/>
        <v>#N/A</v>
      </c>
      <c r="Q293" s="10"/>
      <c r="R293" s="10"/>
      <c r="S293" s="10"/>
      <c r="T293" s="17">
        <f t="shared" si="109"/>
        <v>0.8</v>
      </c>
      <c r="U293" s="10">
        <f t="shared" ca="1" si="126"/>
        <v>17.588758386450813</v>
      </c>
      <c r="V293" s="17">
        <f t="shared" si="110"/>
        <v>0.55999999999999994</v>
      </c>
      <c r="W293" s="10">
        <f t="shared" ca="1" si="127"/>
        <v>14.105373162891022</v>
      </c>
      <c r="X293" s="17">
        <f t="shared" si="111"/>
        <v>0</v>
      </c>
      <c r="Y293" s="10" t="e">
        <f t="shared" ca="1" si="128"/>
        <v>#NUM!</v>
      </c>
      <c r="Z293" s="10">
        <f t="shared" ca="1" si="124"/>
        <v>5.0479280388752308</v>
      </c>
      <c r="AA293" s="10">
        <f t="shared" ca="1" si="114"/>
        <v>6.8802849990687491</v>
      </c>
      <c r="AB293" s="10">
        <f t="shared" ca="1" si="115"/>
        <v>9.0991257143317981</v>
      </c>
      <c r="AC293" s="10">
        <f t="shared" ca="1" si="116"/>
        <v>10.699065977658258</v>
      </c>
      <c r="AD293" s="20">
        <f t="shared" ca="1" si="117"/>
        <v>12.066155940458248</v>
      </c>
      <c r="AE293" s="10">
        <f t="shared" ca="1" si="118"/>
        <v>13.343942050391306</v>
      </c>
      <c r="AF293" s="10">
        <f t="shared" ca="1" si="119"/>
        <v>14.621728160324363</v>
      </c>
      <c r="AG293" s="10">
        <f t="shared" ca="1" si="120"/>
        <v>15.988818123124354</v>
      </c>
      <c r="AH293" s="10">
        <f t="shared" ca="1" si="121"/>
        <v>17.588758386450813</v>
      </c>
      <c r="AI293" s="10">
        <f t="shared" ca="1" si="122"/>
        <v>19.807599101713862</v>
      </c>
      <c r="AJ293" s="10">
        <f t="shared" ca="1" si="123"/>
        <v>21.639956061907377</v>
      </c>
    </row>
    <row r="294" spans="7:36">
      <c r="G294" s="21" t="s">
        <v>3</v>
      </c>
      <c r="J294" s="19" t="e">
        <f t="shared" si="107"/>
        <v>#N/A</v>
      </c>
      <c r="K294" s="10" t="e">
        <f t="shared" si="125"/>
        <v>#VALUE!</v>
      </c>
      <c r="L294" s="10" t="e">
        <f t="shared" si="112"/>
        <v>#N/A</v>
      </c>
      <c r="M294" s="10" t="e">
        <f t="shared" si="113"/>
        <v>#N/A</v>
      </c>
      <c r="N294" s="10" t="e">
        <f t="shared" si="106"/>
        <v>#N/A</v>
      </c>
      <c r="O294" s="10">
        <f>COUNT($F$2:F294)</f>
        <v>23</v>
      </c>
      <c r="P294" s="10" t="e">
        <f t="shared" si="108"/>
        <v>#N/A</v>
      </c>
      <c r="Q294" s="10"/>
      <c r="R294" s="10"/>
      <c r="S294" s="10"/>
      <c r="T294" s="17">
        <f t="shared" si="109"/>
        <v>0.8</v>
      </c>
      <c r="U294" s="10">
        <f t="shared" ca="1" si="126"/>
        <v>17.588758386450813</v>
      </c>
      <c r="V294" s="17">
        <f t="shared" si="110"/>
        <v>0.55999999999999994</v>
      </c>
      <c r="W294" s="10">
        <f t="shared" ca="1" si="127"/>
        <v>14.105373162891022</v>
      </c>
      <c r="X294" s="17">
        <f t="shared" si="111"/>
        <v>0</v>
      </c>
      <c r="Y294" s="10" t="e">
        <f t="shared" ca="1" si="128"/>
        <v>#NUM!</v>
      </c>
      <c r="Z294" s="10">
        <f t="shared" ca="1" si="124"/>
        <v>5.0479280388752308</v>
      </c>
      <c r="AA294" s="10">
        <f t="shared" ca="1" si="114"/>
        <v>6.8802849990687491</v>
      </c>
      <c r="AB294" s="10">
        <f t="shared" ca="1" si="115"/>
        <v>9.0991257143317981</v>
      </c>
      <c r="AC294" s="10">
        <f t="shared" ca="1" si="116"/>
        <v>10.699065977658258</v>
      </c>
      <c r="AD294" s="20">
        <f t="shared" ca="1" si="117"/>
        <v>12.066155940458248</v>
      </c>
      <c r="AE294" s="10">
        <f t="shared" ca="1" si="118"/>
        <v>13.343942050391306</v>
      </c>
      <c r="AF294" s="10">
        <f t="shared" ca="1" si="119"/>
        <v>14.621728160324363</v>
      </c>
      <c r="AG294" s="10">
        <f t="shared" ca="1" si="120"/>
        <v>15.988818123124354</v>
      </c>
      <c r="AH294" s="10">
        <f t="shared" ca="1" si="121"/>
        <v>17.588758386450813</v>
      </c>
      <c r="AI294" s="10">
        <f t="shared" ca="1" si="122"/>
        <v>19.807599101713862</v>
      </c>
      <c r="AJ294" s="10">
        <f t="shared" ca="1" si="123"/>
        <v>21.639956061907377</v>
      </c>
    </row>
    <row r="295" spans="7:36">
      <c r="G295" s="21" t="s">
        <v>3</v>
      </c>
      <c r="J295" s="19" t="e">
        <f t="shared" si="107"/>
        <v>#N/A</v>
      </c>
      <c r="K295" s="10" t="e">
        <f t="shared" si="125"/>
        <v>#VALUE!</v>
      </c>
      <c r="L295" s="10" t="e">
        <f t="shared" si="112"/>
        <v>#N/A</v>
      </c>
      <c r="M295" s="10" t="e">
        <f t="shared" si="113"/>
        <v>#N/A</v>
      </c>
      <c r="N295" s="10" t="e">
        <f t="shared" si="106"/>
        <v>#N/A</v>
      </c>
      <c r="O295" s="10">
        <f>COUNT($F$2:F295)</f>
        <v>23</v>
      </c>
      <c r="P295" s="10" t="e">
        <f t="shared" si="108"/>
        <v>#N/A</v>
      </c>
      <c r="Q295" s="10"/>
      <c r="R295" s="10"/>
      <c r="S295" s="10"/>
      <c r="T295" s="17">
        <f t="shared" si="109"/>
        <v>0.8</v>
      </c>
      <c r="U295" s="10">
        <f t="shared" ca="1" si="126"/>
        <v>17.588758386450813</v>
      </c>
      <c r="V295" s="17">
        <f t="shared" si="110"/>
        <v>0.55999999999999994</v>
      </c>
      <c r="W295" s="10">
        <f t="shared" ca="1" si="127"/>
        <v>14.105373162891022</v>
      </c>
      <c r="X295" s="17">
        <f t="shared" si="111"/>
        <v>0</v>
      </c>
      <c r="Y295" s="10" t="e">
        <f t="shared" ca="1" si="128"/>
        <v>#NUM!</v>
      </c>
      <c r="Z295" s="10">
        <f t="shared" ca="1" si="124"/>
        <v>5.0479280388752308</v>
      </c>
      <c r="AA295" s="10">
        <f t="shared" ca="1" si="114"/>
        <v>6.8802849990687491</v>
      </c>
      <c r="AB295" s="10">
        <f t="shared" ca="1" si="115"/>
        <v>9.0991257143317981</v>
      </c>
      <c r="AC295" s="10">
        <f t="shared" ca="1" si="116"/>
        <v>10.699065977658258</v>
      </c>
      <c r="AD295" s="20">
        <f t="shared" ca="1" si="117"/>
        <v>12.066155940458248</v>
      </c>
      <c r="AE295" s="10">
        <f t="shared" ca="1" si="118"/>
        <v>13.343942050391306</v>
      </c>
      <c r="AF295" s="10">
        <f t="shared" ca="1" si="119"/>
        <v>14.621728160324363</v>
      </c>
      <c r="AG295" s="10">
        <f t="shared" ca="1" si="120"/>
        <v>15.988818123124354</v>
      </c>
      <c r="AH295" s="10">
        <f t="shared" ca="1" si="121"/>
        <v>17.588758386450813</v>
      </c>
      <c r="AI295" s="10">
        <f t="shared" ca="1" si="122"/>
        <v>19.807599101713862</v>
      </c>
      <c r="AJ295" s="10">
        <f t="shared" ca="1" si="123"/>
        <v>21.639956061907377</v>
      </c>
    </row>
    <row r="296" spans="7:36">
      <c r="G296" s="21" t="s">
        <v>3</v>
      </c>
      <c r="J296" s="19" t="e">
        <f t="shared" si="107"/>
        <v>#N/A</v>
      </c>
      <c r="K296" s="10" t="e">
        <f t="shared" si="125"/>
        <v>#VALUE!</v>
      </c>
      <c r="L296" s="10" t="e">
        <f t="shared" si="112"/>
        <v>#N/A</v>
      </c>
      <c r="M296" s="10" t="e">
        <f t="shared" si="113"/>
        <v>#N/A</v>
      </c>
      <c r="N296" s="10" t="e">
        <f t="shared" si="106"/>
        <v>#N/A</v>
      </c>
      <c r="O296" s="10">
        <f>COUNT($F$2:F296)</f>
        <v>23</v>
      </c>
      <c r="P296" s="10" t="e">
        <f t="shared" si="108"/>
        <v>#N/A</v>
      </c>
      <c r="Q296" s="10"/>
      <c r="R296" s="10"/>
      <c r="S296" s="10"/>
      <c r="T296" s="17">
        <f t="shared" si="109"/>
        <v>0.8</v>
      </c>
      <c r="U296" s="10">
        <f t="shared" ca="1" si="126"/>
        <v>17.588758386450813</v>
      </c>
      <c r="V296" s="17">
        <f t="shared" si="110"/>
        <v>0.55999999999999994</v>
      </c>
      <c r="W296" s="10">
        <f t="shared" ca="1" si="127"/>
        <v>14.105373162891022</v>
      </c>
      <c r="X296" s="17">
        <f t="shared" si="111"/>
        <v>0</v>
      </c>
      <c r="Y296" s="10" t="e">
        <f t="shared" ca="1" si="128"/>
        <v>#NUM!</v>
      </c>
      <c r="Z296" s="10">
        <f t="shared" ca="1" si="124"/>
        <v>5.0479280388752308</v>
      </c>
      <c r="AA296" s="10">
        <f t="shared" ca="1" si="114"/>
        <v>6.8802849990687491</v>
      </c>
      <c r="AB296" s="10">
        <f t="shared" ca="1" si="115"/>
        <v>9.0991257143317981</v>
      </c>
      <c r="AC296" s="10">
        <f t="shared" ca="1" si="116"/>
        <v>10.699065977658258</v>
      </c>
      <c r="AD296" s="20">
        <f t="shared" ca="1" si="117"/>
        <v>12.066155940458248</v>
      </c>
      <c r="AE296" s="10">
        <f t="shared" ca="1" si="118"/>
        <v>13.343942050391306</v>
      </c>
      <c r="AF296" s="10">
        <f t="shared" ca="1" si="119"/>
        <v>14.621728160324363</v>
      </c>
      <c r="AG296" s="10">
        <f t="shared" ca="1" si="120"/>
        <v>15.988818123124354</v>
      </c>
      <c r="AH296" s="10">
        <f t="shared" ca="1" si="121"/>
        <v>17.588758386450813</v>
      </c>
      <c r="AI296" s="10">
        <f t="shared" ca="1" si="122"/>
        <v>19.807599101713862</v>
      </c>
      <c r="AJ296" s="10">
        <f t="shared" ca="1" si="123"/>
        <v>21.639956061907377</v>
      </c>
    </row>
    <row r="297" spans="7:36">
      <c r="G297" s="21" t="s">
        <v>3</v>
      </c>
      <c r="J297" s="19" t="e">
        <f t="shared" si="107"/>
        <v>#N/A</v>
      </c>
      <c r="K297" s="10" t="e">
        <f t="shared" si="125"/>
        <v>#VALUE!</v>
      </c>
      <c r="L297" s="10" t="e">
        <f t="shared" si="112"/>
        <v>#N/A</v>
      </c>
      <c r="M297" s="10" t="e">
        <f t="shared" si="113"/>
        <v>#N/A</v>
      </c>
      <c r="N297" s="10" t="e">
        <f t="shared" si="106"/>
        <v>#N/A</v>
      </c>
      <c r="O297" s="10">
        <f>COUNT($F$2:F297)</f>
        <v>23</v>
      </c>
      <c r="P297" s="10" t="e">
        <f t="shared" si="108"/>
        <v>#N/A</v>
      </c>
      <c r="Q297" s="10"/>
      <c r="R297" s="10"/>
      <c r="S297" s="10"/>
      <c r="T297" s="17">
        <f t="shared" si="109"/>
        <v>0.8</v>
      </c>
      <c r="U297" s="10">
        <f t="shared" ca="1" si="126"/>
        <v>17.588758386450813</v>
      </c>
      <c r="V297" s="17">
        <f t="shared" si="110"/>
        <v>0.55999999999999994</v>
      </c>
      <c r="W297" s="10">
        <f t="shared" ca="1" si="127"/>
        <v>14.105373162891022</v>
      </c>
      <c r="X297" s="17">
        <f t="shared" si="111"/>
        <v>0</v>
      </c>
      <c r="Y297" s="10" t="e">
        <f t="shared" ca="1" si="128"/>
        <v>#NUM!</v>
      </c>
      <c r="Z297" s="10">
        <f t="shared" ca="1" si="124"/>
        <v>5.0479280388752308</v>
      </c>
      <c r="AA297" s="10">
        <f t="shared" ca="1" si="114"/>
        <v>6.8802849990687491</v>
      </c>
      <c r="AB297" s="10">
        <f t="shared" ca="1" si="115"/>
        <v>9.0991257143317981</v>
      </c>
      <c r="AC297" s="10">
        <f t="shared" ca="1" si="116"/>
        <v>10.699065977658258</v>
      </c>
      <c r="AD297" s="20">
        <f t="shared" ca="1" si="117"/>
        <v>12.066155940458248</v>
      </c>
      <c r="AE297" s="10">
        <f t="shared" ca="1" si="118"/>
        <v>13.343942050391306</v>
      </c>
      <c r="AF297" s="10">
        <f t="shared" ca="1" si="119"/>
        <v>14.621728160324363</v>
      </c>
      <c r="AG297" s="10">
        <f t="shared" ca="1" si="120"/>
        <v>15.988818123124354</v>
      </c>
      <c r="AH297" s="10">
        <f t="shared" ca="1" si="121"/>
        <v>17.588758386450813</v>
      </c>
      <c r="AI297" s="10">
        <f t="shared" ca="1" si="122"/>
        <v>19.807599101713862</v>
      </c>
      <c r="AJ297" s="10">
        <f t="shared" ca="1" si="123"/>
        <v>21.639956061907377</v>
      </c>
    </row>
    <row r="298" spans="7:36">
      <c r="G298" s="21" t="s">
        <v>3</v>
      </c>
      <c r="J298" s="19" t="e">
        <f t="shared" si="107"/>
        <v>#N/A</v>
      </c>
      <c r="K298" s="10" t="e">
        <f t="shared" si="125"/>
        <v>#VALUE!</v>
      </c>
      <c r="L298" s="10" t="e">
        <f t="shared" si="112"/>
        <v>#N/A</v>
      </c>
      <c r="M298" s="10" t="e">
        <f t="shared" si="113"/>
        <v>#N/A</v>
      </c>
      <c r="N298" s="10" t="e">
        <f t="shared" si="106"/>
        <v>#N/A</v>
      </c>
      <c r="O298" s="10">
        <f>COUNT($F$2:F298)</f>
        <v>23</v>
      </c>
      <c r="P298" s="10" t="e">
        <f t="shared" si="108"/>
        <v>#N/A</v>
      </c>
      <c r="Q298" s="10"/>
      <c r="R298" s="10"/>
      <c r="S298" s="10"/>
      <c r="T298" s="17">
        <f t="shared" si="109"/>
        <v>0.8</v>
      </c>
      <c r="U298" s="10">
        <f t="shared" ca="1" si="126"/>
        <v>17.588758386450813</v>
      </c>
      <c r="V298" s="17">
        <f t="shared" si="110"/>
        <v>0.55999999999999994</v>
      </c>
      <c r="W298" s="10">
        <f t="shared" ca="1" si="127"/>
        <v>14.105373162891022</v>
      </c>
      <c r="X298" s="17">
        <f t="shared" si="111"/>
        <v>0</v>
      </c>
      <c r="Y298" s="10" t="e">
        <f t="shared" ca="1" si="128"/>
        <v>#NUM!</v>
      </c>
      <c r="Z298" s="10">
        <f t="shared" ca="1" si="124"/>
        <v>5.0479280388752308</v>
      </c>
      <c r="AA298" s="10">
        <f t="shared" ca="1" si="114"/>
        <v>6.8802849990687491</v>
      </c>
      <c r="AB298" s="10">
        <f t="shared" ca="1" si="115"/>
        <v>9.0991257143317981</v>
      </c>
      <c r="AC298" s="10">
        <f t="shared" ca="1" si="116"/>
        <v>10.699065977658258</v>
      </c>
      <c r="AD298" s="20">
        <f t="shared" ca="1" si="117"/>
        <v>12.066155940458248</v>
      </c>
      <c r="AE298" s="10">
        <f t="shared" ca="1" si="118"/>
        <v>13.343942050391306</v>
      </c>
      <c r="AF298" s="10">
        <f t="shared" ca="1" si="119"/>
        <v>14.621728160324363</v>
      </c>
      <c r="AG298" s="10">
        <f t="shared" ca="1" si="120"/>
        <v>15.988818123124354</v>
      </c>
      <c r="AH298" s="10">
        <f t="shared" ca="1" si="121"/>
        <v>17.588758386450813</v>
      </c>
      <c r="AI298" s="10">
        <f t="shared" ca="1" si="122"/>
        <v>19.807599101713862</v>
      </c>
      <c r="AJ298" s="10">
        <f t="shared" ca="1" si="123"/>
        <v>21.639956061907377</v>
      </c>
    </row>
    <row r="299" spans="7:36">
      <c r="G299" s="21" t="s">
        <v>3</v>
      </c>
      <c r="J299" s="19" t="e">
        <f t="shared" si="107"/>
        <v>#N/A</v>
      </c>
      <c r="K299" s="10" t="e">
        <f t="shared" si="125"/>
        <v>#VALUE!</v>
      </c>
      <c r="L299" s="10" t="e">
        <f t="shared" si="112"/>
        <v>#N/A</v>
      </c>
      <c r="M299" s="10" t="e">
        <f t="shared" si="113"/>
        <v>#N/A</v>
      </c>
      <c r="N299" s="10" t="e">
        <f t="shared" si="106"/>
        <v>#N/A</v>
      </c>
      <c r="O299" s="10">
        <f>COUNT($F$2:F299)</f>
        <v>23</v>
      </c>
      <c r="P299" s="10" t="e">
        <f t="shared" si="108"/>
        <v>#N/A</v>
      </c>
      <c r="Q299" s="10"/>
      <c r="R299" s="10"/>
      <c r="S299" s="10"/>
      <c r="T299" s="17">
        <f t="shared" si="109"/>
        <v>0.8</v>
      </c>
      <c r="U299" s="10">
        <f t="shared" ca="1" si="126"/>
        <v>17.588758386450813</v>
      </c>
      <c r="V299" s="17">
        <f t="shared" si="110"/>
        <v>0.55999999999999994</v>
      </c>
      <c r="W299" s="10">
        <f t="shared" ca="1" si="127"/>
        <v>14.105373162891022</v>
      </c>
      <c r="X299" s="17">
        <f t="shared" si="111"/>
        <v>0</v>
      </c>
      <c r="Y299" s="10" t="e">
        <f t="shared" ca="1" si="128"/>
        <v>#NUM!</v>
      </c>
      <c r="Z299" s="10">
        <f t="shared" ca="1" si="124"/>
        <v>5.0479280388752308</v>
      </c>
      <c r="AA299" s="10">
        <f t="shared" ca="1" si="114"/>
        <v>6.8802849990687491</v>
      </c>
      <c r="AB299" s="10">
        <f t="shared" ca="1" si="115"/>
        <v>9.0991257143317981</v>
      </c>
      <c r="AC299" s="10">
        <f t="shared" ca="1" si="116"/>
        <v>10.699065977658258</v>
      </c>
      <c r="AD299" s="20">
        <f t="shared" ca="1" si="117"/>
        <v>12.066155940458248</v>
      </c>
      <c r="AE299" s="10">
        <f t="shared" ca="1" si="118"/>
        <v>13.343942050391306</v>
      </c>
      <c r="AF299" s="10">
        <f t="shared" ca="1" si="119"/>
        <v>14.621728160324363</v>
      </c>
      <c r="AG299" s="10">
        <f t="shared" ca="1" si="120"/>
        <v>15.988818123124354</v>
      </c>
      <c r="AH299" s="10">
        <f t="shared" ca="1" si="121"/>
        <v>17.588758386450813</v>
      </c>
      <c r="AI299" s="10">
        <f t="shared" ca="1" si="122"/>
        <v>19.807599101713862</v>
      </c>
      <c r="AJ299" s="10">
        <f t="shared" ca="1" si="123"/>
        <v>21.639956061907377</v>
      </c>
    </row>
  </sheetData>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8F819-A670-3D41-819F-F169CA781747}">
  <dimension ref="A1:AR299"/>
  <sheetViews>
    <sheetView zoomScaleNormal="100" workbookViewId="0">
      <selection activeCell="A5" sqref="A5"/>
    </sheetView>
  </sheetViews>
  <sheetFormatPr baseColWidth="10" defaultColWidth="11.5703125" defaultRowHeight="20"/>
  <cols>
    <col min="1" max="1" width="19" customWidth="1"/>
    <col min="2" max="2" width="21" customWidth="1"/>
    <col min="3" max="3" width="8.140625" style="8" bestFit="1" customWidth="1"/>
    <col min="4" max="4" width="12.7109375" style="8" bestFit="1" customWidth="1"/>
    <col min="5" max="5" width="16" style="8" customWidth="1"/>
    <col min="6" max="6" width="16" style="8" bestFit="1" customWidth="1"/>
    <col min="7" max="7" width="13" style="9" bestFit="1" customWidth="1"/>
    <col min="8" max="8" width="13" style="9" customWidth="1"/>
    <col min="9" max="9" width="17" style="10" customWidth="1"/>
    <col min="10" max="10" width="16.5703125" style="10" bestFit="1" customWidth="1"/>
    <col min="11" max="11" width="23" style="10" customWidth="1"/>
    <col min="12" max="12" width="23" style="10" bestFit="1" customWidth="1"/>
    <col min="13" max="14" width="16.5703125" style="10" customWidth="1"/>
    <col min="16" max="16" width="8.7109375" style="10"/>
    <col min="17" max="17" width="12.85546875" style="10" bestFit="1" customWidth="1"/>
    <col min="18" max="18" width="8.7109375" style="10"/>
    <col min="19" max="19" width="13" style="15" bestFit="1" customWidth="1"/>
    <col min="20" max="20" width="13" style="15" customWidth="1"/>
    <col min="21" max="22" width="11.5703125" style="15"/>
    <col min="23" max="35" width="17" style="15" customWidth="1"/>
    <col min="36" max="38" width="14.140625" customWidth="1"/>
    <col min="39" max="41" width="11.5703125" style="16"/>
  </cols>
  <sheetData>
    <row r="1" spans="1:44">
      <c r="A1" t="s">
        <v>23</v>
      </c>
      <c r="C1" s="24" t="s">
        <v>16</v>
      </c>
      <c r="D1" s="24" t="s">
        <v>25</v>
      </c>
      <c r="E1" s="24" t="s">
        <v>38</v>
      </c>
      <c r="F1" s="9" t="s">
        <v>60</v>
      </c>
      <c r="G1" s="9" t="s">
        <v>27</v>
      </c>
      <c r="H1" s="9" t="s">
        <v>65</v>
      </c>
      <c r="I1" s="18"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18"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c r="A2" t="s">
        <v>24</v>
      </c>
      <c r="B2" s="13" t="s">
        <v>21</v>
      </c>
      <c r="C2" s="1">
        <v>1995</v>
      </c>
      <c r="D2" s="1">
        <v>3468</v>
      </c>
      <c r="E2" s="1">
        <v>9.2791878170000004</v>
      </c>
      <c r="F2" s="21" t="s">
        <v>3</v>
      </c>
      <c r="I2" s="19" t="e">
        <f t="shared" ref="I2:I27" si="0">IF(F2=1, $B$15,  #N/A)</f>
        <v>#N/A</v>
      </c>
      <c r="J2" s="10" t="e">
        <f>D2*F2</f>
        <v>#VALUE!</v>
      </c>
      <c r="K2" s="10" t="s">
        <v>3</v>
      </c>
      <c r="L2" s="10" t="s">
        <v>3</v>
      </c>
      <c r="N2" s="10">
        <f>COUNT(D2)</f>
        <v>1</v>
      </c>
      <c r="O2" s="10">
        <f t="shared" ref="O2:O65" ca="1" si="1">IF(E2&gt;0,NORMDIST(E2,$B$8,$B$9,1),#N/A)</f>
        <v>0.21014441515703114</v>
      </c>
      <c r="P2" s="10">
        <v>0.1</v>
      </c>
      <c r="Q2" s="10">
        <f ca="1">NORMINV(P2,$B$8,$B$9)</f>
        <v>6.8802849990687491</v>
      </c>
      <c r="R2" s="10">
        <f t="shared" ref="R2:R11" ca="1" si="2">INDIRECT("C"&amp;(COUNTA(C:C)-1))</f>
        <v>2017</v>
      </c>
      <c r="S2" s="17">
        <f t="shared" ref="S2:S65" si="3">$B$18</f>
        <v>0.8</v>
      </c>
      <c r="T2" s="10">
        <f ca="1">NORMINV(S2,$B$8,$B$9)</f>
        <v>17.588758386450813</v>
      </c>
      <c r="U2" s="17">
        <f t="shared" ref="U2:U65" si="4">$B$19</f>
        <v>0.55999999999999994</v>
      </c>
      <c r="V2" s="10">
        <f ca="1">NORMINV(U2,$B$8,$B$9)</f>
        <v>14.105373162891022</v>
      </c>
      <c r="W2" s="17">
        <f t="shared" ref="W2:W65" si="5">$B$20</f>
        <v>0</v>
      </c>
      <c r="X2" s="10" t="e">
        <f ca="1">NORMINV(W3,$B$7,$B$8)</f>
        <v>#NUM!</v>
      </c>
      <c r="Y2" s="10">
        <f ca="1">NORMINV(0.05,$B$8,$B$9)</f>
        <v>5.0479280388752308</v>
      </c>
      <c r="Z2" s="10">
        <f ca="1">NORMINV(0.1,$B$8,$B$9)</f>
        <v>6.8802849990687491</v>
      </c>
      <c r="AA2" s="10">
        <f ca="1">NORMINV(0.2,$B$8,$B$9)</f>
        <v>9.0991257143317981</v>
      </c>
      <c r="AB2" s="10">
        <f ca="1">NORMINV(0.3,$B$8,$B$9)</f>
        <v>10.699065977658258</v>
      </c>
      <c r="AC2" s="20">
        <f ca="1">NORMINV(0.4,$B$8,$B$9)</f>
        <v>12.066155940458248</v>
      </c>
      <c r="AD2" s="10">
        <f ca="1">NORMINV(0.5,$B$8,$B$9)</f>
        <v>13.343942050391306</v>
      </c>
      <c r="AE2" s="10">
        <f ca="1">NORMINV(0.6,$B$8,$B$9)</f>
        <v>14.621728160324363</v>
      </c>
      <c r="AF2" s="10">
        <f ca="1">NORMINV(0.7,$B$8,$B$9)</f>
        <v>15.988818123124354</v>
      </c>
      <c r="AG2" s="10">
        <f ca="1">NORMINV(0.8,$B$8,$B$9)</f>
        <v>17.588758386450813</v>
      </c>
      <c r="AH2" s="10">
        <f ca="1">NORMINV(0.9,$B$8,$B$9)</f>
        <v>19.807599101713862</v>
      </c>
      <c r="AI2" s="10">
        <f ca="1">NORMINV(0.95,$B$8,$B$9)</f>
        <v>21.639956061907377</v>
      </c>
      <c r="AJ2" s="10">
        <v>0</v>
      </c>
      <c r="AK2" s="10">
        <v>0</v>
      </c>
      <c r="AL2" s="10">
        <v>0</v>
      </c>
      <c r="AM2" s="17">
        <f t="shared" ref="AM2:AM22" si="6">$B$18</f>
        <v>0.8</v>
      </c>
      <c r="AN2" s="17">
        <f t="shared" ref="AN2:AN22" si="7">$B$19</f>
        <v>0.55999999999999994</v>
      </c>
      <c r="AO2" s="17">
        <f t="shared" ref="AO2:AO22" si="8">$B$20</f>
        <v>0</v>
      </c>
      <c r="AP2" s="10">
        <f t="shared" ref="AP2:AP22" si="9">AL2*$B$22</f>
        <v>0</v>
      </c>
      <c r="AQ2" s="10">
        <f ca="1">B10</f>
        <v>0.89407757667032062</v>
      </c>
      <c r="AR2" s="10">
        <f ca="1">B14</f>
        <v>1.048162664775911</v>
      </c>
    </row>
    <row r="3" spans="1:44">
      <c r="B3" t="s">
        <v>22</v>
      </c>
      <c r="C3" s="1">
        <v>1996</v>
      </c>
      <c r="D3" s="1">
        <v>3421</v>
      </c>
      <c r="E3" s="1">
        <v>7.6619127520000001</v>
      </c>
      <c r="F3" s="21" t="s">
        <v>3</v>
      </c>
      <c r="I3" s="19" t="e">
        <f t="shared" si="0"/>
        <v>#N/A</v>
      </c>
      <c r="J3" s="10" t="e">
        <f t="shared" ref="J3:J66" si="10">D3*F3</f>
        <v>#VALUE!</v>
      </c>
      <c r="K3" s="10">
        <f t="shared" ref="K3:K66" si="11">IF(ISBLANK(E2),#N/A,IF(ISBLANK(E3),#N/A,((E3+E2))))</f>
        <v>16.941100569</v>
      </c>
      <c r="L3" s="10">
        <f t="shared" ref="L3:L66" si="12">IF(ISBLANK(E2),#N/A,IF(ISBLANK(E3),#N/A,ABS(E3-E2)))</f>
        <v>1.6172750650000003</v>
      </c>
      <c r="M3" s="10">
        <f t="shared" ref="M3:M66" si="13">2*L3/K3</f>
        <v>0.1909291617050432</v>
      </c>
      <c r="N3" s="10">
        <f>COUNT($D$2:D3)</f>
        <v>2</v>
      </c>
      <c r="O3" s="10">
        <f t="shared" ca="1" si="1"/>
        <v>0.12996048203603858</v>
      </c>
      <c r="P3" s="10">
        <v>0.2</v>
      </c>
      <c r="Q3" s="10">
        <f t="shared" ref="Q3:Q11" ca="1" si="14">NORMINV(P3,$B$8,$B$9)</f>
        <v>9.0991257143317981</v>
      </c>
      <c r="R3" s="10">
        <f t="shared" ca="1" si="2"/>
        <v>2017</v>
      </c>
      <c r="S3" s="17">
        <f t="shared" si="3"/>
        <v>0.8</v>
      </c>
      <c r="T3" s="10">
        <f t="shared" ref="T3:T28" ca="1" si="15">NORMINV(S3,$B$8,$B$9)</f>
        <v>17.588758386450813</v>
      </c>
      <c r="U3" s="17">
        <f t="shared" si="4"/>
        <v>0.55999999999999994</v>
      </c>
      <c r="V3" s="10">
        <f t="shared" ref="V3:V28" ca="1" si="16">NORMINV(U3,$B$8,$B$9)</f>
        <v>14.105373162891022</v>
      </c>
      <c r="W3" s="17">
        <f t="shared" si="5"/>
        <v>0</v>
      </c>
      <c r="X3" s="10" t="e">
        <f ca="1">NORMINV(W4,$B$7,$B$8)</f>
        <v>#NUM!</v>
      </c>
      <c r="Y3" s="10">
        <f ca="1">NORMINV(0.05,$B$8,$B$9)</f>
        <v>5.0479280388752308</v>
      </c>
      <c r="Z3" s="10">
        <f t="shared" ref="Z3:Z66" ca="1" si="17">NORMINV(0.1,$B$8,$B$9)</f>
        <v>6.8802849990687491</v>
      </c>
      <c r="AA3" s="10">
        <f t="shared" ref="AA3:AA66" ca="1" si="18">NORMINV(0.2,$B$8,$B$9)</f>
        <v>9.0991257143317981</v>
      </c>
      <c r="AB3" s="10">
        <f t="shared" ref="AB3:AB66" ca="1" si="19">NORMINV(0.3,$B$8,$B$9)</f>
        <v>10.699065977658258</v>
      </c>
      <c r="AC3" s="20">
        <f t="shared" ref="AC3:AC66" ca="1" si="20">NORMINV(0.4,$B$8,$B$9)</f>
        <v>12.066155940458248</v>
      </c>
      <c r="AD3" s="10">
        <f t="shared" ref="AD3:AD66" ca="1" si="21">NORMINV(0.5,$B$8,$B$9)</f>
        <v>13.343942050391306</v>
      </c>
      <c r="AE3" s="10">
        <f t="shared" ref="AE3:AE66" ca="1" si="22">NORMINV(0.6,$B$8,$B$9)</f>
        <v>14.621728160324363</v>
      </c>
      <c r="AF3" s="10">
        <f t="shared" ref="AF3:AF66" ca="1" si="23">NORMINV(0.7,$B$8,$B$9)</f>
        <v>15.988818123124354</v>
      </c>
      <c r="AG3" s="10">
        <f t="shared" ref="AG3:AG66" ca="1" si="24">NORMINV(0.8,$B$8,$B$9)</f>
        <v>17.588758386450813</v>
      </c>
      <c r="AH3" s="10">
        <f t="shared" ref="AH3:AH66" ca="1" si="25">NORMINV(0.9,$B$8,$B$9)</f>
        <v>19.807599101713862</v>
      </c>
      <c r="AI3" s="10">
        <f t="shared" ref="AI3:AI66" ca="1" si="26">NORMINV(0.95,$B$8,$B$9)</f>
        <v>21.639956061907377</v>
      </c>
      <c r="AJ3" s="10">
        <v>0.05</v>
      </c>
      <c r="AK3" s="10">
        <f ca="1">IF(AJ3&gt;$B$19,$B$23,IF(AJ3&lt;=$B$20,INF,$B$23+$B$24*EXP($B$25*LN($B$12^2+1))*($B$19-AJ3)/(AJ3-$B$20)))</f>
        <v>4.5939360190599237</v>
      </c>
      <c r="AL3" s="10">
        <f t="shared" ref="AL3:AL22" ca="1" si="27">EXP(AK3*(AJ3-$B$18))</f>
        <v>3.1890343892938343E-2</v>
      </c>
      <c r="AM3" s="17">
        <f t="shared" si="6"/>
        <v>0.8</v>
      </c>
      <c r="AN3" s="17">
        <f t="shared" si="7"/>
        <v>0.55999999999999994</v>
      </c>
      <c r="AO3" s="17">
        <f t="shared" si="8"/>
        <v>0</v>
      </c>
      <c r="AP3" s="10">
        <f t="shared" ca="1" si="9"/>
        <v>2.8701309503644509E-2</v>
      </c>
      <c r="AQ3" s="16"/>
      <c r="AR3" s="16"/>
    </row>
    <row r="4" spans="1:44" ht="21" thickBot="1">
      <c r="A4" s="12" t="s">
        <v>17</v>
      </c>
      <c r="C4" s="1">
        <v>1997</v>
      </c>
      <c r="D4" s="1">
        <v>3867</v>
      </c>
      <c r="E4" s="1">
        <v>8.0644628100000002</v>
      </c>
      <c r="F4" s="21" t="s">
        <v>3</v>
      </c>
      <c r="G4" s="8"/>
      <c r="H4" s="8"/>
      <c r="I4" s="19" t="e">
        <f t="shared" si="0"/>
        <v>#N/A</v>
      </c>
      <c r="J4" s="10" t="e">
        <f t="shared" si="10"/>
        <v>#VALUE!</v>
      </c>
      <c r="K4" s="10">
        <f t="shared" si="11"/>
        <v>15.726375562000001</v>
      </c>
      <c r="L4" s="10">
        <f t="shared" si="12"/>
        <v>0.4025500580000001</v>
      </c>
      <c r="M4" s="10">
        <f t="shared" si="13"/>
        <v>5.1194257241661066E-2</v>
      </c>
      <c r="N4" s="10">
        <f>COUNT($D$2:D4)</f>
        <v>3</v>
      </c>
      <c r="O4" s="10">
        <f t="shared" ca="1" si="1"/>
        <v>0.14760416981523591</v>
      </c>
      <c r="P4" s="10">
        <v>0.3</v>
      </c>
      <c r="Q4" s="10">
        <f t="shared" ca="1" si="14"/>
        <v>10.699065977658258</v>
      </c>
      <c r="R4" s="10">
        <f t="shared" ca="1" si="2"/>
        <v>2017</v>
      </c>
      <c r="S4" s="17">
        <f t="shared" si="3"/>
        <v>0.8</v>
      </c>
      <c r="T4" s="10">
        <f t="shared" ca="1" si="15"/>
        <v>17.588758386450813</v>
      </c>
      <c r="U4" s="17">
        <f t="shared" si="4"/>
        <v>0.55999999999999994</v>
      </c>
      <c r="V4" s="10">
        <f t="shared" ca="1" si="16"/>
        <v>14.105373162891022</v>
      </c>
      <c r="W4" s="17">
        <f t="shared" si="5"/>
        <v>0</v>
      </c>
      <c r="X4" s="10" t="e">
        <f t="shared" ref="X4:X28" ca="1" si="28">NORMINV(W5,$B$7,$B$8)</f>
        <v>#NUM!</v>
      </c>
      <c r="Y4" s="10">
        <f t="shared" ref="Y4:Y67" ca="1" si="29">NORMINV(0.05,$B$8,$B$9)</f>
        <v>5.0479280388752308</v>
      </c>
      <c r="Z4" s="10">
        <f t="shared" ca="1" si="17"/>
        <v>6.8802849990687491</v>
      </c>
      <c r="AA4" s="10">
        <f t="shared" ca="1" si="18"/>
        <v>9.0991257143317981</v>
      </c>
      <c r="AB4" s="10">
        <f t="shared" ca="1" si="19"/>
        <v>10.699065977658258</v>
      </c>
      <c r="AC4" s="20">
        <f t="shared" ca="1" si="20"/>
        <v>12.066155940458248</v>
      </c>
      <c r="AD4" s="10">
        <f t="shared" ca="1" si="21"/>
        <v>13.343942050391306</v>
      </c>
      <c r="AE4" s="10">
        <f t="shared" ca="1" si="22"/>
        <v>14.621728160324363</v>
      </c>
      <c r="AF4" s="10">
        <f t="shared" ca="1" si="23"/>
        <v>15.988818123124354</v>
      </c>
      <c r="AG4" s="10">
        <f t="shared" ca="1" si="24"/>
        <v>17.588758386450813</v>
      </c>
      <c r="AH4" s="10">
        <f t="shared" ca="1" si="25"/>
        <v>19.807599101713862</v>
      </c>
      <c r="AI4" s="10">
        <f t="shared" ca="1" si="26"/>
        <v>21.639956061907377</v>
      </c>
      <c r="AJ4" s="10">
        <v>0.1</v>
      </c>
      <c r="AK4" s="10">
        <f ca="1">IF(AJ4&gt;$B$19,$B$23,IF(AJ4&lt;=$B$20,INF,$B$23+$B$24*EXP($B$25*LN($B$12^2+1))*($B$19-AJ4)/(AJ4-$B$20)))</f>
        <v>2.34628487134075</v>
      </c>
      <c r="AL4" s="10">
        <f t="shared" ca="1" si="27"/>
        <v>0.19351516259106211</v>
      </c>
      <c r="AM4" s="17">
        <f t="shared" si="6"/>
        <v>0.8</v>
      </c>
      <c r="AN4" s="17">
        <f t="shared" si="7"/>
        <v>0.55999999999999994</v>
      </c>
      <c r="AO4" s="17">
        <f t="shared" si="8"/>
        <v>0</v>
      </c>
      <c r="AP4" s="10">
        <f t="shared" ca="1" si="9"/>
        <v>0.17416364633195591</v>
      </c>
      <c r="AQ4" s="16"/>
      <c r="AR4" s="16"/>
    </row>
    <row r="5" spans="1:44">
      <c r="A5" s="28" t="s">
        <v>6</v>
      </c>
      <c r="B5" s="32">
        <f ca="1">B14*B15</f>
        <v>5257.4963787293955</v>
      </c>
      <c r="C5" s="1">
        <v>1998</v>
      </c>
      <c r="D5" s="1">
        <v>3540</v>
      </c>
      <c r="E5" s="1">
        <v>6.868488471</v>
      </c>
      <c r="F5" s="21" t="s">
        <v>3</v>
      </c>
      <c r="G5" s="8"/>
      <c r="H5" s="8"/>
      <c r="I5" s="19" t="e">
        <f t="shared" si="0"/>
        <v>#N/A</v>
      </c>
      <c r="J5" s="10" t="e">
        <f t="shared" si="10"/>
        <v>#VALUE!</v>
      </c>
      <c r="K5" s="10">
        <f t="shared" si="11"/>
        <v>14.932951281000001</v>
      </c>
      <c r="L5" s="10">
        <f t="shared" si="12"/>
        <v>1.1959743390000002</v>
      </c>
      <c r="M5" s="10">
        <f t="shared" si="13"/>
        <v>0.16017923269082152</v>
      </c>
      <c r="N5" s="10">
        <f>COUNT($D$2:D5)</f>
        <v>4</v>
      </c>
      <c r="O5" s="10">
        <f t="shared" ca="1" si="1"/>
        <v>9.959014157860252E-2</v>
      </c>
      <c r="P5" s="10">
        <v>0.4</v>
      </c>
      <c r="Q5" s="10">
        <f t="shared" ca="1" si="14"/>
        <v>12.066155940458248</v>
      </c>
      <c r="R5" s="10">
        <f t="shared" ca="1" si="2"/>
        <v>2017</v>
      </c>
      <c r="S5" s="17">
        <f t="shared" si="3"/>
        <v>0.8</v>
      </c>
      <c r="T5" s="10">
        <f t="shared" ca="1" si="15"/>
        <v>17.588758386450813</v>
      </c>
      <c r="U5" s="17">
        <f t="shared" si="4"/>
        <v>0.55999999999999994</v>
      </c>
      <c r="V5" s="10">
        <f t="shared" ca="1" si="16"/>
        <v>14.105373162891022</v>
      </c>
      <c r="W5" s="17">
        <f t="shared" si="5"/>
        <v>0</v>
      </c>
      <c r="X5" s="10" t="e">
        <f t="shared" ca="1" si="28"/>
        <v>#NUM!</v>
      </c>
      <c r="Y5" s="10">
        <f t="shared" ca="1" si="29"/>
        <v>5.0479280388752308</v>
      </c>
      <c r="Z5" s="10">
        <f t="shared" ca="1" si="17"/>
        <v>6.8802849990687491</v>
      </c>
      <c r="AA5" s="10">
        <f t="shared" ca="1" si="18"/>
        <v>9.0991257143317981</v>
      </c>
      <c r="AB5" s="10">
        <f t="shared" ca="1" si="19"/>
        <v>10.699065977658258</v>
      </c>
      <c r="AC5" s="20">
        <f t="shared" ca="1" si="20"/>
        <v>12.066155940458248</v>
      </c>
      <c r="AD5" s="10">
        <f t="shared" ca="1" si="21"/>
        <v>13.343942050391306</v>
      </c>
      <c r="AE5" s="10">
        <f t="shared" ca="1" si="22"/>
        <v>14.621728160324363</v>
      </c>
      <c r="AF5" s="10">
        <f t="shared" ca="1" si="23"/>
        <v>15.988818123124354</v>
      </c>
      <c r="AG5" s="10">
        <f t="shared" ca="1" si="24"/>
        <v>17.588758386450813</v>
      </c>
      <c r="AH5" s="10">
        <f t="shared" ca="1" si="25"/>
        <v>19.807599101713862</v>
      </c>
      <c r="AI5" s="10">
        <f t="shared" ca="1" si="26"/>
        <v>21.639956061907377</v>
      </c>
      <c r="AJ5" s="10">
        <v>0.15</v>
      </c>
      <c r="AK5" s="10">
        <f ca="1">IF(AJ5&gt;$B$19,$B$23,IF(AJ5&lt;=$B$20,INF,$B$23+$B$24*EXP($B$25*LN($B$12^2+1))*($B$19-AJ5)/(AJ5-$B$20)))</f>
        <v>1.5970678221010253</v>
      </c>
      <c r="AL5" s="10">
        <f t="shared" ca="1" si="27"/>
        <v>0.35412897913580355</v>
      </c>
      <c r="AM5" s="17">
        <f t="shared" si="6"/>
        <v>0.8</v>
      </c>
      <c r="AN5" s="17">
        <f t="shared" si="7"/>
        <v>0.55999999999999994</v>
      </c>
      <c r="AO5" s="17">
        <f t="shared" si="8"/>
        <v>0</v>
      </c>
      <c r="AP5" s="10">
        <f t="shared" ca="1" si="9"/>
        <v>0.31871608122222322</v>
      </c>
    </row>
    <row r="6" spans="1:44" ht="21" thickBot="1">
      <c r="A6" s="30" t="s">
        <v>64</v>
      </c>
      <c r="B6" s="33">
        <f ca="1">B5*B22</f>
        <v>4731.7467408564562</v>
      </c>
      <c r="C6" s="1">
        <v>1999</v>
      </c>
      <c r="D6" s="1">
        <v>3491</v>
      </c>
      <c r="E6" s="1">
        <v>6.556006494</v>
      </c>
      <c r="F6" s="21" t="s">
        <v>3</v>
      </c>
      <c r="G6" s="8"/>
      <c r="H6" s="8"/>
      <c r="I6" s="19" t="e">
        <f t="shared" si="0"/>
        <v>#N/A</v>
      </c>
      <c r="J6" s="10" t="e">
        <f t="shared" si="10"/>
        <v>#VALUE!</v>
      </c>
      <c r="K6" s="10">
        <f t="shared" si="11"/>
        <v>13.424494965000001</v>
      </c>
      <c r="L6" s="10">
        <f t="shared" si="12"/>
        <v>0.31248197700000002</v>
      </c>
      <c r="M6" s="10">
        <f t="shared" si="13"/>
        <v>4.6554001147111307E-2</v>
      </c>
      <c r="N6" s="10">
        <f>COUNT($D$2:D6)</f>
        <v>5</v>
      </c>
      <c r="O6" s="10">
        <f t="shared" ca="1" si="1"/>
        <v>8.9176032270413666E-2</v>
      </c>
      <c r="P6" s="10">
        <v>0.5</v>
      </c>
      <c r="Q6" s="10">
        <f t="shared" ca="1" si="14"/>
        <v>13.343942050391306</v>
      </c>
      <c r="R6" s="10">
        <f t="shared" ca="1" si="2"/>
        <v>2017</v>
      </c>
      <c r="S6" s="17">
        <f t="shared" si="3"/>
        <v>0.8</v>
      </c>
      <c r="T6" s="10">
        <f t="shared" ca="1" si="15"/>
        <v>17.588758386450813</v>
      </c>
      <c r="U6" s="17">
        <f t="shared" si="4"/>
        <v>0.55999999999999994</v>
      </c>
      <c r="V6" s="10">
        <f t="shared" ca="1" si="16"/>
        <v>14.105373162891022</v>
      </c>
      <c r="W6" s="17">
        <f t="shared" si="5"/>
        <v>0</v>
      </c>
      <c r="X6" s="10" t="e">
        <f t="shared" ca="1" si="28"/>
        <v>#NUM!</v>
      </c>
      <c r="Y6" s="10">
        <f t="shared" ca="1" si="29"/>
        <v>5.0479280388752308</v>
      </c>
      <c r="Z6" s="10">
        <f t="shared" ca="1" si="17"/>
        <v>6.8802849990687491</v>
      </c>
      <c r="AA6" s="10">
        <f t="shared" ca="1" si="18"/>
        <v>9.0991257143317981</v>
      </c>
      <c r="AB6" s="10">
        <f t="shared" ca="1" si="19"/>
        <v>10.699065977658258</v>
      </c>
      <c r="AC6" s="20">
        <f t="shared" ca="1" si="20"/>
        <v>12.066155940458248</v>
      </c>
      <c r="AD6" s="10">
        <f t="shared" ca="1" si="21"/>
        <v>13.343942050391306</v>
      </c>
      <c r="AE6" s="10">
        <f t="shared" ca="1" si="22"/>
        <v>14.621728160324363</v>
      </c>
      <c r="AF6" s="10">
        <f t="shared" ca="1" si="23"/>
        <v>15.988818123124354</v>
      </c>
      <c r="AG6" s="10">
        <f t="shared" ca="1" si="24"/>
        <v>17.588758386450813</v>
      </c>
      <c r="AH6" s="10">
        <f t="shared" ca="1" si="25"/>
        <v>19.807599101713862</v>
      </c>
      <c r="AI6" s="10">
        <f t="shared" ca="1" si="26"/>
        <v>21.639956061907377</v>
      </c>
      <c r="AJ6" s="10">
        <v>0.2</v>
      </c>
      <c r="AK6" s="10">
        <f ca="1">IF(AJ6&gt;$B$19,$B$23,IF(AJ6&lt;=$B$20,INF,$B$23+$B$24*EXP($B$25*LN($B$12^2+1))*($B$19-AJ6)/(AJ6-$B$20)))</f>
        <v>1.222459297481163</v>
      </c>
      <c r="AL6" s="10">
        <f t="shared" ca="1" si="27"/>
        <v>0.48023698484656591</v>
      </c>
      <c r="AM6" s="17">
        <f t="shared" si="6"/>
        <v>0.8</v>
      </c>
      <c r="AN6" s="17">
        <f t="shared" si="7"/>
        <v>0.55999999999999994</v>
      </c>
      <c r="AO6" s="17">
        <f t="shared" si="8"/>
        <v>0</v>
      </c>
      <c r="AP6" s="10">
        <f t="shared" ca="1" si="9"/>
        <v>0.43221328636190931</v>
      </c>
    </row>
    <row r="7" spans="1:44">
      <c r="A7" s="10" t="s">
        <v>18</v>
      </c>
      <c r="B7" s="10"/>
      <c r="C7" s="1">
        <v>2000</v>
      </c>
      <c r="D7" s="1">
        <v>3778</v>
      </c>
      <c r="E7" s="1">
        <v>8.5731807030000002</v>
      </c>
      <c r="F7" s="21" t="s">
        <v>3</v>
      </c>
      <c r="G7" s="8"/>
      <c r="H7" s="8"/>
      <c r="I7" s="19" t="e">
        <f t="shared" si="0"/>
        <v>#N/A</v>
      </c>
      <c r="J7" s="10" t="e">
        <f t="shared" si="10"/>
        <v>#VALUE!</v>
      </c>
      <c r="K7" s="10">
        <f t="shared" si="11"/>
        <v>15.129187197</v>
      </c>
      <c r="L7" s="10">
        <f t="shared" si="12"/>
        <v>2.0171742090000002</v>
      </c>
      <c r="M7" s="10">
        <f t="shared" si="13"/>
        <v>0.26665995770083273</v>
      </c>
      <c r="N7" s="10">
        <f>COUNT($D$2:D7)</f>
        <v>6</v>
      </c>
      <c r="O7" s="10">
        <f t="shared" ca="1" si="1"/>
        <v>0.17209965987501843</v>
      </c>
      <c r="P7" s="10">
        <v>0.6</v>
      </c>
      <c r="Q7" s="10">
        <f t="shared" ca="1" si="14"/>
        <v>14.621728160324363</v>
      </c>
      <c r="R7" s="10">
        <f t="shared" ca="1" si="2"/>
        <v>2017</v>
      </c>
      <c r="S7" s="17">
        <f t="shared" si="3"/>
        <v>0.8</v>
      </c>
      <c r="T7" s="10">
        <f t="shared" ca="1" si="15"/>
        <v>17.588758386450813</v>
      </c>
      <c r="U7" s="17">
        <f t="shared" si="4"/>
        <v>0.55999999999999994</v>
      </c>
      <c r="V7" s="10">
        <f t="shared" ca="1" si="16"/>
        <v>14.105373162891022</v>
      </c>
      <c r="W7" s="17">
        <f t="shared" si="5"/>
        <v>0</v>
      </c>
      <c r="X7" s="10" t="e">
        <f t="shared" ca="1" si="28"/>
        <v>#NUM!</v>
      </c>
      <c r="Y7" s="10">
        <f t="shared" ca="1" si="29"/>
        <v>5.0479280388752308</v>
      </c>
      <c r="Z7" s="10">
        <f t="shared" ca="1" si="17"/>
        <v>6.8802849990687491</v>
      </c>
      <c r="AA7" s="10">
        <f t="shared" ca="1" si="18"/>
        <v>9.0991257143317981</v>
      </c>
      <c r="AB7" s="10">
        <f t="shared" ca="1" si="19"/>
        <v>10.699065977658258</v>
      </c>
      <c r="AC7" s="20">
        <f t="shared" ca="1" si="20"/>
        <v>12.066155940458248</v>
      </c>
      <c r="AD7" s="10">
        <f t="shared" ca="1" si="21"/>
        <v>13.343942050391306</v>
      </c>
      <c r="AE7" s="10">
        <f t="shared" ca="1" si="22"/>
        <v>14.621728160324363</v>
      </c>
      <c r="AF7" s="10">
        <f t="shared" ca="1" si="23"/>
        <v>15.988818123124354</v>
      </c>
      <c r="AG7" s="10">
        <f t="shared" ca="1" si="24"/>
        <v>17.588758386450813</v>
      </c>
      <c r="AH7" s="10">
        <f t="shared" ca="1" si="25"/>
        <v>19.807599101713862</v>
      </c>
      <c r="AI7" s="10">
        <f t="shared" ca="1" si="26"/>
        <v>21.639956061907377</v>
      </c>
      <c r="AJ7" s="10">
        <v>0.25</v>
      </c>
      <c r="AK7" s="10">
        <f ca="1">IF(AJ7&gt;$B$19,$B$23,IF(AJ7&lt;=$B$20,INF,$B$23+$B$24*EXP($B$25*LN($B$12^2+1))*($B$19-AJ7)/(AJ7-$B$20)))</f>
        <v>0.99769418270924559</v>
      </c>
      <c r="AL7" s="10">
        <f t="shared" ca="1" si="27"/>
        <v>0.57768196200629485</v>
      </c>
      <c r="AM7" s="17">
        <f t="shared" si="6"/>
        <v>0.8</v>
      </c>
      <c r="AN7" s="17">
        <f t="shared" si="7"/>
        <v>0.55999999999999994</v>
      </c>
      <c r="AO7" s="17">
        <f t="shared" si="8"/>
        <v>0</v>
      </c>
      <c r="AP7" s="10">
        <f t="shared" ca="1" si="9"/>
        <v>0.5199137658056654</v>
      </c>
    </row>
    <row r="8" spans="1:44">
      <c r="A8" s="10" t="s">
        <v>2</v>
      </c>
      <c r="B8" s="10">
        <f ca="1">_xlfn.AGGREGATE(1,7,E2:INDIRECT("E"&amp;(COUNTA(E:E))))</f>
        <v>13.343942050391306</v>
      </c>
      <c r="C8" s="1">
        <v>2001</v>
      </c>
      <c r="D8" s="1">
        <v>3852</v>
      </c>
      <c r="E8" s="1">
        <v>8.3607382549999993</v>
      </c>
      <c r="F8" s="21" t="s">
        <v>3</v>
      </c>
      <c r="I8" s="19" t="e">
        <f t="shared" si="0"/>
        <v>#N/A</v>
      </c>
      <c r="J8" s="10" t="e">
        <f t="shared" si="10"/>
        <v>#VALUE!</v>
      </c>
      <c r="K8" s="10">
        <f t="shared" si="11"/>
        <v>16.933918958</v>
      </c>
      <c r="L8" s="10">
        <f t="shared" si="12"/>
        <v>0.21244244800000089</v>
      </c>
      <c r="M8" s="10">
        <f t="shared" si="13"/>
        <v>2.5090759974333982E-2</v>
      </c>
      <c r="N8" s="10">
        <f>COUNT($D$2:D8)</f>
        <v>7</v>
      </c>
      <c r="O8" s="10">
        <f t="shared" ca="1" si="1"/>
        <v>0.16157104079251638</v>
      </c>
      <c r="P8" s="10">
        <v>0.7</v>
      </c>
      <c r="Q8" s="10">
        <f t="shared" ca="1" si="14"/>
        <v>15.988818123124354</v>
      </c>
      <c r="R8" s="10">
        <f t="shared" ca="1" si="2"/>
        <v>2017</v>
      </c>
      <c r="S8" s="17">
        <f t="shared" si="3"/>
        <v>0.8</v>
      </c>
      <c r="T8" s="10">
        <f t="shared" ca="1" si="15"/>
        <v>17.588758386450813</v>
      </c>
      <c r="U8" s="17">
        <f t="shared" si="4"/>
        <v>0.55999999999999994</v>
      </c>
      <c r="V8" s="10">
        <f t="shared" ca="1" si="16"/>
        <v>14.105373162891022</v>
      </c>
      <c r="W8" s="17">
        <f t="shared" si="5"/>
        <v>0</v>
      </c>
      <c r="X8" s="10" t="e">
        <f t="shared" ca="1" si="28"/>
        <v>#NUM!</v>
      </c>
      <c r="Y8" s="10">
        <f t="shared" ca="1" si="29"/>
        <v>5.0479280388752308</v>
      </c>
      <c r="Z8" s="10">
        <f t="shared" ca="1" si="17"/>
        <v>6.8802849990687491</v>
      </c>
      <c r="AA8" s="10">
        <f t="shared" ca="1" si="18"/>
        <v>9.0991257143317981</v>
      </c>
      <c r="AB8" s="10">
        <f t="shared" ca="1" si="19"/>
        <v>10.699065977658258</v>
      </c>
      <c r="AC8" s="20">
        <f t="shared" ca="1" si="20"/>
        <v>12.066155940458248</v>
      </c>
      <c r="AD8" s="10">
        <f t="shared" ca="1" si="21"/>
        <v>13.343942050391306</v>
      </c>
      <c r="AE8" s="10">
        <f t="shared" ca="1" si="22"/>
        <v>14.621728160324363</v>
      </c>
      <c r="AF8" s="10">
        <f t="shared" ca="1" si="23"/>
        <v>15.988818123124354</v>
      </c>
      <c r="AG8" s="10">
        <f t="shared" ca="1" si="24"/>
        <v>17.588758386450813</v>
      </c>
      <c r="AH8" s="10">
        <f t="shared" ca="1" si="25"/>
        <v>19.807599101713862</v>
      </c>
      <c r="AI8" s="10">
        <f t="shared" ca="1" si="26"/>
        <v>21.639956061907377</v>
      </c>
      <c r="AJ8" s="10">
        <v>0.3</v>
      </c>
      <c r="AK8" s="10">
        <f ca="1">IF(AJ8&gt;$B$19,$B$23,IF(AJ8&lt;=$B$20,INF,$B$23+$B$24*EXP($B$25*LN($B$12^2+1))*($B$19-AJ8)/(AJ8-$B$20)))</f>
        <v>0.84785077286130073</v>
      </c>
      <c r="AL8" s="10">
        <f t="shared" ca="1" si="27"/>
        <v>0.65447271263225004</v>
      </c>
      <c r="AM8" s="17">
        <f t="shared" si="6"/>
        <v>0.8</v>
      </c>
      <c r="AN8" s="17">
        <f t="shared" si="7"/>
        <v>0.55999999999999994</v>
      </c>
      <c r="AO8" s="17">
        <f t="shared" si="8"/>
        <v>0</v>
      </c>
      <c r="AP8" s="10">
        <f t="shared" ca="1" si="9"/>
        <v>0.58902544136902502</v>
      </c>
    </row>
    <row r="9" spans="1:44">
      <c r="A9" s="10" t="s">
        <v>12</v>
      </c>
      <c r="B9" s="10">
        <f ca="1">_xlfn.AGGREGATE(7,7,E2:INDIRECT("E"&amp;(COUNTA(E:E))))</f>
        <v>5.0436183959369583</v>
      </c>
      <c r="C9" s="1">
        <v>2002</v>
      </c>
      <c r="D9" s="1">
        <v>3445</v>
      </c>
      <c r="E9" s="1">
        <v>8.1069887830000003</v>
      </c>
      <c r="F9" s="21" t="s">
        <v>3</v>
      </c>
      <c r="I9" s="19" t="e">
        <f t="shared" si="0"/>
        <v>#N/A</v>
      </c>
      <c r="J9" s="10" t="e">
        <f t="shared" si="10"/>
        <v>#VALUE!</v>
      </c>
      <c r="K9" s="10">
        <f t="shared" si="11"/>
        <v>16.467727038</v>
      </c>
      <c r="L9" s="10">
        <f t="shared" si="12"/>
        <v>0.25374947199999909</v>
      </c>
      <c r="M9" s="10">
        <f t="shared" si="13"/>
        <v>3.0817789414952178E-2</v>
      </c>
      <c r="N9" s="10">
        <f>COUNT($E$2:E9)</f>
        <v>8</v>
      </c>
      <c r="O9" s="10">
        <f t="shared" ca="1" si="1"/>
        <v>0.14955762443842296</v>
      </c>
      <c r="P9" s="10">
        <v>0.8</v>
      </c>
      <c r="Q9" s="10">
        <f t="shared" ca="1" si="14"/>
        <v>17.588758386450813</v>
      </c>
      <c r="R9" s="10">
        <f t="shared" ca="1" si="2"/>
        <v>2017</v>
      </c>
      <c r="S9" s="17">
        <f t="shared" si="3"/>
        <v>0.8</v>
      </c>
      <c r="T9" s="10">
        <f t="shared" ca="1" si="15"/>
        <v>17.588758386450813</v>
      </c>
      <c r="U9" s="17">
        <f t="shared" si="4"/>
        <v>0.55999999999999994</v>
      </c>
      <c r="V9" s="10">
        <f t="shared" ca="1" si="16"/>
        <v>14.105373162891022</v>
      </c>
      <c r="W9" s="17">
        <f t="shared" si="5"/>
        <v>0</v>
      </c>
      <c r="X9" s="10" t="e">
        <f t="shared" ref="X9:X22" ca="1" si="30">NORMINV(W10,$B$7,$B$8)</f>
        <v>#NUM!</v>
      </c>
      <c r="Y9" s="10">
        <f t="shared" ca="1" si="29"/>
        <v>5.0479280388752308</v>
      </c>
      <c r="Z9" s="10">
        <f t="shared" ca="1" si="17"/>
        <v>6.8802849990687491</v>
      </c>
      <c r="AA9" s="10">
        <f t="shared" ca="1" si="18"/>
        <v>9.0991257143317981</v>
      </c>
      <c r="AB9" s="10">
        <f t="shared" ca="1" si="19"/>
        <v>10.699065977658258</v>
      </c>
      <c r="AC9" s="20">
        <f t="shared" ca="1" si="20"/>
        <v>12.066155940458248</v>
      </c>
      <c r="AD9" s="10">
        <f t="shared" ca="1" si="21"/>
        <v>13.343942050391306</v>
      </c>
      <c r="AE9" s="10">
        <f t="shared" ca="1" si="22"/>
        <v>14.621728160324363</v>
      </c>
      <c r="AF9" s="10">
        <f t="shared" ca="1" si="23"/>
        <v>15.988818123124354</v>
      </c>
      <c r="AG9" s="10">
        <f t="shared" ca="1" si="24"/>
        <v>17.588758386450813</v>
      </c>
      <c r="AH9" s="10">
        <f t="shared" ca="1" si="25"/>
        <v>19.807599101713862</v>
      </c>
      <c r="AI9" s="10">
        <f t="shared" ca="1" si="26"/>
        <v>21.639956061907377</v>
      </c>
      <c r="AJ9" s="10">
        <v>0.35</v>
      </c>
      <c r="AK9" s="10">
        <f ca="1">IF(AJ9&gt;$B$19,$B$23,IF(AJ9&lt;=$B$20,INF,$B$23+$B$24*EXP($B$25*LN($B$12^2+1))*($B$19-AJ9)/(AJ9-$B$20)))</f>
        <v>0.74081976582705433</v>
      </c>
      <c r="AL9" s="10">
        <f t="shared" ca="1" si="27"/>
        <v>0.7165058302499494</v>
      </c>
      <c r="AM9" s="17">
        <f t="shared" si="6"/>
        <v>0.8</v>
      </c>
      <c r="AN9" s="17">
        <f t="shared" si="7"/>
        <v>0.55999999999999994</v>
      </c>
      <c r="AO9" s="17">
        <f t="shared" si="8"/>
        <v>0</v>
      </c>
      <c r="AP9" s="10">
        <f t="shared" ca="1" si="9"/>
        <v>0.64485524722495446</v>
      </c>
    </row>
    <row r="10" spans="1:44">
      <c r="A10" s="10" t="s">
        <v>0</v>
      </c>
      <c r="B10" s="10">
        <f ca="1">NORMDIST(INDIRECT("E"&amp;(COUNTA(E:E))),B8,B9,1)</f>
        <v>0.89407757667032062</v>
      </c>
      <c r="C10" s="1">
        <v>2003</v>
      </c>
      <c r="D10" s="1">
        <v>3530</v>
      </c>
      <c r="E10" s="1">
        <v>7.9087591240000004</v>
      </c>
      <c r="F10" s="21" t="s">
        <v>3</v>
      </c>
      <c r="I10" s="19" t="e">
        <f t="shared" si="0"/>
        <v>#N/A</v>
      </c>
      <c r="J10" s="10" t="e">
        <f t="shared" si="10"/>
        <v>#VALUE!</v>
      </c>
      <c r="K10" s="10">
        <f t="shared" si="11"/>
        <v>16.015747907000002</v>
      </c>
      <c r="L10" s="10">
        <f t="shared" si="12"/>
        <v>0.19822965899999989</v>
      </c>
      <c r="M10" s="10">
        <f t="shared" si="13"/>
        <v>2.4754343056731017E-2</v>
      </c>
      <c r="N10" s="10">
        <f>COUNT($E$2:E10)</f>
        <v>9</v>
      </c>
      <c r="O10" s="10">
        <f t="shared" ca="1" si="1"/>
        <v>0.14059819583652544</v>
      </c>
      <c r="P10" s="10">
        <v>0.9</v>
      </c>
      <c r="Q10" s="10">
        <f t="shared" ca="1" si="14"/>
        <v>19.807599101713862</v>
      </c>
      <c r="R10" s="10">
        <f t="shared" ca="1" si="2"/>
        <v>2017</v>
      </c>
      <c r="S10" s="17">
        <f t="shared" si="3"/>
        <v>0.8</v>
      </c>
      <c r="T10" s="10">
        <f t="shared" ref="T10:T22" ca="1" si="31">NORMINV(S10,$B$8,$B$9)</f>
        <v>17.588758386450813</v>
      </c>
      <c r="U10" s="17">
        <f t="shared" si="4"/>
        <v>0.55999999999999994</v>
      </c>
      <c r="V10" s="10">
        <f t="shared" ref="V10:V22" ca="1" si="32">NORMINV(U10,$B$8,$B$9)</f>
        <v>14.105373162891022</v>
      </c>
      <c r="W10" s="17">
        <f t="shared" si="5"/>
        <v>0</v>
      </c>
      <c r="X10" s="10" t="e">
        <f t="shared" ca="1" si="30"/>
        <v>#NUM!</v>
      </c>
      <c r="Y10" s="10">
        <f t="shared" ca="1" si="29"/>
        <v>5.0479280388752308</v>
      </c>
      <c r="Z10" s="10">
        <f t="shared" ca="1" si="17"/>
        <v>6.8802849990687491</v>
      </c>
      <c r="AA10" s="10">
        <f t="shared" ca="1" si="18"/>
        <v>9.0991257143317981</v>
      </c>
      <c r="AB10" s="10">
        <f t="shared" ca="1" si="19"/>
        <v>10.699065977658258</v>
      </c>
      <c r="AC10" s="20">
        <f t="shared" ca="1" si="20"/>
        <v>12.066155940458248</v>
      </c>
      <c r="AD10" s="10">
        <f t="shared" ca="1" si="21"/>
        <v>13.343942050391306</v>
      </c>
      <c r="AE10" s="10">
        <f t="shared" ca="1" si="22"/>
        <v>14.621728160324363</v>
      </c>
      <c r="AF10" s="10">
        <f t="shared" ca="1" si="23"/>
        <v>15.988818123124354</v>
      </c>
      <c r="AG10" s="10">
        <f t="shared" ca="1" si="24"/>
        <v>17.588758386450813</v>
      </c>
      <c r="AH10" s="10">
        <f t="shared" ca="1" si="25"/>
        <v>19.807599101713862</v>
      </c>
      <c r="AI10" s="10">
        <f t="shared" ca="1" si="26"/>
        <v>21.639956061907377</v>
      </c>
      <c r="AJ10" s="10">
        <v>0.4</v>
      </c>
      <c r="AK10" s="10">
        <f ca="1">IF(AJ10&gt;$B$19,$B$23,IF(AJ10&lt;=$B$20,INF,$B$23+$B$24*EXP($B$25*LN($B$12^2+1))*($B$19-AJ10)/(AJ10-$B$20)))</f>
        <v>0.66054651055136948</v>
      </c>
      <c r="AL10" s="10">
        <f t="shared" ca="1" si="27"/>
        <v>0.76780567574821612</v>
      </c>
      <c r="AM10" s="17">
        <f t="shared" si="6"/>
        <v>0.8</v>
      </c>
      <c r="AN10" s="17">
        <f t="shared" si="7"/>
        <v>0.55999999999999994</v>
      </c>
      <c r="AO10" s="17">
        <f t="shared" si="8"/>
        <v>0</v>
      </c>
      <c r="AP10" s="10">
        <f t="shared" ca="1" si="9"/>
        <v>0.69102510817339458</v>
      </c>
    </row>
    <row r="11" spans="1:44">
      <c r="A11" s="10"/>
      <c r="B11" s="10"/>
      <c r="C11" s="1">
        <v>2004</v>
      </c>
      <c r="D11" s="1">
        <v>3838</v>
      </c>
      <c r="E11" s="1">
        <v>11.27959927</v>
      </c>
      <c r="F11" s="21" t="s">
        <v>3</v>
      </c>
      <c r="I11" s="19" t="e">
        <f t="shared" si="0"/>
        <v>#N/A</v>
      </c>
      <c r="J11" s="10" t="e">
        <f t="shared" si="10"/>
        <v>#VALUE!</v>
      </c>
      <c r="K11" s="10">
        <f t="shared" si="11"/>
        <v>19.188358394000002</v>
      </c>
      <c r="L11" s="10">
        <f t="shared" si="12"/>
        <v>3.3708401459999999</v>
      </c>
      <c r="M11" s="10">
        <f t="shared" si="13"/>
        <v>0.35134221247962788</v>
      </c>
      <c r="N11" s="10">
        <f>COUNT($E$2:E11)</f>
        <v>10</v>
      </c>
      <c r="O11" s="10">
        <f t="shared" ca="1" si="1"/>
        <v>0.34116050185284563</v>
      </c>
      <c r="P11" s="10">
        <v>1</v>
      </c>
      <c r="Q11" s="10" t="e">
        <f t="shared" ca="1" si="14"/>
        <v>#NUM!</v>
      </c>
      <c r="R11" s="10">
        <f t="shared" ca="1" si="2"/>
        <v>2017</v>
      </c>
      <c r="S11" s="17">
        <f t="shared" si="3"/>
        <v>0.8</v>
      </c>
      <c r="T11" s="10">
        <f t="shared" ca="1" si="31"/>
        <v>17.588758386450813</v>
      </c>
      <c r="U11" s="17">
        <f t="shared" si="4"/>
        <v>0.55999999999999994</v>
      </c>
      <c r="V11" s="10">
        <f t="shared" ca="1" si="32"/>
        <v>14.105373162891022</v>
      </c>
      <c r="W11" s="17">
        <f t="shared" si="5"/>
        <v>0</v>
      </c>
      <c r="X11" s="10" t="e">
        <f t="shared" ca="1" si="30"/>
        <v>#NUM!</v>
      </c>
      <c r="Y11" s="10">
        <f t="shared" ca="1" si="29"/>
        <v>5.0479280388752308</v>
      </c>
      <c r="Z11" s="10">
        <f t="shared" ca="1" si="17"/>
        <v>6.8802849990687491</v>
      </c>
      <c r="AA11" s="10">
        <f t="shared" ca="1" si="18"/>
        <v>9.0991257143317981</v>
      </c>
      <c r="AB11" s="10">
        <f t="shared" ca="1" si="19"/>
        <v>10.699065977658258</v>
      </c>
      <c r="AC11" s="20">
        <f t="shared" ca="1" si="20"/>
        <v>12.066155940458248</v>
      </c>
      <c r="AD11" s="10">
        <f t="shared" ca="1" si="21"/>
        <v>13.343942050391306</v>
      </c>
      <c r="AE11" s="10">
        <f t="shared" ca="1" si="22"/>
        <v>14.621728160324363</v>
      </c>
      <c r="AF11" s="10">
        <f t="shared" ca="1" si="23"/>
        <v>15.988818123124354</v>
      </c>
      <c r="AG11" s="10">
        <f t="shared" ca="1" si="24"/>
        <v>17.588758386450813</v>
      </c>
      <c r="AH11" s="10">
        <f t="shared" ca="1" si="25"/>
        <v>19.807599101713862</v>
      </c>
      <c r="AI11" s="10">
        <f t="shared" ca="1" si="26"/>
        <v>21.639956061907377</v>
      </c>
      <c r="AJ11" s="10">
        <v>0.45</v>
      </c>
      <c r="AK11" s="10">
        <f ca="1">IF(AJ11&gt;$B$19,$B$23,IF(AJ11&lt;=$B$20,INF,$B$23+$B$24*EXP($B$25*LN($B$12^2+1))*($B$19-AJ11)/(AJ11-$B$20)))</f>
        <v>0.59811175644805914</v>
      </c>
      <c r="AL11" s="10">
        <f t="shared" ca="1" si="27"/>
        <v>0.81112012619486407</v>
      </c>
      <c r="AM11" s="17">
        <f t="shared" si="6"/>
        <v>0.8</v>
      </c>
      <c r="AN11" s="17">
        <f t="shared" si="7"/>
        <v>0.55999999999999994</v>
      </c>
      <c r="AO11" s="17">
        <f t="shared" si="8"/>
        <v>0</v>
      </c>
      <c r="AP11" s="10">
        <f t="shared" ca="1" si="9"/>
        <v>0.73000811357537765</v>
      </c>
    </row>
    <row r="12" spans="1:44">
      <c r="A12" s="10" t="s">
        <v>1</v>
      </c>
      <c r="B12" s="10">
        <f ca="1">_xlfn.AGGREGATE(1,7,M3:INDIRECT("M"&amp;(COUNTA(E:E))))</f>
        <v>9.2526295367171399E-2</v>
      </c>
      <c r="C12" s="1">
        <v>2005</v>
      </c>
      <c r="D12" s="1">
        <v>3769</v>
      </c>
      <c r="E12" s="1">
        <v>11.72983114</v>
      </c>
      <c r="F12" s="21" t="s">
        <v>3</v>
      </c>
      <c r="I12" s="19" t="e">
        <f t="shared" si="0"/>
        <v>#N/A</v>
      </c>
      <c r="J12" s="10" t="e">
        <f t="shared" si="10"/>
        <v>#VALUE!</v>
      </c>
      <c r="K12" s="10">
        <f t="shared" si="11"/>
        <v>23.00943041</v>
      </c>
      <c r="L12" s="10">
        <f t="shared" si="12"/>
        <v>0.45023186999999965</v>
      </c>
      <c r="M12" s="10">
        <f t="shared" si="13"/>
        <v>3.9134551527562095E-2</v>
      </c>
      <c r="N12" s="10">
        <f>COUNT($E$2:E12)</f>
        <v>11</v>
      </c>
      <c r="O12" s="10">
        <f t="shared" ca="1" si="1"/>
        <v>0.37447266552309533</v>
      </c>
      <c r="S12" s="17">
        <f t="shared" si="3"/>
        <v>0.8</v>
      </c>
      <c r="T12" s="10">
        <f t="shared" ca="1" si="31"/>
        <v>17.588758386450813</v>
      </c>
      <c r="U12" s="17">
        <f t="shared" si="4"/>
        <v>0.55999999999999994</v>
      </c>
      <c r="V12" s="10">
        <f t="shared" ca="1" si="32"/>
        <v>14.105373162891022</v>
      </c>
      <c r="W12" s="17">
        <f t="shared" si="5"/>
        <v>0</v>
      </c>
      <c r="X12" s="10" t="e">
        <f t="shared" ca="1" si="30"/>
        <v>#NUM!</v>
      </c>
      <c r="Y12" s="10">
        <f t="shared" ca="1" si="29"/>
        <v>5.0479280388752308</v>
      </c>
      <c r="Z12" s="10">
        <f t="shared" ca="1" si="17"/>
        <v>6.8802849990687491</v>
      </c>
      <c r="AA12" s="10">
        <f t="shared" ca="1" si="18"/>
        <v>9.0991257143317981</v>
      </c>
      <c r="AB12" s="10">
        <f t="shared" ca="1" si="19"/>
        <v>10.699065977658258</v>
      </c>
      <c r="AC12" s="20">
        <f t="shared" ca="1" si="20"/>
        <v>12.066155940458248</v>
      </c>
      <c r="AD12" s="10">
        <f t="shared" ca="1" si="21"/>
        <v>13.343942050391306</v>
      </c>
      <c r="AE12" s="10">
        <f t="shared" ca="1" si="22"/>
        <v>14.621728160324363</v>
      </c>
      <c r="AF12" s="10">
        <f t="shared" ca="1" si="23"/>
        <v>15.988818123124354</v>
      </c>
      <c r="AG12" s="10">
        <f t="shared" ca="1" si="24"/>
        <v>17.588758386450813</v>
      </c>
      <c r="AH12" s="10">
        <f t="shared" ca="1" si="25"/>
        <v>19.807599101713862</v>
      </c>
      <c r="AI12" s="10">
        <f t="shared" ca="1" si="26"/>
        <v>21.639956061907377</v>
      </c>
      <c r="AJ12" s="10">
        <v>0.5</v>
      </c>
      <c r="AK12" s="10">
        <f ca="1">IF(AJ12&gt;$B$19,$B$23,IF(AJ12&lt;=$B$20,INF,$B$23+$B$24*EXP($B$25*LN($B$12^2+1))*($B$19-AJ12)/(AJ12-$B$20)))</f>
        <v>0.54816395316541078</v>
      </c>
      <c r="AL12" s="10">
        <f t="shared" ca="1" si="27"/>
        <v>0.84836086450080184</v>
      </c>
      <c r="AM12" s="17">
        <f t="shared" si="6"/>
        <v>0.8</v>
      </c>
      <c r="AN12" s="17">
        <f t="shared" si="7"/>
        <v>0.55999999999999994</v>
      </c>
      <c r="AO12" s="17">
        <f t="shared" si="8"/>
        <v>0</v>
      </c>
      <c r="AP12" s="10">
        <f t="shared" ca="1" si="9"/>
        <v>0.76352477805072172</v>
      </c>
    </row>
    <row r="13" spans="1:44">
      <c r="A13" s="10" t="s">
        <v>11</v>
      </c>
      <c r="B13" s="10">
        <f ca="1">IF(B10&gt;B19,B23,IF(B10&lt;=B20,INF,B23+B24*EXP(B25*LN(B12^2+1))*(B19-B10)/(B10-B20)))</f>
        <v>0.5</v>
      </c>
      <c r="C13" s="1">
        <v>2006</v>
      </c>
      <c r="D13" s="1">
        <v>4246</v>
      </c>
      <c r="E13" s="1">
        <v>12.094911939999999</v>
      </c>
      <c r="F13" s="21" t="s">
        <v>3</v>
      </c>
      <c r="I13" s="19" t="e">
        <f t="shared" si="0"/>
        <v>#N/A</v>
      </c>
      <c r="J13" s="10" t="e">
        <f t="shared" si="10"/>
        <v>#VALUE!</v>
      </c>
      <c r="K13" s="10">
        <f t="shared" si="11"/>
        <v>23.824743079999998</v>
      </c>
      <c r="L13" s="10">
        <f t="shared" si="12"/>
        <v>0.36508079999999943</v>
      </c>
      <c r="M13" s="10">
        <f t="shared" si="13"/>
        <v>3.0647197224676175E-2</v>
      </c>
      <c r="N13" s="10">
        <f>COUNT($E$2:E13)</f>
        <v>12</v>
      </c>
      <c r="O13" s="10">
        <f t="shared" ca="1" si="1"/>
        <v>0.40220429701967808</v>
      </c>
      <c r="S13" s="17">
        <f t="shared" si="3"/>
        <v>0.8</v>
      </c>
      <c r="T13" s="10">
        <f t="shared" ca="1" si="31"/>
        <v>17.588758386450813</v>
      </c>
      <c r="U13" s="17">
        <f t="shared" si="4"/>
        <v>0.55999999999999994</v>
      </c>
      <c r="V13" s="10">
        <f t="shared" ca="1" si="32"/>
        <v>14.105373162891022</v>
      </c>
      <c r="W13" s="17">
        <f t="shared" si="5"/>
        <v>0</v>
      </c>
      <c r="X13" s="10" t="e">
        <f t="shared" ca="1" si="30"/>
        <v>#NUM!</v>
      </c>
      <c r="Y13" s="10">
        <f t="shared" ca="1" si="29"/>
        <v>5.0479280388752308</v>
      </c>
      <c r="Z13" s="10">
        <f t="shared" ca="1" si="17"/>
        <v>6.8802849990687491</v>
      </c>
      <c r="AA13" s="10">
        <f t="shared" ca="1" si="18"/>
        <v>9.0991257143317981</v>
      </c>
      <c r="AB13" s="10">
        <f t="shared" ca="1" si="19"/>
        <v>10.699065977658258</v>
      </c>
      <c r="AC13" s="20">
        <f t="shared" ca="1" si="20"/>
        <v>12.066155940458248</v>
      </c>
      <c r="AD13" s="10">
        <f t="shared" ca="1" si="21"/>
        <v>13.343942050391306</v>
      </c>
      <c r="AE13" s="10">
        <f t="shared" ca="1" si="22"/>
        <v>14.621728160324363</v>
      </c>
      <c r="AF13" s="10">
        <f t="shared" ca="1" si="23"/>
        <v>15.988818123124354</v>
      </c>
      <c r="AG13" s="10">
        <f t="shared" ca="1" si="24"/>
        <v>17.588758386450813</v>
      </c>
      <c r="AH13" s="10">
        <f t="shared" ca="1" si="25"/>
        <v>19.807599101713862</v>
      </c>
      <c r="AI13" s="10">
        <f t="shared" ca="1" si="26"/>
        <v>21.639956061907377</v>
      </c>
      <c r="AJ13" s="10">
        <v>0.55000000000000004</v>
      </c>
      <c r="AK13" s="10">
        <f ca="1">IF(AJ13&gt;$B$19,$B$23,IF(AJ13&lt;=$B$20,INF,$B$23+$B$24*EXP($B$25*LN($B$12^2+1))*($B$19-AJ13)/(AJ13-$B$20)))</f>
        <v>0.50729756866142584</v>
      </c>
      <c r="AL13" s="10">
        <f t="shared" ca="1" si="27"/>
        <v>0.88088834991117593</v>
      </c>
      <c r="AM13" s="17">
        <f t="shared" si="6"/>
        <v>0.8</v>
      </c>
      <c r="AN13" s="17">
        <f t="shared" si="7"/>
        <v>0.55999999999999994</v>
      </c>
      <c r="AO13" s="17">
        <f t="shared" si="8"/>
        <v>0</v>
      </c>
      <c r="AP13" s="10">
        <f t="shared" ca="1" si="9"/>
        <v>0.7927995149200584</v>
      </c>
    </row>
    <row r="14" spans="1:44">
      <c r="A14" s="10" t="s">
        <v>5</v>
      </c>
      <c r="B14" s="10">
        <f ca="1">EXP(B13*(B10-$B$18))</f>
        <v>1.048162664775911</v>
      </c>
      <c r="C14" s="1">
        <v>2007</v>
      </c>
      <c r="D14" s="1">
        <v>5316</v>
      </c>
      <c r="E14" s="1">
        <v>16.233497539999998</v>
      </c>
      <c r="F14" s="21" t="s">
        <v>3</v>
      </c>
      <c r="I14" s="19" t="e">
        <f t="shared" si="0"/>
        <v>#N/A</v>
      </c>
      <c r="J14" s="10" t="e">
        <f t="shared" si="10"/>
        <v>#VALUE!</v>
      </c>
      <c r="K14" s="10">
        <f t="shared" si="11"/>
        <v>28.328409479999998</v>
      </c>
      <c r="L14" s="10">
        <f t="shared" si="12"/>
        <v>4.138585599999999</v>
      </c>
      <c r="M14" s="10">
        <f t="shared" si="13"/>
        <v>0.29218623113463971</v>
      </c>
      <c r="N14" s="10">
        <f>COUNT($E$2:E14)</f>
        <v>13</v>
      </c>
      <c r="O14" s="10">
        <f t="shared" ca="1" si="1"/>
        <v>0.71664826233883439</v>
      </c>
      <c r="S14" s="17">
        <f t="shared" si="3"/>
        <v>0.8</v>
      </c>
      <c r="T14" s="10">
        <f t="shared" ca="1" si="31"/>
        <v>17.588758386450813</v>
      </c>
      <c r="U14" s="17">
        <f t="shared" si="4"/>
        <v>0.55999999999999994</v>
      </c>
      <c r="V14" s="10">
        <f t="shared" ca="1" si="32"/>
        <v>14.105373162891022</v>
      </c>
      <c r="W14" s="17">
        <f t="shared" si="5"/>
        <v>0</v>
      </c>
      <c r="X14" s="10" t="e">
        <f t="shared" ca="1" si="30"/>
        <v>#NUM!</v>
      </c>
      <c r="Y14" s="10">
        <f t="shared" ca="1" si="29"/>
        <v>5.0479280388752308</v>
      </c>
      <c r="Z14" s="10">
        <f t="shared" ca="1" si="17"/>
        <v>6.8802849990687491</v>
      </c>
      <c r="AA14" s="10">
        <f t="shared" ca="1" si="18"/>
        <v>9.0991257143317981</v>
      </c>
      <c r="AB14" s="10">
        <f t="shared" ca="1" si="19"/>
        <v>10.699065977658258</v>
      </c>
      <c r="AC14" s="20">
        <f t="shared" ca="1" si="20"/>
        <v>12.066155940458248</v>
      </c>
      <c r="AD14" s="10">
        <f t="shared" ca="1" si="21"/>
        <v>13.343942050391306</v>
      </c>
      <c r="AE14" s="10">
        <f t="shared" ca="1" si="22"/>
        <v>14.621728160324363</v>
      </c>
      <c r="AF14" s="10">
        <f t="shared" ca="1" si="23"/>
        <v>15.988818123124354</v>
      </c>
      <c r="AG14" s="10">
        <f t="shared" ca="1" si="24"/>
        <v>17.588758386450813</v>
      </c>
      <c r="AH14" s="10">
        <f t="shared" ca="1" si="25"/>
        <v>19.807599101713862</v>
      </c>
      <c r="AI14" s="10">
        <f t="shared" ca="1" si="26"/>
        <v>21.639956061907377</v>
      </c>
      <c r="AJ14" s="10">
        <v>0.6</v>
      </c>
      <c r="AK14" s="10">
        <f>IF(AJ14&gt;$B$19,$B$23,IF(AJ14&lt;=$B$20,INF,$B$23+$B$24*EXP($B$25*LN($B$12^2+1))*($B$19-AJ14)/(AJ14-$B$20)))</f>
        <v>0.5</v>
      </c>
      <c r="AL14" s="10">
        <f t="shared" si="27"/>
        <v>0.90483741803595952</v>
      </c>
      <c r="AM14" s="17">
        <f t="shared" si="6"/>
        <v>0.8</v>
      </c>
      <c r="AN14" s="17">
        <f t="shared" si="7"/>
        <v>0.55999999999999994</v>
      </c>
      <c r="AO14" s="17">
        <f t="shared" si="8"/>
        <v>0</v>
      </c>
      <c r="AP14" s="10">
        <f t="shared" si="9"/>
        <v>0.81435367623236354</v>
      </c>
    </row>
    <row r="15" spans="1:44">
      <c r="A15" s="10" t="s">
        <v>59</v>
      </c>
      <c r="B15" s="10">
        <f>_xlfn.AGGREGATE(1,7,J:J)</f>
        <v>5015.9164750000009</v>
      </c>
      <c r="C15" s="1">
        <v>2008</v>
      </c>
      <c r="D15" s="1">
        <v>5551</v>
      </c>
      <c r="E15" s="1">
        <v>16.25389105</v>
      </c>
      <c r="F15" s="21" t="s">
        <v>3</v>
      </c>
      <c r="I15" s="19" t="e">
        <f t="shared" si="0"/>
        <v>#N/A</v>
      </c>
      <c r="J15" s="10" t="e">
        <f t="shared" si="10"/>
        <v>#VALUE!</v>
      </c>
      <c r="K15" s="10">
        <f t="shared" si="11"/>
        <v>32.487388589999995</v>
      </c>
      <c r="L15" s="10">
        <f t="shared" si="12"/>
        <v>2.0393510000001669E-2</v>
      </c>
      <c r="M15" s="10">
        <f t="shared" si="13"/>
        <v>1.2554724085320317E-3</v>
      </c>
      <c r="N15" s="10">
        <f>COUNT($E$2:E15)</f>
        <v>14</v>
      </c>
      <c r="O15" s="10">
        <f t="shared" ca="1" si="1"/>
        <v>0.71801561826370364</v>
      </c>
      <c r="S15" s="17">
        <f t="shared" si="3"/>
        <v>0.8</v>
      </c>
      <c r="T15" s="10">
        <f t="shared" ca="1" si="31"/>
        <v>17.588758386450813</v>
      </c>
      <c r="U15" s="17">
        <f t="shared" si="4"/>
        <v>0.55999999999999994</v>
      </c>
      <c r="V15" s="10">
        <f t="shared" ca="1" si="32"/>
        <v>14.105373162891022</v>
      </c>
      <c r="W15" s="17">
        <f t="shared" si="5"/>
        <v>0</v>
      </c>
      <c r="X15" s="10" t="e">
        <f t="shared" ca="1" si="30"/>
        <v>#NUM!</v>
      </c>
      <c r="Y15" s="10">
        <f t="shared" ca="1" si="29"/>
        <v>5.0479280388752308</v>
      </c>
      <c r="Z15" s="10">
        <f t="shared" ca="1" si="17"/>
        <v>6.8802849990687491</v>
      </c>
      <c r="AA15" s="10">
        <f t="shared" ca="1" si="18"/>
        <v>9.0991257143317981</v>
      </c>
      <c r="AB15" s="10">
        <f t="shared" ca="1" si="19"/>
        <v>10.699065977658258</v>
      </c>
      <c r="AC15" s="20">
        <f t="shared" ca="1" si="20"/>
        <v>12.066155940458248</v>
      </c>
      <c r="AD15" s="10">
        <f t="shared" ca="1" si="21"/>
        <v>13.343942050391306</v>
      </c>
      <c r="AE15" s="10">
        <f t="shared" ca="1" si="22"/>
        <v>14.621728160324363</v>
      </c>
      <c r="AF15" s="10">
        <f t="shared" ca="1" si="23"/>
        <v>15.988818123124354</v>
      </c>
      <c r="AG15" s="10">
        <f t="shared" ca="1" si="24"/>
        <v>17.588758386450813</v>
      </c>
      <c r="AH15" s="10">
        <f t="shared" ca="1" si="25"/>
        <v>19.807599101713862</v>
      </c>
      <c r="AI15" s="10">
        <f t="shared" ca="1" si="26"/>
        <v>21.639956061907377</v>
      </c>
      <c r="AJ15" s="10">
        <v>0.65</v>
      </c>
      <c r="AK15" s="10">
        <f>IF(AJ15&gt;$B$19,$B$23,IF(AJ15&lt;=$B$20,INF,$B$23+$B$24*EXP($B$25*LN($B$12^2+1))*($B$19-AJ15)/(AJ15-$B$20)))</f>
        <v>0.5</v>
      </c>
      <c r="AL15" s="10">
        <f t="shared" si="27"/>
        <v>0.92774348632855286</v>
      </c>
      <c r="AM15" s="17">
        <f t="shared" si="6"/>
        <v>0.8</v>
      </c>
      <c r="AN15" s="17">
        <f t="shared" si="7"/>
        <v>0.55999999999999994</v>
      </c>
      <c r="AO15" s="17">
        <f t="shared" si="8"/>
        <v>0</v>
      </c>
      <c r="AP15" s="10">
        <f t="shared" si="9"/>
        <v>0.83496913769569758</v>
      </c>
    </row>
    <row r="16" spans="1:44">
      <c r="C16" s="1">
        <v>2009</v>
      </c>
      <c r="D16" s="1">
        <v>5662</v>
      </c>
      <c r="E16" s="1">
        <v>17.294401539999999</v>
      </c>
      <c r="F16" s="21" t="s">
        <v>3</v>
      </c>
      <c r="I16" s="19" t="e">
        <f t="shared" si="0"/>
        <v>#N/A</v>
      </c>
      <c r="J16" s="10" t="e">
        <f t="shared" si="10"/>
        <v>#VALUE!</v>
      </c>
      <c r="K16" s="10">
        <f t="shared" si="11"/>
        <v>33.548292590000003</v>
      </c>
      <c r="L16" s="10">
        <f t="shared" si="12"/>
        <v>1.0405104899999991</v>
      </c>
      <c r="M16" s="10">
        <f t="shared" si="13"/>
        <v>6.2030607799703763E-2</v>
      </c>
      <c r="N16" s="10">
        <f>COUNT($E$2:E16)</f>
        <v>15</v>
      </c>
      <c r="O16" s="10">
        <f t="shared" ca="1" si="1"/>
        <v>0.7832624820937244</v>
      </c>
      <c r="S16" s="17">
        <f t="shared" si="3"/>
        <v>0.8</v>
      </c>
      <c r="T16" s="10">
        <f t="shared" ca="1" si="31"/>
        <v>17.588758386450813</v>
      </c>
      <c r="U16" s="17">
        <f t="shared" si="4"/>
        <v>0.55999999999999994</v>
      </c>
      <c r="V16" s="10">
        <f t="shared" ca="1" si="32"/>
        <v>14.105373162891022</v>
      </c>
      <c r="W16" s="17">
        <f t="shared" si="5"/>
        <v>0</v>
      </c>
      <c r="X16" s="10" t="e">
        <f t="shared" ca="1" si="30"/>
        <v>#NUM!</v>
      </c>
      <c r="Y16" s="10">
        <f t="shared" ca="1" si="29"/>
        <v>5.0479280388752308</v>
      </c>
      <c r="Z16" s="10">
        <f t="shared" ca="1" si="17"/>
        <v>6.8802849990687491</v>
      </c>
      <c r="AA16" s="10">
        <f t="shared" ca="1" si="18"/>
        <v>9.0991257143317981</v>
      </c>
      <c r="AB16" s="10">
        <f t="shared" ca="1" si="19"/>
        <v>10.699065977658258</v>
      </c>
      <c r="AC16" s="20">
        <f t="shared" ca="1" si="20"/>
        <v>12.066155940458248</v>
      </c>
      <c r="AD16" s="10">
        <f t="shared" ca="1" si="21"/>
        <v>13.343942050391306</v>
      </c>
      <c r="AE16" s="10">
        <f t="shared" ca="1" si="22"/>
        <v>14.621728160324363</v>
      </c>
      <c r="AF16" s="10">
        <f t="shared" ca="1" si="23"/>
        <v>15.988818123124354</v>
      </c>
      <c r="AG16" s="10">
        <f t="shared" ca="1" si="24"/>
        <v>17.588758386450813</v>
      </c>
      <c r="AH16" s="10">
        <f t="shared" ca="1" si="25"/>
        <v>19.807599101713862</v>
      </c>
      <c r="AI16" s="10">
        <f t="shared" ca="1" si="26"/>
        <v>21.639956061907377</v>
      </c>
      <c r="AJ16" s="10">
        <v>0.7</v>
      </c>
      <c r="AK16" s="10">
        <f>IF(AJ16&gt;$B$19,$B$23,IF(AJ16&lt;=$B$20,INF,$B$23+$B$24*EXP($B$25*LN($B$12^2+1))*($B$19-AJ16)/(AJ16-$B$20)))</f>
        <v>0.5</v>
      </c>
      <c r="AL16" s="10">
        <f t="shared" si="27"/>
        <v>0.95122942450071402</v>
      </c>
      <c r="AM16" s="17">
        <f t="shared" si="6"/>
        <v>0.8</v>
      </c>
      <c r="AN16" s="17">
        <f t="shared" si="7"/>
        <v>0.55999999999999994</v>
      </c>
      <c r="AO16" s="17">
        <f t="shared" si="8"/>
        <v>0</v>
      </c>
      <c r="AP16" s="10">
        <f t="shared" si="9"/>
        <v>0.85610648205064266</v>
      </c>
    </row>
    <row r="17" spans="1:42">
      <c r="A17" s="2" t="s">
        <v>19</v>
      </c>
      <c r="B17" s="3"/>
      <c r="C17" s="1">
        <v>2010</v>
      </c>
      <c r="D17" s="1">
        <v>5555.2163200000005</v>
      </c>
      <c r="E17" s="1">
        <v>17.427299699999999</v>
      </c>
      <c r="F17" s="21" t="s">
        <v>3</v>
      </c>
      <c r="I17" s="19" t="e">
        <f t="shared" si="0"/>
        <v>#N/A</v>
      </c>
      <c r="J17" s="10" t="e">
        <f t="shared" si="10"/>
        <v>#VALUE!</v>
      </c>
      <c r="K17" s="10">
        <f t="shared" si="11"/>
        <v>34.721701240000002</v>
      </c>
      <c r="L17" s="10">
        <f t="shared" si="12"/>
        <v>0.13289815999999988</v>
      </c>
      <c r="M17" s="10">
        <f t="shared" si="13"/>
        <v>7.6550488745579601E-3</v>
      </c>
      <c r="N17" s="10">
        <f>COUNT($E$2:E17)</f>
        <v>16</v>
      </c>
      <c r="O17" s="10">
        <f t="shared" ca="1" si="1"/>
        <v>0.79091746491441395</v>
      </c>
      <c r="S17" s="17">
        <f t="shared" si="3"/>
        <v>0.8</v>
      </c>
      <c r="T17" s="10">
        <f t="shared" ca="1" si="31"/>
        <v>17.588758386450813</v>
      </c>
      <c r="U17" s="17">
        <f t="shared" si="4"/>
        <v>0.55999999999999994</v>
      </c>
      <c r="V17" s="10">
        <f t="shared" ca="1" si="32"/>
        <v>14.105373162891022</v>
      </c>
      <c r="W17" s="17">
        <f t="shared" si="5"/>
        <v>0</v>
      </c>
      <c r="X17" s="10" t="e">
        <f t="shared" ca="1" si="30"/>
        <v>#NUM!</v>
      </c>
      <c r="Y17" s="10">
        <f t="shared" ca="1" si="29"/>
        <v>5.0479280388752308</v>
      </c>
      <c r="Z17" s="10">
        <f t="shared" ca="1" si="17"/>
        <v>6.8802849990687491</v>
      </c>
      <c r="AA17" s="10">
        <f t="shared" ca="1" si="18"/>
        <v>9.0991257143317981</v>
      </c>
      <c r="AB17" s="10">
        <f t="shared" ca="1" si="19"/>
        <v>10.699065977658258</v>
      </c>
      <c r="AC17" s="20">
        <f t="shared" ca="1" si="20"/>
        <v>12.066155940458248</v>
      </c>
      <c r="AD17" s="10">
        <f t="shared" ca="1" si="21"/>
        <v>13.343942050391306</v>
      </c>
      <c r="AE17" s="10">
        <f t="shared" ca="1" si="22"/>
        <v>14.621728160324363</v>
      </c>
      <c r="AF17" s="10">
        <f t="shared" ca="1" si="23"/>
        <v>15.988818123124354</v>
      </c>
      <c r="AG17" s="10">
        <f t="shared" ca="1" si="24"/>
        <v>17.588758386450813</v>
      </c>
      <c r="AH17" s="10">
        <f t="shared" ca="1" si="25"/>
        <v>19.807599101713862</v>
      </c>
      <c r="AI17" s="10">
        <f t="shared" ca="1" si="26"/>
        <v>21.639956061907377</v>
      </c>
      <c r="AJ17" s="10">
        <v>0.75</v>
      </c>
      <c r="AK17" s="10">
        <f>IF(AJ17&gt;$B$19,$B$23,IF(AJ17&lt;=$B$20,INF,$B$23+$B$24*EXP($B$25*LN($B$12^2+1))*($B$19-AJ17)/(AJ17-$B$20)))</f>
        <v>0.5</v>
      </c>
      <c r="AL17" s="10">
        <f t="shared" si="27"/>
        <v>0.97530991202833262</v>
      </c>
      <c r="AM17" s="17">
        <f t="shared" si="6"/>
        <v>0.8</v>
      </c>
      <c r="AN17" s="17">
        <f t="shared" si="7"/>
        <v>0.55999999999999994</v>
      </c>
      <c r="AO17" s="17">
        <f t="shared" si="8"/>
        <v>0</v>
      </c>
      <c r="AP17" s="10">
        <f t="shared" si="9"/>
        <v>0.87777892082549935</v>
      </c>
    </row>
    <row r="18" spans="1:42">
      <c r="A18" s="4" t="s">
        <v>10</v>
      </c>
      <c r="B18" s="5">
        <v>0.8</v>
      </c>
      <c r="C18" s="1">
        <v>2011</v>
      </c>
      <c r="D18" s="1">
        <v>6157.6027000000004</v>
      </c>
      <c r="E18" s="1">
        <v>18.738955820000001</v>
      </c>
      <c r="F18" s="21" t="s">
        <v>3</v>
      </c>
      <c r="I18" s="19" t="e">
        <f t="shared" si="0"/>
        <v>#N/A</v>
      </c>
      <c r="J18" s="10" t="e">
        <f t="shared" si="10"/>
        <v>#VALUE!</v>
      </c>
      <c r="K18" s="10">
        <f t="shared" si="11"/>
        <v>36.16625552</v>
      </c>
      <c r="L18" s="10">
        <f t="shared" si="12"/>
        <v>1.3116561200000021</v>
      </c>
      <c r="M18" s="10">
        <f t="shared" si="13"/>
        <v>7.25348035698445E-2</v>
      </c>
      <c r="N18" s="10">
        <f>COUNT($E$2:E18)</f>
        <v>17</v>
      </c>
      <c r="O18" s="10">
        <f t="shared" ca="1" si="1"/>
        <v>0.85761635201117214</v>
      </c>
      <c r="S18" s="17">
        <f t="shared" si="3"/>
        <v>0.8</v>
      </c>
      <c r="T18" s="10">
        <f t="shared" ca="1" si="31"/>
        <v>17.588758386450813</v>
      </c>
      <c r="U18" s="17">
        <f t="shared" si="4"/>
        <v>0.55999999999999994</v>
      </c>
      <c r="V18" s="10">
        <f t="shared" ca="1" si="32"/>
        <v>14.105373162891022</v>
      </c>
      <c r="W18" s="17">
        <f t="shared" si="5"/>
        <v>0</v>
      </c>
      <c r="X18" s="10" t="e">
        <f t="shared" ca="1" si="30"/>
        <v>#NUM!</v>
      </c>
      <c r="Y18" s="10">
        <f t="shared" ca="1" si="29"/>
        <v>5.0479280388752308</v>
      </c>
      <c r="Z18" s="10">
        <f t="shared" ca="1" si="17"/>
        <v>6.8802849990687491</v>
      </c>
      <c r="AA18" s="10">
        <f t="shared" ca="1" si="18"/>
        <v>9.0991257143317981</v>
      </c>
      <c r="AB18" s="10">
        <f t="shared" ca="1" si="19"/>
        <v>10.699065977658258</v>
      </c>
      <c r="AC18" s="20">
        <f t="shared" ca="1" si="20"/>
        <v>12.066155940458248</v>
      </c>
      <c r="AD18" s="10">
        <f t="shared" ca="1" si="21"/>
        <v>13.343942050391306</v>
      </c>
      <c r="AE18" s="10">
        <f t="shared" ca="1" si="22"/>
        <v>14.621728160324363</v>
      </c>
      <c r="AF18" s="10">
        <f t="shared" ca="1" si="23"/>
        <v>15.988818123124354</v>
      </c>
      <c r="AG18" s="10">
        <f t="shared" ca="1" si="24"/>
        <v>17.588758386450813</v>
      </c>
      <c r="AH18" s="10">
        <f t="shared" ca="1" si="25"/>
        <v>19.807599101713862</v>
      </c>
      <c r="AI18" s="10">
        <f t="shared" ca="1" si="26"/>
        <v>21.639956061907377</v>
      </c>
      <c r="AJ18" s="10">
        <v>0.8</v>
      </c>
      <c r="AK18" s="10">
        <f>IF(AJ18&gt;$B$19,$B$23,IF(AJ18&lt;=$B$20,INF,$B$23+$B$24*EXP($B$25*LN($B$12^2+1))*($B$19-AJ18)/(AJ18-$B$20)))</f>
        <v>0.5</v>
      </c>
      <c r="AL18" s="10">
        <f t="shared" si="27"/>
        <v>1</v>
      </c>
      <c r="AM18" s="17">
        <f t="shared" si="6"/>
        <v>0.8</v>
      </c>
      <c r="AN18" s="17">
        <f t="shared" si="7"/>
        <v>0.55999999999999994</v>
      </c>
      <c r="AO18" s="17">
        <f t="shared" si="8"/>
        <v>0</v>
      </c>
      <c r="AP18" s="10">
        <f t="shared" si="9"/>
        <v>0.9</v>
      </c>
    </row>
    <row r="19" spans="1:42">
      <c r="A19" s="4" t="s">
        <v>13</v>
      </c>
      <c r="B19" s="5">
        <f>0.7*B18</f>
        <v>0.55999999999999994</v>
      </c>
      <c r="C19" s="1">
        <v>2012</v>
      </c>
      <c r="D19" s="1">
        <v>5799.682065</v>
      </c>
      <c r="E19" s="1">
        <v>17.485714290000001</v>
      </c>
      <c r="F19" s="21" t="s">
        <v>3</v>
      </c>
      <c r="I19" s="19" t="e">
        <f t="shared" si="0"/>
        <v>#N/A</v>
      </c>
      <c r="J19" s="10" t="e">
        <f t="shared" si="10"/>
        <v>#VALUE!</v>
      </c>
      <c r="K19" s="10">
        <f t="shared" si="11"/>
        <v>36.224670110000005</v>
      </c>
      <c r="L19" s="10">
        <f t="shared" si="12"/>
        <v>1.2532415300000004</v>
      </c>
      <c r="M19" s="10">
        <f t="shared" si="13"/>
        <v>6.9192709067848024E-2</v>
      </c>
      <c r="N19" s="10">
        <f>COUNT($E$2:E19)</f>
        <v>18</v>
      </c>
      <c r="O19" s="10">
        <f t="shared" ca="1" si="1"/>
        <v>0.79423115760055918</v>
      </c>
      <c r="S19" s="17">
        <f t="shared" si="3"/>
        <v>0.8</v>
      </c>
      <c r="T19" s="10">
        <f t="shared" ca="1" si="31"/>
        <v>17.588758386450813</v>
      </c>
      <c r="U19" s="17">
        <f t="shared" si="4"/>
        <v>0.55999999999999994</v>
      </c>
      <c r="V19" s="10">
        <f t="shared" ca="1" si="32"/>
        <v>14.105373162891022</v>
      </c>
      <c r="W19" s="17">
        <f t="shared" si="5"/>
        <v>0</v>
      </c>
      <c r="X19" s="10" t="e">
        <f t="shared" ca="1" si="30"/>
        <v>#NUM!</v>
      </c>
      <c r="Y19" s="10">
        <f t="shared" ca="1" si="29"/>
        <v>5.0479280388752308</v>
      </c>
      <c r="Z19" s="10">
        <f t="shared" ca="1" si="17"/>
        <v>6.8802849990687491</v>
      </c>
      <c r="AA19" s="10">
        <f t="shared" ca="1" si="18"/>
        <v>9.0991257143317981</v>
      </c>
      <c r="AB19" s="10">
        <f t="shared" ca="1" si="19"/>
        <v>10.699065977658258</v>
      </c>
      <c r="AC19" s="20">
        <f t="shared" ca="1" si="20"/>
        <v>12.066155940458248</v>
      </c>
      <c r="AD19" s="10">
        <f t="shared" ca="1" si="21"/>
        <v>13.343942050391306</v>
      </c>
      <c r="AE19" s="10">
        <f t="shared" ca="1" si="22"/>
        <v>14.621728160324363</v>
      </c>
      <c r="AF19" s="10">
        <f t="shared" ca="1" si="23"/>
        <v>15.988818123124354</v>
      </c>
      <c r="AG19" s="10">
        <f t="shared" ca="1" si="24"/>
        <v>17.588758386450813</v>
      </c>
      <c r="AH19" s="10">
        <f t="shared" ca="1" si="25"/>
        <v>19.807599101713862</v>
      </c>
      <c r="AI19" s="10">
        <f t="shared" ca="1" si="26"/>
        <v>21.639956061907377</v>
      </c>
      <c r="AJ19" s="10">
        <v>0.85</v>
      </c>
      <c r="AK19" s="10">
        <f>IF(AJ19&gt;$B$19,$B$23,IF(AJ19&lt;=$B$20,INF,$B$23+$B$24*EXP($B$25*LN($B$12^2+1))*($B$19-AJ19)/(AJ19-$B$20)))</f>
        <v>0.5</v>
      </c>
      <c r="AL19" s="10">
        <f t="shared" si="27"/>
        <v>1.0253151205244289</v>
      </c>
      <c r="AM19" s="17">
        <f t="shared" si="6"/>
        <v>0.8</v>
      </c>
      <c r="AN19" s="17">
        <f t="shared" si="7"/>
        <v>0.55999999999999994</v>
      </c>
      <c r="AO19" s="17">
        <f t="shared" si="8"/>
        <v>0</v>
      </c>
      <c r="AP19" s="10">
        <f t="shared" si="9"/>
        <v>0.92278360847198604</v>
      </c>
    </row>
    <row r="20" spans="1:42">
      <c r="A20" s="4" t="s">
        <v>14</v>
      </c>
      <c r="B20" s="5">
        <f>0*B19</f>
        <v>0</v>
      </c>
      <c r="C20" s="1">
        <v>2013</v>
      </c>
      <c r="D20" s="1">
        <v>5454.0162170000003</v>
      </c>
      <c r="E20" s="1">
        <v>18.421215239999999</v>
      </c>
      <c r="F20" s="22">
        <v>1</v>
      </c>
      <c r="I20" s="19">
        <f t="shared" si="0"/>
        <v>5015.9164750000009</v>
      </c>
      <c r="J20" s="10">
        <f t="shared" si="10"/>
        <v>5454.0162170000003</v>
      </c>
      <c r="K20" s="10">
        <f t="shared" si="11"/>
        <v>35.906929529999999</v>
      </c>
      <c r="L20" s="10">
        <f t="shared" si="12"/>
        <v>0.935500949999998</v>
      </c>
      <c r="M20" s="10">
        <f t="shared" si="13"/>
        <v>5.2106986715107079E-2</v>
      </c>
      <c r="N20" s="10">
        <f>COUNT($E$2:E20)</f>
        <v>19</v>
      </c>
      <c r="O20" s="10">
        <f t="shared" ca="1" si="1"/>
        <v>0.84295396879230911</v>
      </c>
      <c r="S20" s="17">
        <f t="shared" si="3"/>
        <v>0.8</v>
      </c>
      <c r="T20" s="10">
        <f t="shared" ca="1" si="31"/>
        <v>17.588758386450813</v>
      </c>
      <c r="U20" s="17">
        <f t="shared" si="4"/>
        <v>0.55999999999999994</v>
      </c>
      <c r="V20" s="10">
        <f t="shared" ca="1" si="32"/>
        <v>14.105373162891022</v>
      </c>
      <c r="W20" s="17">
        <f t="shared" si="5"/>
        <v>0</v>
      </c>
      <c r="X20" s="10" t="e">
        <f t="shared" ca="1" si="30"/>
        <v>#NUM!</v>
      </c>
      <c r="Y20" s="10">
        <f t="shared" ca="1" si="29"/>
        <v>5.0479280388752308</v>
      </c>
      <c r="Z20" s="10">
        <f t="shared" ca="1" si="17"/>
        <v>6.8802849990687491</v>
      </c>
      <c r="AA20" s="10">
        <f t="shared" ca="1" si="18"/>
        <v>9.0991257143317981</v>
      </c>
      <c r="AB20" s="10">
        <f t="shared" ca="1" si="19"/>
        <v>10.699065977658258</v>
      </c>
      <c r="AC20" s="20">
        <f t="shared" ca="1" si="20"/>
        <v>12.066155940458248</v>
      </c>
      <c r="AD20" s="10">
        <f t="shared" ca="1" si="21"/>
        <v>13.343942050391306</v>
      </c>
      <c r="AE20" s="10">
        <f t="shared" ca="1" si="22"/>
        <v>14.621728160324363</v>
      </c>
      <c r="AF20" s="10">
        <f t="shared" ca="1" si="23"/>
        <v>15.988818123124354</v>
      </c>
      <c r="AG20" s="10">
        <f t="shared" ca="1" si="24"/>
        <v>17.588758386450813</v>
      </c>
      <c r="AH20" s="10">
        <f t="shared" ca="1" si="25"/>
        <v>19.807599101713862</v>
      </c>
      <c r="AI20" s="10">
        <f t="shared" ca="1" si="26"/>
        <v>21.639956061907377</v>
      </c>
      <c r="AJ20" s="10">
        <v>0.9</v>
      </c>
      <c r="AK20" s="10">
        <f>IF(AJ20&gt;$B$19,$B$23,IF(AJ20&lt;=$B$20,INF,$B$23+$B$24*EXP($B$25*LN($B$12^2+1))*($B$19-AJ20)/(AJ20-$B$20)))</f>
        <v>0.5</v>
      </c>
      <c r="AL20" s="10">
        <f t="shared" si="27"/>
        <v>1.0512710963760241</v>
      </c>
      <c r="AM20" s="17">
        <f t="shared" si="6"/>
        <v>0.8</v>
      </c>
      <c r="AN20" s="17">
        <f t="shared" si="7"/>
        <v>0.55999999999999994</v>
      </c>
      <c r="AO20" s="17">
        <f t="shared" si="8"/>
        <v>0</v>
      </c>
      <c r="AP20" s="10">
        <f t="shared" si="9"/>
        <v>0.94614398673842171</v>
      </c>
    </row>
    <row r="21" spans="1:42">
      <c r="A21" s="4"/>
      <c r="B21" s="5"/>
      <c r="C21" s="1">
        <v>2014</v>
      </c>
      <c r="D21" s="1">
        <v>5636.7088670000003</v>
      </c>
      <c r="E21" s="1">
        <v>20.807142859999999</v>
      </c>
      <c r="F21" s="22">
        <v>1</v>
      </c>
      <c r="I21" s="19">
        <f t="shared" si="0"/>
        <v>5015.9164750000009</v>
      </c>
      <c r="J21" s="10">
        <f t="shared" si="10"/>
        <v>5636.7088670000003</v>
      </c>
      <c r="K21" s="10">
        <f t="shared" si="11"/>
        <v>39.228358099999994</v>
      </c>
      <c r="L21" s="10">
        <f t="shared" si="12"/>
        <v>2.3859276200000004</v>
      </c>
      <c r="M21" s="10">
        <f t="shared" si="13"/>
        <v>0.1216430019282403</v>
      </c>
      <c r="N21" s="10">
        <f>COUNT($E$2:E21)</f>
        <v>20</v>
      </c>
      <c r="O21" s="10">
        <f t="shared" ca="1" si="1"/>
        <v>0.93052753674708244</v>
      </c>
      <c r="S21" s="17">
        <f t="shared" si="3"/>
        <v>0.8</v>
      </c>
      <c r="T21" s="10">
        <f t="shared" ca="1" si="31"/>
        <v>17.588758386450813</v>
      </c>
      <c r="U21" s="17">
        <f t="shared" si="4"/>
        <v>0.55999999999999994</v>
      </c>
      <c r="V21" s="10">
        <f t="shared" ca="1" si="32"/>
        <v>14.105373162891022</v>
      </c>
      <c r="W21" s="17">
        <f t="shared" si="5"/>
        <v>0</v>
      </c>
      <c r="X21" s="10" t="e">
        <f t="shared" ca="1" si="30"/>
        <v>#NUM!</v>
      </c>
      <c r="Y21" s="10">
        <f t="shared" ca="1" si="29"/>
        <v>5.0479280388752308</v>
      </c>
      <c r="Z21" s="10">
        <f t="shared" ca="1" si="17"/>
        <v>6.8802849990687491</v>
      </c>
      <c r="AA21" s="10">
        <f t="shared" ca="1" si="18"/>
        <v>9.0991257143317981</v>
      </c>
      <c r="AB21" s="10">
        <f t="shared" ca="1" si="19"/>
        <v>10.699065977658258</v>
      </c>
      <c r="AC21" s="20">
        <f t="shared" ca="1" si="20"/>
        <v>12.066155940458248</v>
      </c>
      <c r="AD21" s="10">
        <f t="shared" ca="1" si="21"/>
        <v>13.343942050391306</v>
      </c>
      <c r="AE21" s="10">
        <f t="shared" ca="1" si="22"/>
        <v>14.621728160324363</v>
      </c>
      <c r="AF21" s="10">
        <f t="shared" ca="1" si="23"/>
        <v>15.988818123124354</v>
      </c>
      <c r="AG21" s="10">
        <f t="shared" ca="1" si="24"/>
        <v>17.588758386450813</v>
      </c>
      <c r="AH21" s="10">
        <f t="shared" ca="1" si="25"/>
        <v>19.807599101713862</v>
      </c>
      <c r="AI21" s="10">
        <f t="shared" ca="1" si="26"/>
        <v>21.639956061907377</v>
      </c>
      <c r="AJ21" s="10">
        <v>0.95</v>
      </c>
      <c r="AK21" s="10">
        <f>IF(AJ21&gt;$B$19,$B$23,IF(AJ21&lt;=$B$20,INF,$B$23+$B$24*EXP($B$25*LN($B$12^2+1))*($B$19-AJ21)/(AJ21-$B$20)))</f>
        <v>0.5</v>
      </c>
      <c r="AL21" s="10">
        <f t="shared" si="27"/>
        <v>1.0778841508846315</v>
      </c>
      <c r="AM21" s="17">
        <f t="shared" si="6"/>
        <v>0.8</v>
      </c>
      <c r="AN21" s="17">
        <f t="shared" si="7"/>
        <v>0.55999999999999994</v>
      </c>
      <c r="AO21" s="17">
        <f t="shared" si="8"/>
        <v>0</v>
      </c>
      <c r="AP21" s="10">
        <f t="shared" si="9"/>
        <v>0.97009573579616837</v>
      </c>
    </row>
    <row r="22" spans="1:42">
      <c r="A22" s="4" t="s">
        <v>62</v>
      </c>
      <c r="B22" s="27">
        <v>0.9</v>
      </c>
      <c r="C22" s="1">
        <v>2015</v>
      </c>
      <c r="D22" s="1">
        <v>4978.5078620000004</v>
      </c>
      <c r="E22" s="1">
        <v>19.271912350000001</v>
      </c>
      <c r="F22" s="22">
        <v>1</v>
      </c>
      <c r="I22" s="19">
        <f t="shared" si="0"/>
        <v>5015.9164750000009</v>
      </c>
      <c r="J22" s="10">
        <f t="shared" si="10"/>
        <v>4978.5078620000004</v>
      </c>
      <c r="K22" s="10">
        <f t="shared" si="11"/>
        <v>40.07905521</v>
      </c>
      <c r="L22" s="10">
        <f t="shared" si="12"/>
        <v>1.5352305099999981</v>
      </c>
      <c r="M22" s="10">
        <f t="shared" si="13"/>
        <v>7.661011478219415E-2</v>
      </c>
      <c r="N22" s="10">
        <f>COUNT($E$2:E22)</f>
        <v>21</v>
      </c>
      <c r="O22" s="10">
        <f t="shared" ca="1" si="1"/>
        <v>0.88007079402422361</v>
      </c>
      <c r="S22" s="17">
        <f t="shared" si="3"/>
        <v>0.8</v>
      </c>
      <c r="T22" s="10">
        <f t="shared" ca="1" si="31"/>
        <v>17.588758386450813</v>
      </c>
      <c r="U22" s="17">
        <f t="shared" si="4"/>
        <v>0.55999999999999994</v>
      </c>
      <c r="V22" s="10">
        <f t="shared" ca="1" si="32"/>
        <v>14.105373162891022</v>
      </c>
      <c r="W22" s="17">
        <f t="shared" si="5"/>
        <v>0</v>
      </c>
      <c r="X22" s="10" t="e">
        <f t="shared" ca="1" si="30"/>
        <v>#NUM!</v>
      </c>
      <c r="Y22" s="10">
        <f t="shared" ca="1" si="29"/>
        <v>5.0479280388752308</v>
      </c>
      <c r="Z22" s="10">
        <f t="shared" ca="1" si="17"/>
        <v>6.8802849990687491</v>
      </c>
      <c r="AA22" s="10">
        <f t="shared" ca="1" si="18"/>
        <v>9.0991257143317981</v>
      </c>
      <c r="AB22" s="10">
        <f t="shared" ca="1" si="19"/>
        <v>10.699065977658258</v>
      </c>
      <c r="AC22" s="20">
        <f t="shared" ca="1" si="20"/>
        <v>12.066155940458248</v>
      </c>
      <c r="AD22" s="10">
        <f t="shared" ca="1" si="21"/>
        <v>13.343942050391306</v>
      </c>
      <c r="AE22" s="10">
        <f t="shared" ca="1" si="22"/>
        <v>14.621728160324363</v>
      </c>
      <c r="AF22" s="10">
        <f t="shared" ca="1" si="23"/>
        <v>15.988818123124354</v>
      </c>
      <c r="AG22" s="10">
        <f t="shared" ca="1" si="24"/>
        <v>17.588758386450813</v>
      </c>
      <c r="AH22" s="10">
        <f t="shared" ca="1" si="25"/>
        <v>19.807599101713862</v>
      </c>
      <c r="AI22" s="10">
        <f t="shared" ca="1" si="26"/>
        <v>21.639956061907377</v>
      </c>
      <c r="AJ22" s="10">
        <v>1</v>
      </c>
      <c r="AK22" s="10">
        <f>IF(AJ22&gt;$B$19,$B$23,IF(AJ22&lt;=$B$20,INF,$B$23+$B$24*EXP($B$25*LN($B$12^2+1))*($B$19-AJ22)/(AJ22-$B$20)))</f>
        <v>0.5</v>
      </c>
      <c r="AL22" s="10">
        <f t="shared" si="27"/>
        <v>1.1051709180756475</v>
      </c>
      <c r="AM22" s="17">
        <f t="shared" si="6"/>
        <v>0.8</v>
      </c>
      <c r="AN22" s="17">
        <f t="shared" si="7"/>
        <v>0.55999999999999994</v>
      </c>
      <c r="AO22" s="17">
        <f t="shared" si="8"/>
        <v>0</v>
      </c>
      <c r="AP22" s="10">
        <f t="shared" si="9"/>
        <v>0.99465382626808274</v>
      </c>
    </row>
    <row r="23" spans="1:42">
      <c r="A23" s="4" t="s">
        <v>56</v>
      </c>
      <c r="B23" s="5">
        <v>0.5</v>
      </c>
      <c r="C23" s="1">
        <v>2016</v>
      </c>
      <c r="D23" s="1">
        <v>4557.0373529999997</v>
      </c>
      <c r="E23" s="1">
        <v>18.851626020000001</v>
      </c>
      <c r="F23" s="22">
        <v>1</v>
      </c>
      <c r="G23" s="8"/>
      <c r="H23" s="8"/>
      <c r="I23" s="19">
        <f t="shared" si="0"/>
        <v>5015.9164750000009</v>
      </c>
      <c r="J23" s="10">
        <f t="shared" si="10"/>
        <v>4557.0373529999997</v>
      </c>
      <c r="K23" s="10">
        <f t="shared" si="11"/>
        <v>38.123538370000006</v>
      </c>
      <c r="L23" s="10">
        <f t="shared" si="12"/>
        <v>0.42028632999999971</v>
      </c>
      <c r="M23" s="10">
        <f t="shared" si="13"/>
        <v>2.2048652773045296E-2</v>
      </c>
      <c r="N23" s="10">
        <f>COUNT($E$2:E23)</f>
        <v>22</v>
      </c>
      <c r="O23" s="10">
        <f t="shared" ca="1" si="1"/>
        <v>0.86258574493047768</v>
      </c>
      <c r="S23" s="17">
        <f t="shared" si="3"/>
        <v>0.8</v>
      </c>
      <c r="T23" s="10">
        <f t="shared" ca="1" si="15"/>
        <v>17.588758386450813</v>
      </c>
      <c r="U23" s="17">
        <f t="shared" si="4"/>
        <v>0.55999999999999994</v>
      </c>
      <c r="V23" s="10">
        <f t="shared" ca="1" si="16"/>
        <v>14.105373162891022</v>
      </c>
      <c r="W23" s="17">
        <f t="shared" si="5"/>
        <v>0</v>
      </c>
      <c r="X23" s="10" t="e">
        <f t="shared" ca="1" si="28"/>
        <v>#NUM!</v>
      </c>
      <c r="Y23" s="10">
        <f t="shared" ca="1" si="29"/>
        <v>5.0479280388752308</v>
      </c>
      <c r="Z23" s="10">
        <f t="shared" ca="1" si="17"/>
        <v>6.8802849990687491</v>
      </c>
      <c r="AA23" s="10">
        <f t="shared" ca="1" si="18"/>
        <v>9.0991257143317981</v>
      </c>
      <c r="AB23" s="10">
        <f t="shared" ca="1" si="19"/>
        <v>10.699065977658258</v>
      </c>
      <c r="AC23" s="20">
        <f t="shared" ca="1" si="20"/>
        <v>12.066155940458248</v>
      </c>
      <c r="AD23" s="10">
        <f t="shared" ca="1" si="21"/>
        <v>13.343942050391306</v>
      </c>
      <c r="AE23" s="10">
        <f t="shared" ca="1" si="22"/>
        <v>14.621728160324363</v>
      </c>
      <c r="AF23" s="10">
        <f t="shared" ca="1" si="23"/>
        <v>15.988818123124354</v>
      </c>
      <c r="AG23" s="10">
        <f t="shared" ca="1" si="24"/>
        <v>17.588758386450813</v>
      </c>
      <c r="AH23" s="10">
        <f t="shared" ca="1" si="25"/>
        <v>19.807599101713862</v>
      </c>
      <c r="AI23" s="10">
        <f t="shared" ca="1" si="26"/>
        <v>21.639956061907377</v>
      </c>
      <c r="AJ23" s="16"/>
      <c r="AK23" s="16"/>
      <c r="AL23" s="16"/>
    </row>
    <row r="24" spans="1:42">
      <c r="A24" s="4" t="s">
        <v>57</v>
      </c>
      <c r="B24" s="5">
        <v>0.4</v>
      </c>
      <c r="C24" s="1">
        <v>2017</v>
      </c>
      <c r="D24" s="1">
        <v>4453.3120760000002</v>
      </c>
      <c r="E24" s="1">
        <v>19.640943190000002</v>
      </c>
      <c r="F24" s="22">
        <v>1</v>
      </c>
      <c r="G24" s="8"/>
      <c r="H24" s="8"/>
      <c r="I24" s="19">
        <f>IF(F24=1, $B$15,  #N/A)</f>
        <v>5015.9164750000009</v>
      </c>
      <c r="J24" s="10">
        <f t="shared" si="10"/>
        <v>4453.3120760000002</v>
      </c>
      <c r="K24" s="10">
        <f t="shared" si="11"/>
        <v>38.492569209999999</v>
      </c>
      <c r="L24" s="10">
        <f t="shared" si="12"/>
        <v>0.78931717000000035</v>
      </c>
      <c r="M24" s="10">
        <f t="shared" si="13"/>
        <v>4.1011404860704558E-2</v>
      </c>
      <c r="N24" s="10">
        <f>COUNT($E$2:E24)</f>
        <v>23</v>
      </c>
      <c r="O24" s="10">
        <f t="shared" ca="1" si="1"/>
        <v>0.89407757667032062</v>
      </c>
      <c r="S24" s="17">
        <f t="shared" si="3"/>
        <v>0.8</v>
      </c>
      <c r="T24" s="10">
        <f t="shared" ca="1" si="15"/>
        <v>17.588758386450813</v>
      </c>
      <c r="U24" s="17">
        <f t="shared" si="4"/>
        <v>0.55999999999999994</v>
      </c>
      <c r="V24" s="10">
        <f t="shared" ca="1" si="16"/>
        <v>14.105373162891022</v>
      </c>
      <c r="W24" s="17">
        <f t="shared" si="5"/>
        <v>0</v>
      </c>
      <c r="X24" s="10" t="e">
        <f t="shared" ca="1" si="28"/>
        <v>#NUM!</v>
      </c>
      <c r="Y24" s="10">
        <f t="shared" ca="1" si="29"/>
        <v>5.0479280388752308</v>
      </c>
      <c r="Z24" s="10">
        <f t="shared" ca="1" si="17"/>
        <v>6.8802849990687491</v>
      </c>
      <c r="AA24" s="10">
        <f t="shared" ca="1" si="18"/>
        <v>9.0991257143317981</v>
      </c>
      <c r="AB24" s="10">
        <f t="shared" ca="1" si="19"/>
        <v>10.699065977658258</v>
      </c>
      <c r="AC24" s="20">
        <f t="shared" ca="1" si="20"/>
        <v>12.066155940458248</v>
      </c>
      <c r="AD24" s="10">
        <f t="shared" ca="1" si="21"/>
        <v>13.343942050391306</v>
      </c>
      <c r="AE24" s="10">
        <f t="shared" ca="1" si="22"/>
        <v>14.621728160324363</v>
      </c>
      <c r="AF24" s="10">
        <f t="shared" ca="1" si="23"/>
        <v>15.988818123124354</v>
      </c>
      <c r="AG24" s="10">
        <f t="shared" ca="1" si="24"/>
        <v>17.588758386450813</v>
      </c>
      <c r="AH24" s="10">
        <f t="shared" ca="1" si="25"/>
        <v>19.807599101713862</v>
      </c>
      <c r="AI24" s="10">
        <f t="shared" ca="1" si="26"/>
        <v>21.639956061907377</v>
      </c>
      <c r="AJ24" s="16"/>
      <c r="AK24" s="16"/>
      <c r="AL24" s="16"/>
    </row>
    <row r="25" spans="1:42">
      <c r="A25" s="4" t="s">
        <v>58</v>
      </c>
      <c r="B25" s="6">
        <v>0.4</v>
      </c>
      <c r="C25" s="25">
        <v>2018</v>
      </c>
      <c r="D25" s="7"/>
      <c r="E25" s="7"/>
      <c r="F25" s="21" t="s">
        <v>3</v>
      </c>
      <c r="G25" s="23">
        <f ca="1">B5</f>
        <v>5257.4963787293955</v>
      </c>
      <c r="H25" s="23">
        <f ca="1">B6</f>
        <v>4731.7467408564562</v>
      </c>
      <c r="I25" s="19" t="e">
        <f t="shared" si="0"/>
        <v>#N/A</v>
      </c>
      <c r="J25" s="10" t="e">
        <f t="shared" si="10"/>
        <v>#VALUE!</v>
      </c>
      <c r="K25" s="10" t="e">
        <f t="shared" si="11"/>
        <v>#N/A</v>
      </c>
      <c r="L25" s="10" t="e">
        <f t="shared" si="12"/>
        <v>#N/A</v>
      </c>
      <c r="M25" s="10" t="e">
        <f t="shared" si="13"/>
        <v>#N/A</v>
      </c>
      <c r="N25" s="10">
        <f>COUNT($E$2:E25)</f>
        <v>23</v>
      </c>
      <c r="O25" s="10" t="e">
        <f t="shared" si="1"/>
        <v>#N/A</v>
      </c>
      <c r="S25" s="17">
        <f t="shared" si="3"/>
        <v>0.8</v>
      </c>
      <c r="T25" s="10">
        <f t="shared" ca="1" si="15"/>
        <v>17.588758386450813</v>
      </c>
      <c r="U25" s="17">
        <f t="shared" si="4"/>
        <v>0.55999999999999994</v>
      </c>
      <c r="V25" s="10">
        <f t="shared" ca="1" si="16"/>
        <v>14.105373162891022</v>
      </c>
      <c r="W25" s="17">
        <f t="shared" si="5"/>
        <v>0</v>
      </c>
      <c r="X25" s="10" t="e">
        <f t="shared" ca="1" si="28"/>
        <v>#NUM!</v>
      </c>
      <c r="Y25" s="10">
        <f t="shared" ca="1" si="29"/>
        <v>5.0479280388752308</v>
      </c>
      <c r="Z25" s="10">
        <f t="shared" ca="1" si="17"/>
        <v>6.8802849990687491</v>
      </c>
      <c r="AA25" s="10">
        <f t="shared" ca="1" si="18"/>
        <v>9.0991257143317981</v>
      </c>
      <c r="AB25" s="10">
        <f t="shared" ca="1" si="19"/>
        <v>10.699065977658258</v>
      </c>
      <c r="AC25" s="20">
        <f t="shared" ca="1" si="20"/>
        <v>12.066155940458248</v>
      </c>
      <c r="AD25" s="10">
        <f t="shared" ca="1" si="21"/>
        <v>13.343942050391306</v>
      </c>
      <c r="AE25" s="10">
        <f t="shared" ca="1" si="22"/>
        <v>14.621728160324363</v>
      </c>
      <c r="AF25" s="10">
        <f t="shared" ca="1" si="23"/>
        <v>15.988818123124354</v>
      </c>
      <c r="AG25" s="10">
        <f t="shared" ca="1" si="24"/>
        <v>17.588758386450813</v>
      </c>
      <c r="AH25" s="10">
        <f t="shared" ca="1" si="25"/>
        <v>19.807599101713862</v>
      </c>
      <c r="AI25" s="10">
        <f t="shared" ca="1" si="26"/>
        <v>21.639956061907377</v>
      </c>
      <c r="AJ25" s="16"/>
      <c r="AK25" s="16"/>
      <c r="AL25" s="16"/>
    </row>
    <row r="26" spans="1:42">
      <c r="C26" s="7"/>
      <c r="D26" s="7"/>
      <c r="E26" s="7"/>
      <c r="F26" s="21" t="s">
        <v>3</v>
      </c>
      <c r="I26" s="19" t="e">
        <f t="shared" si="0"/>
        <v>#N/A</v>
      </c>
      <c r="J26" s="10" t="e">
        <f t="shared" si="10"/>
        <v>#VALUE!</v>
      </c>
      <c r="K26" s="10" t="e">
        <f t="shared" si="11"/>
        <v>#N/A</v>
      </c>
      <c r="L26" s="10" t="e">
        <f t="shared" si="12"/>
        <v>#N/A</v>
      </c>
      <c r="M26" s="10" t="e">
        <f t="shared" si="13"/>
        <v>#N/A</v>
      </c>
      <c r="N26" s="10">
        <f>COUNT($E$2:E26)</f>
        <v>23</v>
      </c>
      <c r="O26" s="10" t="e">
        <f t="shared" si="1"/>
        <v>#N/A</v>
      </c>
      <c r="S26" s="17">
        <f t="shared" si="3"/>
        <v>0.8</v>
      </c>
      <c r="T26" s="10">
        <f t="shared" ca="1" si="15"/>
        <v>17.588758386450813</v>
      </c>
      <c r="U26" s="17">
        <f t="shared" si="4"/>
        <v>0.55999999999999994</v>
      </c>
      <c r="V26" s="10">
        <f t="shared" ca="1" si="16"/>
        <v>14.105373162891022</v>
      </c>
      <c r="W26" s="17">
        <f t="shared" si="5"/>
        <v>0</v>
      </c>
      <c r="X26" s="10" t="e">
        <f t="shared" ca="1" si="28"/>
        <v>#NUM!</v>
      </c>
      <c r="Y26" s="10">
        <f t="shared" ca="1" si="29"/>
        <v>5.0479280388752308</v>
      </c>
      <c r="Z26" s="10">
        <f t="shared" ca="1" si="17"/>
        <v>6.8802849990687491</v>
      </c>
      <c r="AA26" s="10">
        <f t="shared" ca="1" si="18"/>
        <v>9.0991257143317981</v>
      </c>
      <c r="AB26" s="10">
        <f t="shared" ca="1" si="19"/>
        <v>10.699065977658258</v>
      </c>
      <c r="AC26" s="20">
        <f t="shared" ca="1" si="20"/>
        <v>12.066155940458248</v>
      </c>
      <c r="AD26" s="10">
        <f t="shared" ca="1" si="21"/>
        <v>13.343942050391306</v>
      </c>
      <c r="AE26" s="10">
        <f t="shared" ca="1" si="22"/>
        <v>14.621728160324363</v>
      </c>
      <c r="AF26" s="10">
        <f t="shared" ca="1" si="23"/>
        <v>15.988818123124354</v>
      </c>
      <c r="AG26" s="10">
        <f t="shared" ca="1" si="24"/>
        <v>17.588758386450813</v>
      </c>
      <c r="AH26" s="10">
        <f t="shared" ca="1" si="25"/>
        <v>19.807599101713862</v>
      </c>
      <c r="AI26" s="10">
        <f t="shared" ca="1" si="26"/>
        <v>21.639956061907377</v>
      </c>
      <c r="AJ26" s="16"/>
      <c r="AK26" s="16"/>
      <c r="AL26" s="16"/>
    </row>
    <row r="27" spans="1:42">
      <c r="C27" s="7"/>
      <c r="D27" s="7"/>
      <c r="E27" s="7"/>
      <c r="F27" s="21" t="s">
        <v>3</v>
      </c>
      <c r="I27" s="19" t="e">
        <f t="shared" si="0"/>
        <v>#N/A</v>
      </c>
      <c r="J27" s="10" t="e">
        <f t="shared" si="10"/>
        <v>#VALUE!</v>
      </c>
      <c r="K27" s="10" t="e">
        <f t="shared" si="11"/>
        <v>#N/A</v>
      </c>
      <c r="L27" s="10" t="e">
        <f t="shared" si="12"/>
        <v>#N/A</v>
      </c>
      <c r="M27" s="10" t="e">
        <f t="shared" si="13"/>
        <v>#N/A</v>
      </c>
      <c r="N27" s="10">
        <f>COUNT($E$2:E27)</f>
        <v>23</v>
      </c>
      <c r="O27" s="10" t="e">
        <f t="shared" si="1"/>
        <v>#N/A</v>
      </c>
      <c r="S27" s="17">
        <f t="shared" si="3"/>
        <v>0.8</v>
      </c>
      <c r="T27" s="10">
        <f t="shared" ca="1" si="15"/>
        <v>17.588758386450813</v>
      </c>
      <c r="U27" s="17">
        <f t="shared" si="4"/>
        <v>0.55999999999999994</v>
      </c>
      <c r="V27" s="10">
        <f t="shared" ca="1" si="16"/>
        <v>14.105373162891022</v>
      </c>
      <c r="W27" s="17">
        <f t="shared" si="5"/>
        <v>0</v>
      </c>
      <c r="X27" s="10" t="e">
        <f t="shared" ca="1" si="28"/>
        <v>#NUM!</v>
      </c>
      <c r="Y27" s="10">
        <f t="shared" ca="1" si="29"/>
        <v>5.0479280388752308</v>
      </c>
      <c r="Z27" s="10">
        <f t="shared" ca="1" si="17"/>
        <v>6.8802849990687491</v>
      </c>
      <c r="AA27" s="10">
        <f t="shared" ca="1" si="18"/>
        <v>9.0991257143317981</v>
      </c>
      <c r="AB27" s="10">
        <f t="shared" ca="1" si="19"/>
        <v>10.699065977658258</v>
      </c>
      <c r="AC27" s="20">
        <f t="shared" ca="1" si="20"/>
        <v>12.066155940458248</v>
      </c>
      <c r="AD27" s="10">
        <f t="shared" ca="1" si="21"/>
        <v>13.343942050391306</v>
      </c>
      <c r="AE27" s="10">
        <f t="shared" ca="1" si="22"/>
        <v>14.621728160324363</v>
      </c>
      <c r="AF27" s="10">
        <f t="shared" ca="1" si="23"/>
        <v>15.988818123124354</v>
      </c>
      <c r="AG27" s="10">
        <f t="shared" ca="1" si="24"/>
        <v>17.588758386450813</v>
      </c>
      <c r="AH27" s="10">
        <f t="shared" ca="1" si="25"/>
        <v>19.807599101713862</v>
      </c>
      <c r="AI27" s="10">
        <f t="shared" ca="1" si="26"/>
        <v>21.639956061907377</v>
      </c>
      <c r="AJ27" s="16"/>
      <c r="AK27" s="16"/>
      <c r="AL27" s="16"/>
    </row>
    <row r="28" spans="1:42">
      <c r="C28" s="7"/>
      <c r="D28" s="7"/>
      <c r="E28" s="7"/>
      <c r="F28" s="21" t="s">
        <v>3</v>
      </c>
      <c r="I28" s="17"/>
      <c r="J28" s="10" t="e">
        <f t="shared" si="10"/>
        <v>#VALUE!</v>
      </c>
      <c r="K28" s="10" t="e">
        <f t="shared" si="11"/>
        <v>#N/A</v>
      </c>
      <c r="L28" s="10" t="e">
        <f t="shared" si="12"/>
        <v>#N/A</v>
      </c>
      <c r="M28" s="10" t="e">
        <f t="shared" si="13"/>
        <v>#N/A</v>
      </c>
      <c r="N28" s="10">
        <f>COUNT($E$2:E28)</f>
        <v>23</v>
      </c>
      <c r="O28" s="10" t="e">
        <f t="shared" si="1"/>
        <v>#N/A</v>
      </c>
      <c r="S28" s="17">
        <f t="shared" si="3"/>
        <v>0.8</v>
      </c>
      <c r="T28" s="10">
        <f t="shared" ca="1" si="15"/>
        <v>17.588758386450813</v>
      </c>
      <c r="U28" s="17">
        <f t="shared" si="4"/>
        <v>0.55999999999999994</v>
      </c>
      <c r="V28" s="10">
        <f t="shared" ca="1" si="16"/>
        <v>14.105373162891022</v>
      </c>
      <c r="W28" s="17">
        <f t="shared" si="5"/>
        <v>0</v>
      </c>
      <c r="X28" s="10" t="e">
        <f t="shared" ca="1" si="28"/>
        <v>#NUM!</v>
      </c>
      <c r="Y28" s="10">
        <f t="shared" ca="1" si="29"/>
        <v>5.0479280388752308</v>
      </c>
      <c r="Z28" s="10">
        <f t="shared" ca="1" si="17"/>
        <v>6.8802849990687491</v>
      </c>
      <c r="AA28" s="10">
        <f t="shared" ca="1" si="18"/>
        <v>9.0991257143317981</v>
      </c>
      <c r="AB28" s="10">
        <f t="shared" ca="1" si="19"/>
        <v>10.699065977658258</v>
      </c>
      <c r="AC28" s="20">
        <f t="shared" ca="1" si="20"/>
        <v>12.066155940458248</v>
      </c>
      <c r="AD28" s="10">
        <f t="shared" ca="1" si="21"/>
        <v>13.343942050391306</v>
      </c>
      <c r="AE28" s="10">
        <f t="shared" ca="1" si="22"/>
        <v>14.621728160324363</v>
      </c>
      <c r="AF28" s="10">
        <f t="shared" ca="1" si="23"/>
        <v>15.988818123124354</v>
      </c>
      <c r="AG28" s="10">
        <f t="shared" ca="1" si="24"/>
        <v>17.588758386450813</v>
      </c>
      <c r="AH28" s="10">
        <f t="shared" ca="1" si="25"/>
        <v>19.807599101713862</v>
      </c>
      <c r="AI28" s="10">
        <f t="shared" ca="1" si="26"/>
        <v>21.639956061907377</v>
      </c>
      <c r="AJ28" s="16"/>
      <c r="AK28" s="16"/>
      <c r="AL28" s="16"/>
    </row>
    <row r="29" spans="1:42">
      <c r="C29" s="7"/>
      <c r="D29" s="7"/>
      <c r="E29" s="7"/>
      <c r="F29" s="21" t="s">
        <v>3</v>
      </c>
      <c r="I29" s="17"/>
      <c r="J29" s="10" t="e">
        <f t="shared" si="10"/>
        <v>#VALUE!</v>
      </c>
      <c r="K29" s="10" t="e">
        <f t="shared" si="11"/>
        <v>#N/A</v>
      </c>
      <c r="L29" s="10" t="e">
        <f t="shared" si="12"/>
        <v>#N/A</v>
      </c>
      <c r="M29" s="10" t="e">
        <f t="shared" si="13"/>
        <v>#N/A</v>
      </c>
      <c r="N29" s="10">
        <f>COUNT($E$2:E29)</f>
        <v>23</v>
      </c>
      <c r="O29" s="10" t="e">
        <f t="shared" si="1"/>
        <v>#N/A</v>
      </c>
      <c r="S29" s="17">
        <f t="shared" si="3"/>
        <v>0.8</v>
      </c>
      <c r="T29" s="10">
        <f t="shared" ref="T29:T92" ca="1" si="33">NORMINV(S29,$B$8,$B$9)</f>
        <v>17.588758386450813</v>
      </c>
      <c r="U29" s="17">
        <f t="shared" si="4"/>
        <v>0.55999999999999994</v>
      </c>
      <c r="V29" s="10">
        <f t="shared" ref="V29:V92" ca="1" si="34">NORMINV(U29,$B$8,$B$9)</f>
        <v>14.105373162891022</v>
      </c>
      <c r="W29" s="17">
        <f t="shared" si="5"/>
        <v>0</v>
      </c>
      <c r="X29" s="10" t="e">
        <f t="shared" ref="X29:X92" ca="1" si="35">NORMINV(W30,$B$7,$B$8)</f>
        <v>#NUM!</v>
      </c>
      <c r="Y29" s="10">
        <f t="shared" ca="1" si="29"/>
        <v>5.0479280388752308</v>
      </c>
      <c r="Z29" s="10">
        <f t="shared" ca="1" si="17"/>
        <v>6.8802849990687491</v>
      </c>
      <c r="AA29" s="10">
        <f t="shared" ca="1" si="18"/>
        <v>9.0991257143317981</v>
      </c>
      <c r="AB29" s="10">
        <f t="shared" ca="1" si="19"/>
        <v>10.699065977658258</v>
      </c>
      <c r="AC29" s="20">
        <f t="shared" ca="1" si="20"/>
        <v>12.066155940458248</v>
      </c>
      <c r="AD29" s="10">
        <f t="shared" ca="1" si="21"/>
        <v>13.343942050391306</v>
      </c>
      <c r="AE29" s="10">
        <f t="shared" ca="1" si="22"/>
        <v>14.621728160324363</v>
      </c>
      <c r="AF29" s="10">
        <f t="shared" ca="1" si="23"/>
        <v>15.988818123124354</v>
      </c>
      <c r="AG29" s="10">
        <f t="shared" ca="1" si="24"/>
        <v>17.588758386450813</v>
      </c>
      <c r="AH29" s="10">
        <f t="shared" ca="1" si="25"/>
        <v>19.807599101713862</v>
      </c>
      <c r="AI29" s="10">
        <f t="shared" ca="1" si="26"/>
        <v>21.639956061907377</v>
      </c>
      <c r="AJ29" s="16"/>
      <c r="AK29" s="16"/>
      <c r="AL29" s="16"/>
    </row>
    <row r="30" spans="1:42">
      <c r="C30" s="7"/>
      <c r="D30" s="7"/>
      <c r="E30" s="7"/>
      <c r="F30" s="21" t="s">
        <v>3</v>
      </c>
      <c r="I30" s="17"/>
      <c r="J30" s="10" t="e">
        <f t="shared" si="10"/>
        <v>#VALUE!</v>
      </c>
      <c r="K30" s="10" t="e">
        <f t="shared" si="11"/>
        <v>#N/A</v>
      </c>
      <c r="L30" s="10" t="e">
        <f t="shared" si="12"/>
        <v>#N/A</v>
      </c>
      <c r="M30" s="10" t="e">
        <f t="shared" si="13"/>
        <v>#N/A</v>
      </c>
      <c r="N30" s="10">
        <f>COUNT($E$2:E30)</f>
        <v>23</v>
      </c>
      <c r="O30" s="10" t="e">
        <f t="shared" si="1"/>
        <v>#N/A</v>
      </c>
      <c r="S30" s="17">
        <f t="shared" si="3"/>
        <v>0.8</v>
      </c>
      <c r="T30" s="10">
        <f t="shared" ca="1" si="33"/>
        <v>17.588758386450813</v>
      </c>
      <c r="U30" s="17">
        <f t="shared" si="4"/>
        <v>0.55999999999999994</v>
      </c>
      <c r="V30" s="10">
        <f t="shared" ca="1" si="34"/>
        <v>14.105373162891022</v>
      </c>
      <c r="W30" s="17">
        <f t="shared" si="5"/>
        <v>0</v>
      </c>
      <c r="X30" s="10" t="e">
        <f t="shared" ca="1" si="35"/>
        <v>#NUM!</v>
      </c>
      <c r="Y30" s="10">
        <f t="shared" ca="1" si="29"/>
        <v>5.0479280388752308</v>
      </c>
      <c r="Z30" s="10">
        <f t="shared" ca="1" si="17"/>
        <v>6.8802849990687491</v>
      </c>
      <c r="AA30" s="10">
        <f t="shared" ca="1" si="18"/>
        <v>9.0991257143317981</v>
      </c>
      <c r="AB30" s="10">
        <f t="shared" ca="1" si="19"/>
        <v>10.699065977658258</v>
      </c>
      <c r="AC30" s="20">
        <f t="shared" ca="1" si="20"/>
        <v>12.066155940458248</v>
      </c>
      <c r="AD30" s="10">
        <f t="shared" ca="1" si="21"/>
        <v>13.343942050391306</v>
      </c>
      <c r="AE30" s="10">
        <f t="shared" ca="1" si="22"/>
        <v>14.621728160324363</v>
      </c>
      <c r="AF30" s="10">
        <f t="shared" ca="1" si="23"/>
        <v>15.988818123124354</v>
      </c>
      <c r="AG30" s="10">
        <f t="shared" ca="1" si="24"/>
        <v>17.588758386450813</v>
      </c>
      <c r="AH30" s="10">
        <f t="shared" ca="1" si="25"/>
        <v>19.807599101713862</v>
      </c>
      <c r="AI30" s="10">
        <f t="shared" ca="1" si="26"/>
        <v>21.639956061907377</v>
      </c>
      <c r="AJ30" s="16"/>
      <c r="AK30" s="16"/>
      <c r="AL30" s="16"/>
    </row>
    <row r="31" spans="1:42">
      <c r="F31" s="21" t="s">
        <v>3</v>
      </c>
      <c r="I31" s="17"/>
      <c r="J31" s="10" t="e">
        <f t="shared" si="10"/>
        <v>#VALUE!</v>
      </c>
      <c r="K31" s="10" t="e">
        <f t="shared" si="11"/>
        <v>#N/A</v>
      </c>
      <c r="L31" s="10" t="e">
        <f t="shared" si="12"/>
        <v>#N/A</v>
      </c>
      <c r="M31" s="10" t="e">
        <f t="shared" si="13"/>
        <v>#N/A</v>
      </c>
      <c r="N31" s="10">
        <f>COUNT($E$2:E31)</f>
        <v>23</v>
      </c>
      <c r="O31" s="10" t="e">
        <f t="shared" si="1"/>
        <v>#N/A</v>
      </c>
      <c r="S31" s="17">
        <f t="shared" si="3"/>
        <v>0.8</v>
      </c>
      <c r="T31" s="10">
        <f t="shared" ca="1" si="33"/>
        <v>17.588758386450813</v>
      </c>
      <c r="U31" s="17">
        <f t="shared" si="4"/>
        <v>0.55999999999999994</v>
      </c>
      <c r="V31" s="10">
        <f t="shared" ca="1" si="34"/>
        <v>14.105373162891022</v>
      </c>
      <c r="W31" s="17">
        <f t="shared" si="5"/>
        <v>0</v>
      </c>
      <c r="X31" s="10" t="e">
        <f t="shared" ca="1" si="35"/>
        <v>#NUM!</v>
      </c>
      <c r="Y31" s="10">
        <f t="shared" ca="1" si="29"/>
        <v>5.0479280388752308</v>
      </c>
      <c r="Z31" s="10">
        <f t="shared" ca="1" si="17"/>
        <v>6.8802849990687491</v>
      </c>
      <c r="AA31" s="10">
        <f t="shared" ca="1" si="18"/>
        <v>9.0991257143317981</v>
      </c>
      <c r="AB31" s="10">
        <f t="shared" ca="1" si="19"/>
        <v>10.699065977658258</v>
      </c>
      <c r="AC31" s="20">
        <f t="shared" ca="1" si="20"/>
        <v>12.066155940458248</v>
      </c>
      <c r="AD31" s="10">
        <f t="shared" ca="1" si="21"/>
        <v>13.343942050391306</v>
      </c>
      <c r="AE31" s="10">
        <f t="shared" ca="1" si="22"/>
        <v>14.621728160324363</v>
      </c>
      <c r="AF31" s="10">
        <f t="shared" ca="1" si="23"/>
        <v>15.988818123124354</v>
      </c>
      <c r="AG31" s="10">
        <f t="shared" ca="1" si="24"/>
        <v>17.588758386450813</v>
      </c>
      <c r="AH31" s="10">
        <f t="shared" ca="1" si="25"/>
        <v>19.807599101713862</v>
      </c>
      <c r="AI31" s="10">
        <f t="shared" ca="1" si="26"/>
        <v>21.639956061907377</v>
      </c>
      <c r="AJ31" s="16"/>
      <c r="AK31" s="16"/>
      <c r="AL31" s="16"/>
    </row>
    <row r="32" spans="1:42">
      <c r="F32" s="21" t="s">
        <v>3</v>
      </c>
      <c r="I32" s="17"/>
      <c r="J32" s="10" t="e">
        <f t="shared" si="10"/>
        <v>#VALUE!</v>
      </c>
      <c r="K32" s="10" t="e">
        <f t="shared" si="11"/>
        <v>#N/A</v>
      </c>
      <c r="L32" s="10" t="e">
        <f t="shared" si="12"/>
        <v>#N/A</v>
      </c>
      <c r="M32" s="10" t="e">
        <f t="shared" si="13"/>
        <v>#N/A</v>
      </c>
      <c r="N32" s="10">
        <f>COUNT($E$2:E32)</f>
        <v>23</v>
      </c>
      <c r="O32" s="10" t="e">
        <f t="shared" si="1"/>
        <v>#N/A</v>
      </c>
      <c r="S32" s="17">
        <f t="shared" si="3"/>
        <v>0.8</v>
      </c>
      <c r="T32" s="10">
        <f t="shared" ca="1" si="33"/>
        <v>17.588758386450813</v>
      </c>
      <c r="U32" s="17">
        <f t="shared" si="4"/>
        <v>0.55999999999999994</v>
      </c>
      <c r="V32" s="10">
        <f t="shared" ca="1" si="34"/>
        <v>14.105373162891022</v>
      </c>
      <c r="W32" s="17">
        <f t="shared" si="5"/>
        <v>0</v>
      </c>
      <c r="X32" s="10" t="e">
        <f t="shared" ca="1" si="35"/>
        <v>#NUM!</v>
      </c>
      <c r="Y32" s="10">
        <f t="shared" ca="1" si="29"/>
        <v>5.0479280388752308</v>
      </c>
      <c r="Z32" s="10">
        <f t="shared" ca="1" si="17"/>
        <v>6.8802849990687491</v>
      </c>
      <c r="AA32" s="10">
        <f t="shared" ca="1" si="18"/>
        <v>9.0991257143317981</v>
      </c>
      <c r="AB32" s="10">
        <f t="shared" ca="1" si="19"/>
        <v>10.699065977658258</v>
      </c>
      <c r="AC32" s="20">
        <f t="shared" ca="1" si="20"/>
        <v>12.066155940458248</v>
      </c>
      <c r="AD32" s="10">
        <f t="shared" ca="1" si="21"/>
        <v>13.343942050391306</v>
      </c>
      <c r="AE32" s="10">
        <f t="shared" ca="1" si="22"/>
        <v>14.621728160324363</v>
      </c>
      <c r="AF32" s="10">
        <f t="shared" ca="1" si="23"/>
        <v>15.988818123124354</v>
      </c>
      <c r="AG32" s="10">
        <f t="shared" ca="1" si="24"/>
        <v>17.588758386450813</v>
      </c>
      <c r="AH32" s="10">
        <f t="shared" ca="1" si="25"/>
        <v>19.807599101713862</v>
      </c>
      <c r="AI32" s="10">
        <f t="shared" ca="1" si="26"/>
        <v>21.639956061907377</v>
      </c>
      <c r="AJ32" s="16"/>
      <c r="AK32" s="16"/>
      <c r="AL32" s="16"/>
    </row>
    <row r="33" spans="1:35">
      <c r="F33" s="21" t="s">
        <v>3</v>
      </c>
      <c r="I33" s="17"/>
      <c r="J33" s="10" t="e">
        <f t="shared" si="10"/>
        <v>#VALUE!</v>
      </c>
      <c r="K33" s="10" t="e">
        <f t="shared" si="11"/>
        <v>#N/A</v>
      </c>
      <c r="L33" s="10" t="e">
        <f t="shared" si="12"/>
        <v>#N/A</v>
      </c>
      <c r="M33" s="10" t="e">
        <f t="shared" si="13"/>
        <v>#N/A</v>
      </c>
      <c r="N33" s="10">
        <f>COUNT($E$2:E33)</f>
        <v>23</v>
      </c>
      <c r="O33" s="10" t="e">
        <f t="shared" si="1"/>
        <v>#N/A</v>
      </c>
      <c r="S33" s="17">
        <f t="shared" si="3"/>
        <v>0.8</v>
      </c>
      <c r="T33" s="10">
        <f t="shared" ca="1" si="33"/>
        <v>17.588758386450813</v>
      </c>
      <c r="U33" s="17">
        <f t="shared" si="4"/>
        <v>0.55999999999999994</v>
      </c>
      <c r="V33" s="10">
        <f t="shared" ca="1" si="34"/>
        <v>14.105373162891022</v>
      </c>
      <c r="W33" s="17">
        <f t="shared" si="5"/>
        <v>0</v>
      </c>
      <c r="X33" s="10" t="e">
        <f t="shared" ca="1" si="35"/>
        <v>#NUM!</v>
      </c>
      <c r="Y33" s="10">
        <f t="shared" ca="1" si="29"/>
        <v>5.0479280388752308</v>
      </c>
      <c r="Z33" s="10">
        <f t="shared" ca="1" si="17"/>
        <v>6.8802849990687491</v>
      </c>
      <c r="AA33" s="10">
        <f t="shared" ca="1" si="18"/>
        <v>9.0991257143317981</v>
      </c>
      <c r="AB33" s="10">
        <f t="shared" ca="1" si="19"/>
        <v>10.699065977658258</v>
      </c>
      <c r="AC33" s="20">
        <f t="shared" ca="1" si="20"/>
        <v>12.066155940458248</v>
      </c>
      <c r="AD33" s="10">
        <f t="shared" ca="1" si="21"/>
        <v>13.343942050391306</v>
      </c>
      <c r="AE33" s="10">
        <f t="shared" ca="1" si="22"/>
        <v>14.621728160324363</v>
      </c>
      <c r="AF33" s="10">
        <f t="shared" ca="1" si="23"/>
        <v>15.988818123124354</v>
      </c>
      <c r="AG33" s="10">
        <f t="shared" ca="1" si="24"/>
        <v>17.588758386450813</v>
      </c>
      <c r="AH33" s="10">
        <f t="shared" ca="1" si="25"/>
        <v>19.807599101713862</v>
      </c>
      <c r="AI33" s="10">
        <f t="shared" ca="1" si="26"/>
        <v>21.639956061907377</v>
      </c>
    </row>
    <row r="34" spans="1:35">
      <c r="F34" s="21" t="s">
        <v>3</v>
      </c>
      <c r="I34" s="17"/>
      <c r="J34" s="10" t="e">
        <f t="shared" si="10"/>
        <v>#VALUE!</v>
      </c>
      <c r="K34" s="10" t="e">
        <f t="shared" si="11"/>
        <v>#N/A</v>
      </c>
      <c r="L34" s="10" t="e">
        <f t="shared" si="12"/>
        <v>#N/A</v>
      </c>
      <c r="M34" s="10" t="e">
        <f t="shared" si="13"/>
        <v>#N/A</v>
      </c>
      <c r="N34" s="10">
        <f>COUNT($E$2:E34)</f>
        <v>23</v>
      </c>
      <c r="O34" s="10" t="e">
        <f t="shared" si="1"/>
        <v>#N/A</v>
      </c>
      <c r="S34" s="17">
        <f t="shared" si="3"/>
        <v>0.8</v>
      </c>
      <c r="T34" s="10">
        <f t="shared" ca="1" si="33"/>
        <v>17.588758386450813</v>
      </c>
      <c r="U34" s="17">
        <f t="shared" si="4"/>
        <v>0.55999999999999994</v>
      </c>
      <c r="V34" s="10">
        <f t="shared" ca="1" si="34"/>
        <v>14.105373162891022</v>
      </c>
      <c r="W34" s="17">
        <f t="shared" si="5"/>
        <v>0</v>
      </c>
      <c r="X34" s="10" t="e">
        <f t="shared" ca="1" si="35"/>
        <v>#NUM!</v>
      </c>
      <c r="Y34" s="10">
        <f t="shared" ca="1" si="29"/>
        <v>5.0479280388752308</v>
      </c>
      <c r="Z34" s="10">
        <f t="shared" ca="1" si="17"/>
        <v>6.8802849990687491</v>
      </c>
      <c r="AA34" s="10">
        <f t="shared" ca="1" si="18"/>
        <v>9.0991257143317981</v>
      </c>
      <c r="AB34" s="10">
        <f t="shared" ca="1" si="19"/>
        <v>10.699065977658258</v>
      </c>
      <c r="AC34" s="20">
        <f t="shared" ca="1" si="20"/>
        <v>12.066155940458248</v>
      </c>
      <c r="AD34" s="10">
        <f t="shared" ca="1" si="21"/>
        <v>13.343942050391306</v>
      </c>
      <c r="AE34" s="10">
        <f t="shared" ca="1" si="22"/>
        <v>14.621728160324363</v>
      </c>
      <c r="AF34" s="10">
        <f t="shared" ca="1" si="23"/>
        <v>15.988818123124354</v>
      </c>
      <c r="AG34" s="10">
        <f t="shared" ca="1" si="24"/>
        <v>17.588758386450813</v>
      </c>
      <c r="AH34" s="10">
        <f t="shared" ca="1" si="25"/>
        <v>19.807599101713862</v>
      </c>
      <c r="AI34" s="10">
        <f t="shared" ca="1" si="26"/>
        <v>21.639956061907377</v>
      </c>
    </row>
    <row r="35" spans="1:35">
      <c r="F35" s="21" t="s">
        <v>3</v>
      </c>
      <c r="I35" s="17"/>
      <c r="J35" s="10" t="e">
        <f t="shared" si="10"/>
        <v>#VALUE!</v>
      </c>
      <c r="K35" s="10" t="e">
        <f t="shared" si="11"/>
        <v>#N/A</v>
      </c>
      <c r="L35" s="10" t="e">
        <f t="shared" si="12"/>
        <v>#N/A</v>
      </c>
      <c r="M35" s="10" t="e">
        <f t="shared" si="13"/>
        <v>#N/A</v>
      </c>
      <c r="N35" s="10">
        <f>COUNT($E$2:E35)</f>
        <v>23</v>
      </c>
      <c r="O35" s="10" t="e">
        <f t="shared" si="1"/>
        <v>#N/A</v>
      </c>
      <c r="S35" s="17">
        <f t="shared" si="3"/>
        <v>0.8</v>
      </c>
      <c r="T35" s="10">
        <f t="shared" ca="1" si="33"/>
        <v>17.588758386450813</v>
      </c>
      <c r="U35" s="17">
        <f t="shared" si="4"/>
        <v>0.55999999999999994</v>
      </c>
      <c r="V35" s="10">
        <f t="shared" ca="1" si="34"/>
        <v>14.105373162891022</v>
      </c>
      <c r="W35" s="17">
        <f t="shared" si="5"/>
        <v>0</v>
      </c>
      <c r="X35" s="10" t="e">
        <f t="shared" ca="1" si="35"/>
        <v>#NUM!</v>
      </c>
      <c r="Y35" s="10">
        <f t="shared" ca="1" si="29"/>
        <v>5.0479280388752308</v>
      </c>
      <c r="Z35" s="10">
        <f t="shared" ca="1" si="17"/>
        <v>6.8802849990687491</v>
      </c>
      <c r="AA35" s="10">
        <f t="shared" ca="1" si="18"/>
        <v>9.0991257143317981</v>
      </c>
      <c r="AB35" s="10">
        <f t="shared" ca="1" si="19"/>
        <v>10.699065977658258</v>
      </c>
      <c r="AC35" s="20">
        <f t="shared" ca="1" si="20"/>
        <v>12.066155940458248</v>
      </c>
      <c r="AD35" s="10">
        <f t="shared" ca="1" si="21"/>
        <v>13.343942050391306</v>
      </c>
      <c r="AE35" s="10">
        <f t="shared" ca="1" si="22"/>
        <v>14.621728160324363</v>
      </c>
      <c r="AF35" s="10">
        <f t="shared" ca="1" si="23"/>
        <v>15.988818123124354</v>
      </c>
      <c r="AG35" s="10">
        <f t="shared" ca="1" si="24"/>
        <v>17.588758386450813</v>
      </c>
      <c r="AH35" s="10">
        <f t="shared" ca="1" si="25"/>
        <v>19.807599101713862</v>
      </c>
      <c r="AI35" s="10">
        <f t="shared" ca="1" si="26"/>
        <v>21.639956061907377</v>
      </c>
    </row>
    <row r="36" spans="1:35">
      <c r="F36" s="21" t="s">
        <v>3</v>
      </c>
      <c r="I36" s="17"/>
      <c r="J36" s="10" t="e">
        <f t="shared" si="10"/>
        <v>#VALUE!</v>
      </c>
      <c r="K36" s="10" t="e">
        <f t="shared" si="11"/>
        <v>#N/A</v>
      </c>
      <c r="L36" s="10" t="e">
        <f t="shared" si="12"/>
        <v>#N/A</v>
      </c>
      <c r="M36" s="10" t="e">
        <f t="shared" si="13"/>
        <v>#N/A</v>
      </c>
      <c r="N36" s="10">
        <f>COUNT($E$2:E36)</f>
        <v>23</v>
      </c>
      <c r="O36" s="10" t="e">
        <f t="shared" si="1"/>
        <v>#N/A</v>
      </c>
      <c r="S36" s="17">
        <f t="shared" si="3"/>
        <v>0.8</v>
      </c>
      <c r="T36" s="10">
        <f t="shared" ca="1" si="33"/>
        <v>17.588758386450813</v>
      </c>
      <c r="U36" s="17">
        <f t="shared" si="4"/>
        <v>0.55999999999999994</v>
      </c>
      <c r="V36" s="10">
        <f t="shared" ca="1" si="34"/>
        <v>14.105373162891022</v>
      </c>
      <c r="W36" s="17">
        <f t="shared" si="5"/>
        <v>0</v>
      </c>
      <c r="X36" s="10" t="e">
        <f t="shared" ca="1" si="35"/>
        <v>#NUM!</v>
      </c>
      <c r="Y36" s="10">
        <f t="shared" ca="1" si="29"/>
        <v>5.0479280388752308</v>
      </c>
      <c r="Z36" s="10">
        <f t="shared" ca="1" si="17"/>
        <v>6.8802849990687491</v>
      </c>
      <c r="AA36" s="10">
        <f t="shared" ca="1" si="18"/>
        <v>9.0991257143317981</v>
      </c>
      <c r="AB36" s="10">
        <f t="shared" ca="1" si="19"/>
        <v>10.699065977658258</v>
      </c>
      <c r="AC36" s="20">
        <f t="shared" ca="1" si="20"/>
        <v>12.066155940458248</v>
      </c>
      <c r="AD36" s="10">
        <f t="shared" ca="1" si="21"/>
        <v>13.343942050391306</v>
      </c>
      <c r="AE36" s="10">
        <f t="shared" ca="1" si="22"/>
        <v>14.621728160324363</v>
      </c>
      <c r="AF36" s="10">
        <f t="shared" ca="1" si="23"/>
        <v>15.988818123124354</v>
      </c>
      <c r="AG36" s="10">
        <f t="shared" ca="1" si="24"/>
        <v>17.588758386450813</v>
      </c>
      <c r="AH36" s="10">
        <f t="shared" ca="1" si="25"/>
        <v>19.807599101713862</v>
      </c>
      <c r="AI36" s="10">
        <f t="shared" ca="1" si="26"/>
        <v>21.639956061907377</v>
      </c>
    </row>
    <row r="37" spans="1:35">
      <c r="F37" s="21" t="s">
        <v>3</v>
      </c>
      <c r="I37" s="17"/>
      <c r="J37" s="10" t="e">
        <f t="shared" si="10"/>
        <v>#VALUE!</v>
      </c>
      <c r="K37" s="10" t="e">
        <f t="shared" si="11"/>
        <v>#N/A</v>
      </c>
      <c r="L37" s="10" t="e">
        <f t="shared" si="12"/>
        <v>#N/A</v>
      </c>
      <c r="M37" s="10" t="e">
        <f t="shared" si="13"/>
        <v>#N/A</v>
      </c>
      <c r="N37" s="10">
        <f>COUNT($E$2:E37)</f>
        <v>23</v>
      </c>
      <c r="O37" s="10" t="e">
        <f t="shared" si="1"/>
        <v>#N/A</v>
      </c>
      <c r="S37" s="17">
        <f t="shared" si="3"/>
        <v>0.8</v>
      </c>
      <c r="T37" s="10">
        <f t="shared" ca="1" si="33"/>
        <v>17.588758386450813</v>
      </c>
      <c r="U37" s="17">
        <f t="shared" si="4"/>
        <v>0.55999999999999994</v>
      </c>
      <c r="V37" s="10">
        <f t="shared" ca="1" si="34"/>
        <v>14.105373162891022</v>
      </c>
      <c r="W37" s="17">
        <f t="shared" si="5"/>
        <v>0</v>
      </c>
      <c r="X37" s="10" t="e">
        <f t="shared" ca="1" si="35"/>
        <v>#NUM!</v>
      </c>
      <c r="Y37" s="10">
        <f t="shared" ca="1" si="29"/>
        <v>5.0479280388752308</v>
      </c>
      <c r="Z37" s="10">
        <f t="shared" ca="1" si="17"/>
        <v>6.8802849990687491</v>
      </c>
      <c r="AA37" s="10">
        <f t="shared" ca="1" si="18"/>
        <v>9.0991257143317981</v>
      </c>
      <c r="AB37" s="10">
        <f t="shared" ca="1" si="19"/>
        <v>10.699065977658258</v>
      </c>
      <c r="AC37" s="20">
        <f t="shared" ca="1" si="20"/>
        <v>12.066155940458248</v>
      </c>
      <c r="AD37" s="10">
        <f t="shared" ca="1" si="21"/>
        <v>13.343942050391306</v>
      </c>
      <c r="AE37" s="10">
        <f t="shared" ca="1" si="22"/>
        <v>14.621728160324363</v>
      </c>
      <c r="AF37" s="10">
        <f t="shared" ca="1" si="23"/>
        <v>15.988818123124354</v>
      </c>
      <c r="AG37" s="10">
        <f t="shared" ca="1" si="24"/>
        <v>17.588758386450813</v>
      </c>
      <c r="AH37" s="10">
        <f t="shared" ca="1" si="25"/>
        <v>19.807599101713862</v>
      </c>
      <c r="AI37" s="10">
        <f t="shared" ca="1" si="26"/>
        <v>21.639956061907377</v>
      </c>
    </row>
    <row r="38" spans="1:35">
      <c r="F38" s="21" t="s">
        <v>3</v>
      </c>
      <c r="I38" s="17"/>
      <c r="J38" s="10" t="e">
        <f t="shared" si="10"/>
        <v>#VALUE!</v>
      </c>
      <c r="K38" s="10" t="e">
        <f t="shared" si="11"/>
        <v>#N/A</v>
      </c>
      <c r="L38" s="10" t="e">
        <f t="shared" si="12"/>
        <v>#N/A</v>
      </c>
      <c r="M38" s="10" t="e">
        <f t="shared" si="13"/>
        <v>#N/A</v>
      </c>
      <c r="N38" s="10">
        <f>COUNT($E$2:E38)</f>
        <v>23</v>
      </c>
      <c r="O38" s="10" t="e">
        <f t="shared" si="1"/>
        <v>#N/A</v>
      </c>
      <c r="S38" s="17">
        <f t="shared" si="3"/>
        <v>0.8</v>
      </c>
      <c r="T38" s="10">
        <f t="shared" ca="1" si="33"/>
        <v>17.588758386450813</v>
      </c>
      <c r="U38" s="17">
        <f t="shared" si="4"/>
        <v>0.55999999999999994</v>
      </c>
      <c r="V38" s="10">
        <f t="shared" ca="1" si="34"/>
        <v>14.105373162891022</v>
      </c>
      <c r="W38" s="17">
        <f t="shared" si="5"/>
        <v>0</v>
      </c>
      <c r="X38" s="10" t="e">
        <f t="shared" ca="1" si="35"/>
        <v>#NUM!</v>
      </c>
      <c r="Y38" s="10">
        <f t="shared" ca="1" si="29"/>
        <v>5.0479280388752308</v>
      </c>
      <c r="Z38" s="10">
        <f t="shared" ca="1" si="17"/>
        <v>6.8802849990687491</v>
      </c>
      <c r="AA38" s="10">
        <f t="shared" ca="1" si="18"/>
        <v>9.0991257143317981</v>
      </c>
      <c r="AB38" s="10">
        <f t="shared" ca="1" si="19"/>
        <v>10.699065977658258</v>
      </c>
      <c r="AC38" s="20">
        <f t="shared" ca="1" si="20"/>
        <v>12.066155940458248</v>
      </c>
      <c r="AD38" s="10">
        <f t="shared" ca="1" si="21"/>
        <v>13.343942050391306</v>
      </c>
      <c r="AE38" s="10">
        <f t="shared" ca="1" si="22"/>
        <v>14.621728160324363</v>
      </c>
      <c r="AF38" s="10">
        <f t="shared" ca="1" si="23"/>
        <v>15.988818123124354</v>
      </c>
      <c r="AG38" s="10">
        <f t="shared" ca="1" si="24"/>
        <v>17.588758386450813</v>
      </c>
      <c r="AH38" s="10">
        <f t="shared" ca="1" si="25"/>
        <v>19.807599101713862</v>
      </c>
      <c r="AI38" s="10">
        <f t="shared" ca="1" si="26"/>
        <v>21.639956061907377</v>
      </c>
    </row>
    <row r="39" spans="1:35">
      <c r="F39" s="21" t="s">
        <v>3</v>
      </c>
      <c r="I39" s="17"/>
      <c r="J39" s="10" t="e">
        <f t="shared" si="10"/>
        <v>#VALUE!</v>
      </c>
      <c r="K39" s="10" t="e">
        <f t="shared" si="11"/>
        <v>#N/A</v>
      </c>
      <c r="L39" s="10" t="e">
        <f t="shared" si="12"/>
        <v>#N/A</v>
      </c>
      <c r="M39" s="10" t="e">
        <f t="shared" si="13"/>
        <v>#N/A</v>
      </c>
      <c r="N39" s="10">
        <f>COUNT($E$2:E39)</f>
        <v>23</v>
      </c>
      <c r="O39" s="10" t="e">
        <f t="shared" si="1"/>
        <v>#N/A</v>
      </c>
      <c r="S39" s="17">
        <f t="shared" si="3"/>
        <v>0.8</v>
      </c>
      <c r="T39" s="10">
        <f t="shared" ca="1" si="33"/>
        <v>17.588758386450813</v>
      </c>
      <c r="U39" s="17">
        <f t="shared" si="4"/>
        <v>0.55999999999999994</v>
      </c>
      <c r="V39" s="10">
        <f t="shared" ca="1" si="34"/>
        <v>14.105373162891022</v>
      </c>
      <c r="W39" s="17">
        <f t="shared" si="5"/>
        <v>0</v>
      </c>
      <c r="X39" s="10" t="e">
        <f t="shared" ca="1" si="35"/>
        <v>#NUM!</v>
      </c>
      <c r="Y39" s="10">
        <f t="shared" ca="1" si="29"/>
        <v>5.0479280388752308</v>
      </c>
      <c r="Z39" s="10">
        <f t="shared" ca="1" si="17"/>
        <v>6.8802849990687491</v>
      </c>
      <c r="AA39" s="10">
        <f t="shared" ca="1" si="18"/>
        <v>9.0991257143317981</v>
      </c>
      <c r="AB39" s="10">
        <f t="shared" ca="1" si="19"/>
        <v>10.699065977658258</v>
      </c>
      <c r="AC39" s="20">
        <f t="shared" ca="1" si="20"/>
        <v>12.066155940458248</v>
      </c>
      <c r="AD39" s="10">
        <f t="shared" ca="1" si="21"/>
        <v>13.343942050391306</v>
      </c>
      <c r="AE39" s="10">
        <f t="shared" ca="1" si="22"/>
        <v>14.621728160324363</v>
      </c>
      <c r="AF39" s="10">
        <f t="shared" ca="1" si="23"/>
        <v>15.988818123124354</v>
      </c>
      <c r="AG39" s="10">
        <f t="shared" ca="1" si="24"/>
        <v>17.588758386450813</v>
      </c>
      <c r="AH39" s="10">
        <f t="shared" ca="1" si="25"/>
        <v>19.807599101713862</v>
      </c>
      <c r="AI39" s="10">
        <f t="shared" ca="1" si="26"/>
        <v>21.639956061907377</v>
      </c>
    </row>
    <row r="40" spans="1:35">
      <c r="F40" s="21" t="s">
        <v>3</v>
      </c>
      <c r="I40" s="17"/>
      <c r="J40" s="10" t="e">
        <f t="shared" si="10"/>
        <v>#VALUE!</v>
      </c>
      <c r="K40" s="10" t="e">
        <f t="shared" si="11"/>
        <v>#N/A</v>
      </c>
      <c r="L40" s="10" t="e">
        <f t="shared" si="12"/>
        <v>#N/A</v>
      </c>
      <c r="M40" s="10" t="e">
        <f t="shared" si="13"/>
        <v>#N/A</v>
      </c>
      <c r="N40" s="10">
        <f>COUNT($E$2:E40)</f>
        <v>23</v>
      </c>
      <c r="O40" s="10" t="e">
        <f t="shared" si="1"/>
        <v>#N/A</v>
      </c>
      <c r="S40" s="17">
        <f t="shared" si="3"/>
        <v>0.8</v>
      </c>
      <c r="T40" s="10">
        <f t="shared" ca="1" si="33"/>
        <v>17.588758386450813</v>
      </c>
      <c r="U40" s="17">
        <f t="shared" si="4"/>
        <v>0.55999999999999994</v>
      </c>
      <c r="V40" s="10">
        <f t="shared" ca="1" si="34"/>
        <v>14.105373162891022</v>
      </c>
      <c r="W40" s="17">
        <f t="shared" si="5"/>
        <v>0</v>
      </c>
      <c r="X40" s="10" t="e">
        <f t="shared" ca="1" si="35"/>
        <v>#NUM!</v>
      </c>
      <c r="Y40" s="10">
        <f t="shared" ca="1" si="29"/>
        <v>5.0479280388752308</v>
      </c>
      <c r="Z40" s="10">
        <f t="shared" ca="1" si="17"/>
        <v>6.8802849990687491</v>
      </c>
      <c r="AA40" s="10">
        <f t="shared" ca="1" si="18"/>
        <v>9.0991257143317981</v>
      </c>
      <c r="AB40" s="10">
        <f t="shared" ca="1" si="19"/>
        <v>10.699065977658258</v>
      </c>
      <c r="AC40" s="20">
        <f t="shared" ca="1" si="20"/>
        <v>12.066155940458248</v>
      </c>
      <c r="AD40" s="10">
        <f t="shared" ca="1" si="21"/>
        <v>13.343942050391306</v>
      </c>
      <c r="AE40" s="10">
        <f t="shared" ca="1" si="22"/>
        <v>14.621728160324363</v>
      </c>
      <c r="AF40" s="10">
        <f t="shared" ca="1" si="23"/>
        <v>15.988818123124354</v>
      </c>
      <c r="AG40" s="10">
        <f t="shared" ca="1" si="24"/>
        <v>17.588758386450813</v>
      </c>
      <c r="AH40" s="10">
        <f t="shared" ca="1" si="25"/>
        <v>19.807599101713862</v>
      </c>
      <c r="AI40" s="10">
        <f t="shared" ca="1" si="26"/>
        <v>21.639956061907377</v>
      </c>
    </row>
    <row r="41" spans="1:35">
      <c r="F41" s="21" t="s">
        <v>3</v>
      </c>
      <c r="I41" s="17"/>
      <c r="J41" s="10" t="e">
        <f t="shared" si="10"/>
        <v>#VALUE!</v>
      </c>
      <c r="K41" s="10" t="e">
        <f t="shared" si="11"/>
        <v>#N/A</v>
      </c>
      <c r="L41" s="10" t="e">
        <f t="shared" si="12"/>
        <v>#N/A</v>
      </c>
      <c r="M41" s="10" t="e">
        <f t="shared" si="13"/>
        <v>#N/A</v>
      </c>
      <c r="N41" s="10">
        <f>COUNT($E$2:E41)</f>
        <v>23</v>
      </c>
      <c r="O41" s="10" t="e">
        <f t="shared" si="1"/>
        <v>#N/A</v>
      </c>
      <c r="S41" s="17">
        <f t="shared" si="3"/>
        <v>0.8</v>
      </c>
      <c r="T41" s="10">
        <f t="shared" ca="1" si="33"/>
        <v>17.588758386450813</v>
      </c>
      <c r="U41" s="17">
        <f t="shared" si="4"/>
        <v>0.55999999999999994</v>
      </c>
      <c r="V41" s="10">
        <f t="shared" ca="1" si="34"/>
        <v>14.105373162891022</v>
      </c>
      <c r="W41" s="17">
        <f t="shared" si="5"/>
        <v>0</v>
      </c>
      <c r="X41" s="10" t="e">
        <f t="shared" ca="1" si="35"/>
        <v>#NUM!</v>
      </c>
      <c r="Y41" s="10">
        <f t="shared" ca="1" si="29"/>
        <v>5.0479280388752308</v>
      </c>
      <c r="Z41" s="10">
        <f t="shared" ca="1" si="17"/>
        <v>6.8802849990687491</v>
      </c>
      <c r="AA41" s="10">
        <f t="shared" ca="1" si="18"/>
        <v>9.0991257143317981</v>
      </c>
      <c r="AB41" s="10">
        <f t="shared" ca="1" si="19"/>
        <v>10.699065977658258</v>
      </c>
      <c r="AC41" s="20">
        <f t="shared" ca="1" si="20"/>
        <v>12.066155940458248</v>
      </c>
      <c r="AD41" s="10">
        <f t="shared" ca="1" si="21"/>
        <v>13.343942050391306</v>
      </c>
      <c r="AE41" s="10">
        <f t="shared" ca="1" si="22"/>
        <v>14.621728160324363</v>
      </c>
      <c r="AF41" s="10">
        <f t="shared" ca="1" si="23"/>
        <v>15.988818123124354</v>
      </c>
      <c r="AG41" s="10">
        <f t="shared" ca="1" si="24"/>
        <v>17.588758386450813</v>
      </c>
      <c r="AH41" s="10">
        <f t="shared" ca="1" si="25"/>
        <v>19.807599101713862</v>
      </c>
      <c r="AI41" s="10">
        <f t="shared" ca="1" si="26"/>
        <v>21.639956061907377</v>
      </c>
    </row>
    <row r="42" spans="1:35">
      <c r="F42" s="21" t="s">
        <v>3</v>
      </c>
      <c r="I42" s="17"/>
      <c r="J42" s="10" t="e">
        <f t="shared" si="10"/>
        <v>#VALUE!</v>
      </c>
      <c r="K42" s="10" t="e">
        <f t="shared" si="11"/>
        <v>#N/A</v>
      </c>
      <c r="L42" s="10" t="e">
        <f t="shared" si="12"/>
        <v>#N/A</v>
      </c>
      <c r="M42" s="10" t="e">
        <f t="shared" si="13"/>
        <v>#N/A</v>
      </c>
      <c r="N42" s="10">
        <f>COUNT($E$2:E42)</f>
        <v>23</v>
      </c>
      <c r="O42" s="10" t="e">
        <f t="shared" si="1"/>
        <v>#N/A</v>
      </c>
      <c r="S42" s="17">
        <f t="shared" si="3"/>
        <v>0.8</v>
      </c>
      <c r="T42" s="10">
        <f t="shared" ca="1" si="33"/>
        <v>17.588758386450813</v>
      </c>
      <c r="U42" s="17">
        <f t="shared" si="4"/>
        <v>0.55999999999999994</v>
      </c>
      <c r="V42" s="10">
        <f t="shared" ca="1" si="34"/>
        <v>14.105373162891022</v>
      </c>
      <c r="W42" s="17">
        <f t="shared" si="5"/>
        <v>0</v>
      </c>
      <c r="X42" s="10" t="e">
        <f t="shared" ca="1" si="35"/>
        <v>#NUM!</v>
      </c>
      <c r="Y42" s="10">
        <f t="shared" ca="1" si="29"/>
        <v>5.0479280388752308</v>
      </c>
      <c r="Z42" s="10">
        <f t="shared" ca="1" si="17"/>
        <v>6.8802849990687491</v>
      </c>
      <c r="AA42" s="10">
        <f t="shared" ca="1" si="18"/>
        <v>9.0991257143317981</v>
      </c>
      <c r="AB42" s="10">
        <f t="shared" ca="1" si="19"/>
        <v>10.699065977658258</v>
      </c>
      <c r="AC42" s="20">
        <f t="shared" ca="1" si="20"/>
        <v>12.066155940458248</v>
      </c>
      <c r="AD42" s="10">
        <f t="shared" ca="1" si="21"/>
        <v>13.343942050391306</v>
      </c>
      <c r="AE42" s="10">
        <f t="shared" ca="1" si="22"/>
        <v>14.621728160324363</v>
      </c>
      <c r="AF42" s="10">
        <f t="shared" ca="1" si="23"/>
        <v>15.988818123124354</v>
      </c>
      <c r="AG42" s="10">
        <f t="shared" ca="1" si="24"/>
        <v>17.588758386450813</v>
      </c>
      <c r="AH42" s="10">
        <f t="shared" ca="1" si="25"/>
        <v>19.807599101713862</v>
      </c>
      <c r="AI42" s="10">
        <f t="shared" ca="1" si="26"/>
        <v>21.639956061907377</v>
      </c>
    </row>
    <row r="43" spans="1:35">
      <c r="F43" s="21" t="s">
        <v>3</v>
      </c>
      <c r="I43" s="17"/>
      <c r="J43" s="10" t="e">
        <f t="shared" si="10"/>
        <v>#VALUE!</v>
      </c>
      <c r="K43" s="10" t="e">
        <f t="shared" si="11"/>
        <v>#N/A</v>
      </c>
      <c r="L43" s="10" t="e">
        <f t="shared" si="12"/>
        <v>#N/A</v>
      </c>
      <c r="M43" s="10" t="e">
        <f t="shared" si="13"/>
        <v>#N/A</v>
      </c>
      <c r="N43" s="10">
        <f>COUNT($E$2:E43)</f>
        <v>23</v>
      </c>
      <c r="O43" s="10" t="e">
        <f t="shared" si="1"/>
        <v>#N/A</v>
      </c>
      <c r="S43" s="17">
        <f t="shared" si="3"/>
        <v>0.8</v>
      </c>
      <c r="T43" s="10">
        <f t="shared" ca="1" si="33"/>
        <v>17.588758386450813</v>
      </c>
      <c r="U43" s="17">
        <f t="shared" si="4"/>
        <v>0.55999999999999994</v>
      </c>
      <c r="V43" s="10">
        <f t="shared" ca="1" si="34"/>
        <v>14.105373162891022</v>
      </c>
      <c r="W43" s="17">
        <f t="shared" si="5"/>
        <v>0</v>
      </c>
      <c r="X43" s="10" t="e">
        <f t="shared" ca="1" si="35"/>
        <v>#NUM!</v>
      </c>
      <c r="Y43" s="10">
        <f t="shared" ca="1" si="29"/>
        <v>5.0479280388752308</v>
      </c>
      <c r="Z43" s="10">
        <f t="shared" ca="1" si="17"/>
        <v>6.8802849990687491</v>
      </c>
      <c r="AA43" s="10">
        <f t="shared" ca="1" si="18"/>
        <v>9.0991257143317981</v>
      </c>
      <c r="AB43" s="10">
        <f t="shared" ca="1" si="19"/>
        <v>10.699065977658258</v>
      </c>
      <c r="AC43" s="20">
        <f t="shared" ca="1" si="20"/>
        <v>12.066155940458248</v>
      </c>
      <c r="AD43" s="10">
        <f t="shared" ca="1" si="21"/>
        <v>13.343942050391306</v>
      </c>
      <c r="AE43" s="10">
        <f t="shared" ca="1" si="22"/>
        <v>14.621728160324363</v>
      </c>
      <c r="AF43" s="10">
        <f t="shared" ca="1" si="23"/>
        <v>15.988818123124354</v>
      </c>
      <c r="AG43" s="10">
        <f t="shared" ca="1" si="24"/>
        <v>17.588758386450813</v>
      </c>
      <c r="AH43" s="10">
        <f t="shared" ca="1" si="25"/>
        <v>19.807599101713862</v>
      </c>
      <c r="AI43" s="10">
        <f t="shared" ca="1" si="26"/>
        <v>21.639956061907377</v>
      </c>
    </row>
    <row r="44" spans="1:35">
      <c r="F44" s="21" t="s">
        <v>3</v>
      </c>
      <c r="I44" s="17"/>
      <c r="J44" s="10" t="e">
        <f t="shared" si="10"/>
        <v>#VALUE!</v>
      </c>
      <c r="K44" s="10" t="e">
        <f t="shared" si="11"/>
        <v>#N/A</v>
      </c>
      <c r="L44" s="10" t="e">
        <f t="shared" si="12"/>
        <v>#N/A</v>
      </c>
      <c r="M44" s="10" t="e">
        <f t="shared" si="13"/>
        <v>#N/A</v>
      </c>
      <c r="N44" s="10">
        <f>COUNT($E$2:E44)</f>
        <v>23</v>
      </c>
      <c r="O44" s="10" t="e">
        <f t="shared" si="1"/>
        <v>#N/A</v>
      </c>
      <c r="S44" s="17">
        <f t="shared" si="3"/>
        <v>0.8</v>
      </c>
      <c r="T44" s="10">
        <f t="shared" ca="1" si="33"/>
        <v>17.588758386450813</v>
      </c>
      <c r="U44" s="17">
        <f t="shared" si="4"/>
        <v>0.55999999999999994</v>
      </c>
      <c r="V44" s="10">
        <f t="shared" ca="1" si="34"/>
        <v>14.105373162891022</v>
      </c>
      <c r="W44" s="17">
        <f t="shared" si="5"/>
        <v>0</v>
      </c>
      <c r="X44" s="10" t="e">
        <f t="shared" ca="1" si="35"/>
        <v>#NUM!</v>
      </c>
      <c r="Y44" s="10">
        <f t="shared" ca="1" si="29"/>
        <v>5.0479280388752308</v>
      </c>
      <c r="Z44" s="10">
        <f t="shared" ca="1" si="17"/>
        <v>6.8802849990687491</v>
      </c>
      <c r="AA44" s="10">
        <f t="shared" ca="1" si="18"/>
        <v>9.0991257143317981</v>
      </c>
      <c r="AB44" s="10">
        <f t="shared" ca="1" si="19"/>
        <v>10.699065977658258</v>
      </c>
      <c r="AC44" s="20">
        <f t="shared" ca="1" si="20"/>
        <v>12.066155940458248</v>
      </c>
      <c r="AD44" s="10">
        <f t="shared" ca="1" si="21"/>
        <v>13.343942050391306</v>
      </c>
      <c r="AE44" s="10">
        <f t="shared" ca="1" si="22"/>
        <v>14.621728160324363</v>
      </c>
      <c r="AF44" s="10">
        <f t="shared" ca="1" si="23"/>
        <v>15.988818123124354</v>
      </c>
      <c r="AG44" s="10">
        <f t="shared" ca="1" si="24"/>
        <v>17.588758386450813</v>
      </c>
      <c r="AH44" s="10">
        <f t="shared" ca="1" si="25"/>
        <v>19.807599101713862</v>
      </c>
      <c r="AI44" s="10">
        <f t="shared" ca="1" si="26"/>
        <v>21.639956061907377</v>
      </c>
    </row>
    <row r="45" spans="1:35">
      <c r="F45" s="21" t="s">
        <v>3</v>
      </c>
      <c r="I45" s="17"/>
      <c r="J45" s="10" t="e">
        <f t="shared" si="10"/>
        <v>#VALUE!</v>
      </c>
      <c r="K45" s="10" t="e">
        <f t="shared" si="11"/>
        <v>#N/A</v>
      </c>
      <c r="L45" s="10" t="e">
        <f t="shared" si="12"/>
        <v>#N/A</v>
      </c>
      <c r="M45" s="10" t="e">
        <f t="shared" si="13"/>
        <v>#N/A</v>
      </c>
      <c r="N45" s="10">
        <f>COUNT($E$2:E45)</f>
        <v>23</v>
      </c>
      <c r="O45" s="10" t="e">
        <f t="shared" si="1"/>
        <v>#N/A</v>
      </c>
      <c r="S45" s="17">
        <f t="shared" si="3"/>
        <v>0.8</v>
      </c>
      <c r="T45" s="10">
        <f t="shared" ca="1" si="33"/>
        <v>17.588758386450813</v>
      </c>
      <c r="U45" s="17">
        <f t="shared" si="4"/>
        <v>0.55999999999999994</v>
      </c>
      <c r="V45" s="10">
        <f t="shared" ca="1" si="34"/>
        <v>14.105373162891022</v>
      </c>
      <c r="W45" s="17">
        <f t="shared" si="5"/>
        <v>0</v>
      </c>
      <c r="X45" s="10" t="e">
        <f t="shared" ca="1" si="35"/>
        <v>#NUM!</v>
      </c>
      <c r="Y45" s="10">
        <f t="shared" ca="1" si="29"/>
        <v>5.0479280388752308</v>
      </c>
      <c r="Z45" s="10">
        <f t="shared" ca="1" si="17"/>
        <v>6.8802849990687491</v>
      </c>
      <c r="AA45" s="10">
        <f t="shared" ca="1" si="18"/>
        <v>9.0991257143317981</v>
      </c>
      <c r="AB45" s="10">
        <f t="shared" ca="1" si="19"/>
        <v>10.699065977658258</v>
      </c>
      <c r="AC45" s="20">
        <f t="shared" ca="1" si="20"/>
        <v>12.066155940458248</v>
      </c>
      <c r="AD45" s="10">
        <f t="shared" ca="1" si="21"/>
        <v>13.343942050391306</v>
      </c>
      <c r="AE45" s="10">
        <f t="shared" ca="1" si="22"/>
        <v>14.621728160324363</v>
      </c>
      <c r="AF45" s="10">
        <f t="shared" ca="1" si="23"/>
        <v>15.988818123124354</v>
      </c>
      <c r="AG45" s="10">
        <f t="shared" ca="1" si="24"/>
        <v>17.588758386450813</v>
      </c>
      <c r="AH45" s="10">
        <f t="shared" ca="1" si="25"/>
        <v>19.807599101713862</v>
      </c>
      <c r="AI45" s="10">
        <f t="shared" ca="1" si="26"/>
        <v>21.639956061907377</v>
      </c>
    </row>
    <row r="46" spans="1:35">
      <c r="F46" s="21" t="s">
        <v>3</v>
      </c>
      <c r="I46" s="17"/>
      <c r="J46" s="10" t="e">
        <f t="shared" si="10"/>
        <v>#VALUE!</v>
      </c>
      <c r="K46" s="10" t="e">
        <f t="shared" si="11"/>
        <v>#N/A</v>
      </c>
      <c r="L46" s="10" t="e">
        <f t="shared" si="12"/>
        <v>#N/A</v>
      </c>
      <c r="M46" s="10" t="e">
        <f t="shared" si="13"/>
        <v>#N/A</v>
      </c>
      <c r="N46" s="10">
        <f>COUNT($E$2:E46)</f>
        <v>23</v>
      </c>
      <c r="O46" s="10" t="e">
        <f t="shared" si="1"/>
        <v>#N/A</v>
      </c>
      <c r="S46" s="17">
        <f t="shared" si="3"/>
        <v>0.8</v>
      </c>
      <c r="T46" s="10">
        <f t="shared" ca="1" si="33"/>
        <v>17.588758386450813</v>
      </c>
      <c r="U46" s="17">
        <f t="shared" si="4"/>
        <v>0.55999999999999994</v>
      </c>
      <c r="V46" s="10">
        <f t="shared" ca="1" si="34"/>
        <v>14.105373162891022</v>
      </c>
      <c r="W46" s="17">
        <f t="shared" si="5"/>
        <v>0</v>
      </c>
      <c r="X46" s="10" t="e">
        <f t="shared" ca="1" si="35"/>
        <v>#NUM!</v>
      </c>
      <c r="Y46" s="10">
        <f t="shared" ca="1" si="29"/>
        <v>5.0479280388752308</v>
      </c>
      <c r="Z46" s="10">
        <f t="shared" ca="1" si="17"/>
        <v>6.8802849990687491</v>
      </c>
      <c r="AA46" s="10">
        <f t="shared" ca="1" si="18"/>
        <v>9.0991257143317981</v>
      </c>
      <c r="AB46" s="10">
        <f t="shared" ca="1" si="19"/>
        <v>10.699065977658258</v>
      </c>
      <c r="AC46" s="20">
        <f t="shared" ca="1" si="20"/>
        <v>12.066155940458248</v>
      </c>
      <c r="AD46" s="10">
        <f t="shared" ca="1" si="21"/>
        <v>13.343942050391306</v>
      </c>
      <c r="AE46" s="10">
        <f t="shared" ca="1" si="22"/>
        <v>14.621728160324363</v>
      </c>
      <c r="AF46" s="10">
        <f t="shared" ca="1" si="23"/>
        <v>15.988818123124354</v>
      </c>
      <c r="AG46" s="10">
        <f t="shared" ca="1" si="24"/>
        <v>17.588758386450813</v>
      </c>
      <c r="AH46" s="10">
        <f t="shared" ca="1" si="25"/>
        <v>19.807599101713862</v>
      </c>
      <c r="AI46" s="10">
        <f t="shared" ca="1" si="26"/>
        <v>21.639956061907377</v>
      </c>
    </row>
    <row r="47" spans="1:35">
      <c r="F47" s="21" t="s">
        <v>3</v>
      </c>
      <c r="I47" s="17"/>
      <c r="J47" s="10" t="e">
        <f t="shared" si="10"/>
        <v>#VALUE!</v>
      </c>
      <c r="K47" s="10" t="e">
        <f t="shared" si="11"/>
        <v>#N/A</v>
      </c>
      <c r="L47" s="10" t="e">
        <f t="shared" si="12"/>
        <v>#N/A</v>
      </c>
      <c r="M47" s="10" t="e">
        <f t="shared" si="13"/>
        <v>#N/A</v>
      </c>
      <c r="N47" s="10">
        <f>COUNT($E$2:E47)</f>
        <v>23</v>
      </c>
      <c r="O47" s="10" t="e">
        <f t="shared" si="1"/>
        <v>#N/A</v>
      </c>
      <c r="S47" s="17">
        <f t="shared" si="3"/>
        <v>0.8</v>
      </c>
      <c r="T47" s="10">
        <f t="shared" ca="1" si="33"/>
        <v>17.588758386450813</v>
      </c>
      <c r="U47" s="17">
        <f t="shared" si="4"/>
        <v>0.55999999999999994</v>
      </c>
      <c r="V47" s="10">
        <f t="shared" ca="1" si="34"/>
        <v>14.105373162891022</v>
      </c>
      <c r="W47" s="17">
        <f t="shared" si="5"/>
        <v>0</v>
      </c>
      <c r="X47" s="10" t="e">
        <f t="shared" ca="1" si="35"/>
        <v>#NUM!</v>
      </c>
      <c r="Y47" s="10">
        <f t="shared" ca="1" si="29"/>
        <v>5.0479280388752308</v>
      </c>
      <c r="Z47" s="10">
        <f t="shared" ca="1" si="17"/>
        <v>6.8802849990687491</v>
      </c>
      <c r="AA47" s="10">
        <f t="shared" ca="1" si="18"/>
        <v>9.0991257143317981</v>
      </c>
      <c r="AB47" s="10">
        <f t="shared" ca="1" si="19"/>
        <v>10.699065977658258</v>
      </c>
      <c r="AC47" s="20">
        <f t="shared" ca="1" si="20"/>
        <v>12.066155940458248</v>
      </c>
      <c r="AD47" s="10">
        <f t="shared" ca="1" si="21"/>
        <v>13.343942050391306</v>
      </c>
      <c r="AE47" s="10">
        <f t="shared" ca="1" si="22"/>
        <v>14.621728160324363</v>
      </c>
      <c r="AF47" s="10">
        <f t="shared" ca="1" si="23"/>
        <v>15.988818123124354</v>
      </c>
      <c r="AG47" s="10">
        <f t="shared" ca="1" si="24"/>
        <v>17.588758386450813</v>
      </c>
      <c r="AH47" s="10">
        <f t="shared" ca="1" si="25"/>
        <v>19.807599101713862</v>
      </c>
      <c r="AI47" s="10">
        <f t="shared" ca="1" si="26"/>
        <v>21.639956061907377</v>
      </c>
    </row>
    <row r="48" spans="1:35">
      <c r="A48" s="14"/>
      <c r="F48" s="21" t="s">
        <v>3</v>
      </c>
      <c r="I48" s="17"/>
      <c r="J48" s="10" t="e">
        <f t="shared" si="10"/>
        <v>#VALUE!</v>
      </c>
      <c r="K48" s="10" t="e">
        <f t="shared" si="11"/>
        <v>#N/A</v>
      </c>
      <c r="L48" s="10" t="e">
        <f t="shared" si="12"/>
        <v>#N/A</v>
      </c>
      <c r="M48" s="10" t="e">
        <f t="shared" si="13"/>
        <v>#N/A</v>
      </c>
      <c r="N48" s="10">
        <f>COUNT($E$2:E48)</f>
        <v>23</v>
      </c>
      <c r="O48" s="10" t="e">
        <f t="shared" si="1"/>
        <v>#N/A</v>
      </c>
      <c r="S48" s="17">
        <f t="shared" si="3"/>
        <v>0.8</v>
      </c>
      <c r="T48" s="10">
        <f t="shared" ca="1" si="33"/>
        <v>17.588758386450813</v>
      </c>
      <c r="U48" s="17">
        <f t="shared" si="4"/>
        <v>0.55999999999999994</v>
      </c>
      <c r="V48" s="10">
        <f t="shared" ca="1" si="34"/>
        <v>14.105373162891022</v>
      </c>
      <c r="W48" s="17">
        <f t="shared" si="5"/>
        <v>0</v>
      </c>
      <c r="X48" s="10" t="e">
        <f t="shared" ca="1" si="35"/>
        <v>#NUM!</v>
      </c>
      <c r="Y48" s="10">
        <f t="shared" ca="1" si="29"/>
        <v>5.0479280388752308</v>
      </c>
      <c r="Z48" s="10">
        <f t="shared" ca="1" si="17"/>
        <v>6.8802849990687491</v>
      </c>
      <c r="AA48" s="10">
        <f t="shared" ca="1" si="18"/>
        <v>9.0991257143317981</v>
      </c>
      <c r="AB48" s="10">
        <f t="shared" ca="1" si="19"/>
        <v>10.699065977658258</v>
      </c>
      <c r="AC48" s="20">
        <f t="shared" ca="1" si="20"/>
        <v>12.066155940458248</v>
      </c>
      <c r="AD48" s="10">
        <f t="shared" ca="1" si="21"/>
        <v>13.343942050391306</v>
      </c>
      <c r="AE48" s="10">
        <f t="shared" ca="1" si="22"/>
        <v>14.621728160324363</v>
      </c>
      <c r="AF48" s="10">
        <f t="shared" ca="1" si="23"/>
        <v>15.988818123124354</v>
      </c>
      <c r="AG48" s="10">
        <f t="shared" ca="1" si="24"/>
        <v>17.588758386450813</v>
      </c>
      <c r="AH48" s="10">
        <f t="shared" ca="1" si="25"/>
        <v>19.807599101713862</v>
      </c>
      <c r="AI48" s="10">
        <f t="shared" ca="1" si="26"/>
        <v>21.639956061907377</v>
      </c>
    </row>
    <row r="49" spans="6:35">
      <c r="F49" s="21" t="s">
        <v>3</v>
      </c>
      <c r="I49" s="17"/>
      <c r="J49" s="10" t="e">
        <f t="shared" si="10"/>
        <v>#VALUE!</v>
      </c>
      <c r="K49" s="10" t="e">
        <f t="shared" si="11"/>
        <v>#N/A</v>
      </c>
      <c r="L49" s="10" t="e">
        <f t="shared" si="12"/>
        <v>#N/A</v>
      </c>
      <c r="M49" s="10" t="e">
        <f t="shared" si="13"/>
        <v>#N/A</v>
      </c>
      <c r="N49" s="10">
        <f>COUNT($E$2:E49)</f>
        <v>23</v>
      </c>
      <c r="O49" s="10" t="e">
        <f t="shared" si="1"/>
        <v>#N/A</v>
      </c>
      <c r="S49" s="17">
        <f t="shared" si="3"/>
        <v>0.8</v>
      </c>
      <c r="T49" s="10">
        <f t="shared" ca="1" si="33"/>
        <v>17.588758386450813</v>
      </c>
      <c r="U49" s="17">
        <f t="shared" si="4"/>
        <v>0.55999999999999994</v>
      </c>
      <c r="V49" s="10">
        <f t="shared" ca="1" si="34"/>
        <v>14.105373162891022</v>
      </c>
      <c r="W49" s="17">
        <f t="shared" si="5"/>
        <v>0</v>
      </c>
      <c r="X49" s="10" t="e">
        <f t="shared" ca="1" si="35"/>
        <v>#NUM!</v>
      </c>
      <c r="Y49" s="10">
        <f t="shared" ca="1" si="29"/>
        <v>5.0479280388752308</v>
      </c>
      <c r="Z49" s="10">
        <f t="shared" ca="1" si="17"/>
        <v>6.8802849990687491</v>
      </c>
      <c r="AA49" s="10">
        <f t="shared" ca="1" si="18"/>
        <v>9.0991257143317981</v>
      </c>
      <c r="AB49" s="10">
        <f t="shared" ca="1" si="19"/>
        <v>10.699065977658258</v>
      </c>
      <c r="AC49" s="20">
        <f t="shared" ca="1" si="20"/>
        <v>12.066155940458248</v>
      </c>
      <c r="AD49" s="10">
        <f t="shared" ca="1" si="21"/>
        <v>13.343942050391306</v>
      </c>
      <c r="AE49" s="10">
        <f t="shared" ca="1" si="22"/>
        <v>14.621728160324363</v>
      </c>
      <c r="AF49" s="10">
        <f t="shared" ca="1" si="23"/>
        <v>15.988818123124354</v>
      </c>
      <c r="AG49" s="10">
        <f t="shared" ca="1" si="24"/>
        <v>17.588758386450813</v>
      </c>
      <c r="AH49" s="10">
        <f t="shared" ca="1" si="25"/>
        <v>19.807599101713862</v>
      </c>
      <c r="AI49" s="10">
        <f t="shared" ca="1" si="26"/>
        <v>21.639956061907377</v>
      </c>
    </row>
    <row r="50" spans="6:35">
      <c r="F50" s="21" t="s">
        <v>3</v>
      </c>
      <c r="I50" s="17"/>
      <c r="J50" s="10" t="e">
        <f t="shared" si="10"/>
        <v>#VALUE!</v>
      </c>
      <c r="K50" s="10" t="e">
        <f t="shared" si="11"/>
        <v>#N/A</v>
      </c>
      <c r="L50" s="10" t="e">
        <f t="shared" si="12"/>
        <v>#N/A</v>
      </c>
      <c r="M50" s="10" t="e">
        <f t="shared" si="13"/>
        <v>#N/A</v>
      </c>
      <c r="N50" s="10">
        <f>COUNT($E$2:E50)</f>
        <v>23</v>
      </c>
      <c r="O50" s="10" t="e">
        <f t="shared" si="1"/>
        <v>#N/A</v>
      </c>
      <c r="S50" s="17">
        <f t="shared" si="3"/>
        <v>0.8</v>
      </c>
      <c r="T50" s="10">
        <f t="shared" ca="1" si="33"/>
        <v>17.588758386450813</v>
      </c>
      <c r="U50" s="17">
        <f t="shared" si="4"/>
        <v>0.55999999999999994</v>
      </c>
      <c r="V50" s="10">
        <f t="shared" ca="1" si="34"/>
        <v>14.105373162891022</v>
      </c>
      <c r="W50" s="17">
        <f t="shared" si="5"/>
        <v>0</v>
      </c>
      <c r="X50" s="10" t="e">
        <f t="shared" ca="1" si="35"/>
        <v>#NUM!</v>
      </c>
      <c r="Y50" s="10">
        <f t="shared" ca="1" si="29"/>
        <v>5.0479280388752308</v>
      </c>
      <c r="Z50" s="10">
        <f t="shared" ca="1" si="17"/>
        <v>6.8802849990687491</v>
      </c>
      <c r="AA50" s="10">
        <f t="shared" ca="1" si="18"/>
        <v>9.0991257143317981</v>
      </c>
      <c r="AB50" s="10">
        <f t="shared" ca="1" si="19"/>
        <v>10.699065977658258</v>
      </c>
      <c r="AC50" s="20">
        <f t="shared" ca="1" si="20"/>
        <v>12.066155940458248</v>
      </c>
      <c r="AD50" s="10">
        <f t="shared" ca="1" si="21"/>
        <v>13.343942050391306</v>
      </c>
      <c r="AE50" s="10">
        <f t="shared" ca="1" si="22"/>
        <v>14.621728160324363</v>
      </c>
      <c r="AF50" s="10">
        <f t="shared" ca="1" si="23"/>
        <v>15.988818123124354</v>
      </c>
      <c r="AG50" s="10">
        <f t="shared" ca="1" si="24"/>
        <v>17.588758386450813</v>
      </c>
      <c r="AH50" s="10">
        <f t="shared" ca="1" si="25"/>
        <v>19.807599101713862</v>
      </c>
      <c r="AI50" s="10">
        <f t="shared" ca="1" si="26"/>
        <v>21.639956061907377</v>
      </c>
    </row>
    <row r="51" spans="6:35">
      <c r="F51" s="21" t="s">
        <v>3</v>
      </c>
      <c r="I51" s="17"/>
      <c r="J51" s="10" t="e">
        <f t="shared" si="10"/>
        <v>#VALUE!</v>
      </c>
      <c r="K51" s="10" t="e">
        <f t="shared" si="11"/>
        <v>#N/A</v>
      </c>
      <c r="L51" s="10" t="e">
        <f t="shared" si="12"/>
        <v>#N/A</v>
      </c>
      <c r="M51" s="10" t="e">
        <f t="shared" si="13"/>
        <v>#N/A</v>
      </c>
      <c r="N51" s="10">
        <f>COUNT($E$2:E51)</f>
        <v>23</v>
      </c>
      <c r="O51" s="10" t="e">
        <f t="shared" si="1"/>
        <v>#N/A</v>
      </c>
      <c r="S51" s="17">
        <f t="shared" si="3"/>
        <v>0.8</v>
      </c>
      <c r="T51" s="10">
        <f t="shared" ca="1" si="33"/>
        <v>17.588758386450813</v>
      </c>
      <c r="U51" s="17">
        <f t="shared" si="4"/>
        <v>0.55999999999999994</v>
      </c>
      <c r="V51" s="10">
        <f t="shared" ca="1" si="34"/>
        <v>14.105373162891022</v>
      </c>
      <c r="W51" s="17">
        <f t="shared" si="5"/>
        <v>0</v>
      </c>
      <c r="X51" s="10" t="e">
        <f t="shared" ca="1" si="35"/>
        <v>#NUM!</v>
      </c>
      <c r="Y51" s="10">
        <f t="shared" ca="1" si="29"/>
        <v>5.0479280388752308</v>
      </c>
      <c r="Z51" s="10">
        <f t="shared" ca="1" si="17"/>
        <v>6.8802849990687491</v>
      </c>
      <c r="AA51" s="10">
        <f t="shared" ca="1" si="18"/>
        <v>9.0991257143317981</v>
      </c>
      <c r="AB51" s="10">
        <f t="shared" ca="1" si="19"/>
        <v>10.699065977658258</v>
      </c>
      <c r="AC51" s="20">
        <f t="shared" ca="1" si="20"/>
        <v>12.066155940458248</v>
      </c>
      <c r="AD51" s="10">
        <f t="shared" ca="1" si="21"/>
        <v>13.343942050391306</v>
      </c>
      <c r="AE51" s="10">
        <f t="shared" ca="1" si="22"/>
        <v>14.621728160324363</v>
      </c>
      <c r="AF51" s="10">
        <f t="shared" ca="1" si="23"/>
        <v>15.988818123124354</v>
      </c>
      <c r="AG51" s="10">
        <f t="shared" ca="1" si="24"/>
        <v>17.588758386450813</v>
      </c>
      <c r="AH51" s="10">
        <f t="shared" ca="1" si="25"/>
        <v>19.807599101713862</v>
      </c>
      <c r="AI51" s="10">
        <f t="shared" ca="1" si="26"/>
        <v>21.639956061907377</v>
      </c>
    </row>
    <row r="52" spans="6:35">
      <c r="F52" s="21" t="s">
        <v>3</v>
      </c>
      <c r="I52" s="17"/>
      <c r="J52" s="10" t="e">
        <f t="shared" si="10"/>
        <v>#VALUE!</v>
      </c>
      <c r="K52" s="10" t="e">
        <f t="shared" si="11"/>
        <v>#N/A</v>
      </c>
      <c r="L52" s="10" t="e">
        <f t="shared" si="12"/>
        <v>#N/A</v>
      </c>
      <c r="M52" s="10" t="e">
        <f t="shared" si="13"/>
        <v>#N/A</v>
      </c>
      <c r="N52" s="10">
        <f>COUNT($E$2:E52)</f>
        <v>23</v>
      </c>
      <c r="O52" s="10" t="e">
        <f t="shared" si="1"/>
        <v>#N/A</v>
      </c>
      <c r="S52" s="17">
        <f t="shared" si="3"/>
        <v>0.8</v>
      </c>
      <c r="T52" s="10">
        <f t="shared" ca="1" si="33"/>
        <v>17.588758386450813</v>
      </c>
      <c r="U52" s="17">
        <f t="shared" si="4"/>
        <v>0.55999999999999994</v>
      </c>
      <c r="V52" s="10">
        <f t="shared" ca="1" si="34"/>
        <v>14.105373162891022</v>
      </c>
      <c r="W52" s="17">
        <f t="shared" si="5"/>
        <v>0</v>
      </c>
      <c r="X52" s="10" t="e">
        <f t="shared" ca="1" si="35"/>
        <v>#NUM!</v>
      </c>
      <c r="Y52" s="10">
        <f t="shared" ca="1" si="29"/>
        <v>5.0479280388752308</v>
      </c>
      <c r="Z52" s="10">
        <f t="shared" ca="1" si="17"/>
        <v>6.8802849990687491</v>
      </c>
      <c r="AA52" s="10">
        <f t="shared" ca="1" si="18"/>
        <v>9.0991257143317981</v>
      </c>
      <c r="AB52" s="10">
        <f t="shared" ca="1" si="19"/>
        <v>10.699065977658258</v>
      </c>
      <c r="AC52" s="20">
        <f t="shared" ca="1" si="20"/>
        <v>12.066155940458248</v>
      </c>
      <c r="AD52" s="10">
        <f t="shared" ca="1" si="21"/>
        <v>13.343942050391306</v>
      </c>
      <c r="AE52" s="10">
        <f t="shared" ca="1" si="22"/>
        <v>14.621728160324363</v>
      </c>
      <c r="AF52" s="10">
        <f t="shared" ca="1" si="23"/>
        <v>15.988818123124354</v>
      </c>
      <c r="AG52" s="10">
        <f t="shared" ca="1" si="24"/>
        <v>17.588758386450813</v>
      </c>
      <c r="AH52" s="10">
        <f t="shared" ca="1" si="25"/>
        <v>19.807599101713862</v>
      </c>
      <c r="AI52" s="10">
        <f t="shared" ca="1" si="26"/>
        <v>21.639956061907377</v>
      </c>
    </row>
    <row r="53" spans="6:35">
      <c r="F53" s="21" t="s">
        <v>3</v>
      </c>
      <c r="I53" s="17"/>
      <c r="J53" s="10" t="e">
        <f t="shared" si="10"/>
        <v>#VALUE!</v>
      </c>
      <c r="K53" s="10" t="e">
        <f t="shared" si="11"/>
        <v>#N/A</v>
      </c>
      <c r="L53" s="10" t="e">
        <f t="shared" si="12"/>
        <v>#N/A</v>
      </c>
      <c r="M53" s="10" t="e">
        <f t="shared" si="13"/>
        <v>#N/A</v>
      </c>
      <c r="N53" s="10">
        <f>COUNT($E$2:E53)</f>
        <v>23</v>
      </c>
      <c r="O53" s="10" t="e">
        <f t="shared" si="1"/>
        <v>#N/A</v>
      </c>
      <c r="S53" s="17">
        <f t="shared" si="3"/>
        <v>0.8</v>
      </c>
      <c r="T53" s="10">
        <f t="shared" ca="1" si="33"/>
        <v>17.588758386450813</v>
      </c>
      <c r="U53" s="17">
        <f t="shared" si="4"/>
        <v>0.55999999999999994</v>
      </c>
      <c r="V53" s="10">
        <f t="shared" ca="1" si="34"/>
        <v>14.105373162891022</v>
      </c>
      <c r="W53" s="17">
        <f t="shared" si="5"/>
        <v>0</v>
      </c>
      <c r="X53" s="10" t="e">
        <f t="shared" ca="1" si="35"/>
        <v>#NUM!</v>
      </c>
      <c r="Y53" s="10">
        <f t="shared" ca="1" si="29"/>
        <v>5.0479280388752308</v>
      </c>
      <c r="Z53" s="10">
        <f t="shared" ca="1" si="17"/>
        <v>6.8802849990687491</v>
      </c>
      <c r="AA53" s="10">
        <f t="shared" ca="1" si="18"/>
        <v>9.0991257143317981</v>
      </c>
      <c r="AB53" s="10">
        <f t="shared" ca="1" si="19"/>
        <v>10.699065977658258</v>
      </c>
      <c r="AC53" s="20">
        <f t="shared" ca="1" si="20"/>
        <v>12.066155940458248</v>
      </c>
      <c r="AD53" s="10">
        <f t="shared" ca="1" si="21"/>
        <v>13.343942050391306</v>
      </c>
      <c r="AE53" s="10">
        <f t="shared" ca="1" si="22"/>
        <v>14.621728160324363</v>
      </c>
      <c r="AF53" s="10">
        <f t="shared" ca="1" si="23"/>
        <v>15.988818123124354</v>
      </c>
      <c r="AG53" s="10">
        <f t="shared" ca="1" si="24"/>
        <v>17.588758386450813</v>
      </c>
      <c r="AH53" s="10">
        <f t="shared" ca="1" si="25"/>
        <v>19.807599101713862</v>
      </c>
      <c r="AI53" s="10">
        <f t="shared" ca="1" si="26"/>
        <v>21.639956061907377</v>
      </c>
    </row>
    <row r="54" spans="6:35">
      <c r="F54" s="21" t="s">
        <v>3</v>
      </c>
      <c r="I54" s="17"/>
      <c r="J54" s="10" t="e">
        <f t="shared" si="10"/>
        <v>#VALUE!</v>
      </c>
      <c r="K54" s="10" t="e">
        <f t="shared" si="11"/>
        <v>#N/A</v>
      </c>
      <c r="L54" s="10" t="e">
        <f t="shared" si="12"/>
        <v>#N/A</v>
      </c>
      <c r="M54" s="10" t="e">
        <f t="shared" si="13"/>
        <v>#N/A</v>
      </c>
      <c r="N54" s="10">
        <f>COUNT($E$2:E54)</f>
        <v>23</v>
      </c>
      <c r="O54" s="10" t="e">
        <f t="shared" si="1"/>
        <v>#N/A</v>
      </c>
      <c r="S54" s="17">
        <f t="shared" si="3"/>
        <v>0.8</v>
      </c>
      <c r="T54" s="10">
        <f t="shared" ca="1" si="33"/>
        <v>17.588758386450813</v>
      </c>
      <c r="U54" s="17">
        <f t="shared" si="4"/>
        <v>0.55999999999999994</v>
      </c>
      <c r="V54" s="10">
        <f t="shared" ca="1" si="34"/>
        <v>14.105373162891022</v>
      </c>
      <c r="W54" s="17">
        <f t="shared" si="5"/>
        <v>0</v>
      </c>
      <c r="X54" s="10" t="e">
        <f t="shared" ca="1" si="35"/>
        <v>#NUM!</v>
      </c>
      <c r="Y54" s="10">
        <f t="shared" ca="1" si="29"/>
        <v>5.0479280388752308</v>
      </c>
      <c r="Z54" s="10">
        <f t="shared" ca="1" si="17"/>
        <v>6.8802849990687491</v>
      </c>
      <c r="AA54" s="10">
        <f t="shared" ca="1" si="18"/>
        <v>9.0991257143317981</v>
      </c>
      <c r="AB54" s="10">
        <f t="shared" ca="1" si="19"/>
        <v>10.699065977658258</v>
      </c>
      <c r="AC54" s="20">
        <f t="shared" ca="1" si="20"/>
        <v>12.066155940458248</v>
      </c>
      <c r="AD54" s="10">
        <f t="shared" ca="1" si="21"/>
        <v>13.343942050391306</v>
      </c>
      <c r="AE54" s="10">
        <f t="shared" ca="1" si="22"/>
        <v>14.621728160324363</v>
      </c>
      <c r="AF54" s="10">
        <f t="shared" ca="1" si="23"/>
        <v>15.988818123124354</v>
      </c>
      <c r="AG54" s="10">
        <f t="shared" ca="1" si="24"/>
        <v>17.588758386450813</v>
      </c>
      <c r="AH54" s="10">
        <f t="shared" ca="1" si="25"/>
        <v>19.807599101713862</v>
      </c>
      <c r="AI54" s="10">
        <f t="shared" ca="1" si="26"/>
        <v>21.639956061907377</v>
      </c>
    </row>
    <row r="55" spans="6:35">
      <c r="F55" s="21" t="s">
        <v>3</v>
      </c>
      <c r="I55" s="17"/>
      <c r="J55" s="10" t="e">
        <f t="shared" si="10"/>
        <v>#VALUE!</v>
      </c>
      <c r="K55" s="10" t="e">
        <f t="shared" si="11"/>
        <v>#N/A</v>
      </c>
      <c r="L55" s="10" t="e">
        <f t="shared" si="12"/>
        <v>#N/A</v>
      </c>
      <c r="M55" s="10" t="e">
        <f t="shared" si="13"/>
        <v>#N/A</v>
      </c>
      <c r="N55" s="10">
        <f>COUNT($E$2:E55)</f>
        <v>23</v>
      </c>
      <c r="O55" s="10" t="e">
        <f t="shared" si="1"/>
        <v>#N/A</v>
      </c>
      <c r="S55" s="17">
        <f t="shared" si="3"/>
        <v>0.8</v>
      </c>
      <c r="T55" s="10">
        <f t="shared" ca="1" si="33"/>
        <v>17.588758386450813</v>
      </c>
      <c r="U55" s="17">
        <f t="shared" si="4"/>
        <v>0.55999999999999994</v>
      </c>
      <c r="V55" s="10">
        <f t="shared" ca="1" si="34"/>
        <v>14.105373162891022</v>
      </c>
      <c r="W55" s="17">
        <f t="shared" si="5"/>
        <v>0</v>
      </c>
      <c r="X55" s="10" t="e">
        <f t="shared" ca="1" si="35"/>
        <v>#NUM!</v>
      </c>
      <c r="Y55" s="10">
        <f t="shared" ca="1" si="29"/>
        <v>5.0479280388752308</v>
      </c>
      <c r="Z55" s="10">
        <f t="shared" ca="1" si="17"/>
        <v>6.8802849990687491</v>
      </c>
      <c r="AA55" s="10">
        <f t="shared" ca="1" si="18"/>
        <v>9.0991257143317981</v>
      </c>
      <c r="AB55" s="10">
        <f t="shared" ca="1" si="19"/>
        <v>10.699065977658258</v>
      </c>
      <c r="AC55" s="20">
        <f t="shared" ca="1" si="20"/>
        <v>12.066155940458248</v>
      </c>
      <c r="AD55" s="10">
        <f t="shared" ca="1" si="21"/>
        <v>13.343942050391306</v>
      </c>
      <c r="AE55" s="10">
        <f t="shared" ca="1" si="22"/>
        <v>14.621728160324363</v>
      </c>
      <c r="AF55" s="10">
        <f t="shared" ca="1" si="23"/>
        <v>15.988818123124354</v>
      </c>
      <c r="AG55" s="10">
        <f t="shared" ca="1" si="24"/>
        <v>17.588758386450813</v>
      </c>
      <c r="AH55" s="10">
        <f t="shared" ca="1" si="25"/>
        <v>19.807599101713862</v>
      </c>
      <c r="AI55" s="10">
        <f t="shared" ca="1" si="26"/>
        <v>21.639956061907377</v>
      </c>
    </row>
    <row r="56" spans="6:35">
      <c r="F56" s="21" t="s">
        <v>3</v>
      </c>
      <c r="I56" s="17"/>
      <c r="J56" s="10" t="e">
        <f t="shared" si="10"/>
        <v>#VALUE!</v>
      </c>
      <c r="K56" s="10" t="e">
        <f t="shared" si="11"/>
        <v>#N/A</v>
      </c>
      <c r="L56" s="10" t="e">
        <f t="shared" si="12"/>
        <v>#N/A</v>
      </c>
      <c r="M56" s="10" t="e">
        <f t="shared" si="13"/>
        <v>#N/A</v>
      </c>
      <c r="N56" s="10">
        <f>COUNT($E$2:E56)</f>
        <v>23</v>
      </c>
      <c r="O56" s="10" t="e">
        <f t="shared" si="1"/>
        <v>#N/A</v>
      </c>
      <c r="S56" s="17">
        <f t="shared" si="3"/>
        <v>0.8</v>
      </c>
      <c r="T56" s="10">
        <f t="shared" ca="1" si="33"/>
        <v>17.588758386450813</v>
      </c>
      <c r="U56" s="17">
        <f t="shared" si="4"/>
        <v>0.55999999999999994</v>
      </c>
      <c r="V56" s="10">
        <f t="shared" ca="1" si="34"/>
        <v>14.105373162891022</v>
      </c>
      <c r="W56" s="17">
        <f t="shared" si="5"/>
        <v>0</v>
      </c>
      <c r="X56" s="10" t="e">
        <f t="shared" ca="1" si="35"/>
        <v>#NUM!</v>
      </c>
      <c r="Y56" s="10">
        <f t="shared" ca="1" si="29"/>
        <v>5.0479280388752308</v>
      </c>
      <c r="Z56" s="10">
        <f t="shared" ca="1" si="17"/>
        <v>6.8802849990687491</v>
      </c>
      <c r="AA56" s="10">
        <f t="shared" ca="1" si="18"/>
        <v>9.0991257143317981</v>
      </c>
      <c r="AB56" s="10">
        <f t="shared" ca="1" si="19"/>
        <v>10.699065977658258</v>
      </c>
      <c r="AC56" s="20">
        <f t="shared" ca="1" si="20"/>
        <v>12.066155940458248</v>
      </c>
      <c r="AD56" s="10">
        <f t="shared" ca="1" si="21"/>
        <v>13.343942050391306</v>
      </c>
      <c r="AE56" s="10">
        <f t="shared" ca="1" si="22"/>
        <v>14.621728160324363</v>
      </c>
      <c r="AF56" s="10">
        <f t="shared" ca="1" si="23"/>
        <v>15.988818123124354</v>
      </c>
      <c r="AG56" s="10">
        <f t="shared" ca="1" si="24"/>
        <v>17.588758386450813</v>
      </c>
      <c r="AH56" s="10">
        <f t="shared" ca="1" si="25"/>
        <v>19.807599101713862</v>
      </c>
      <c r="AI56" s="10">
        <f t="shared" ca="1" si="26"/>
        <v>21.639956061907377</v>
      </c>
    </row>
    <row r="57" spans="6:35">
      <c r="F57" s="21" t="s">
        <v>3</v>
      </c>
      <c r="I57" s="17"/>
      <c r="J57" s="10" t="e">
        <f t="shared" si="10"/>
        <v>#VALUE!</v>
      </c>
      <c r="K57" s="10" t="e">
        <f t="shared" si="11"/>
        <v>#N/A</v>
      </c>
      <c r="L57" s="10" t="e">
        <f t="shared" si="12"/>
        <v>#N/A</v>
      </c>
      <c r="M57" s="10" t="e">
        <f t="shared" si="13"/>
        <v>#N/A</v>
      </c>
      <c r="N57" s="10">
        <f>COUNT($E$2:E57)</f>
        <v>23</v>
      </c>
      <c r="O57" s="10" t="e">
        <f t="shared" si="1"/>
        <v>#N/A</v>
      </c>
      <c r="S57" s="17">
        <f t="shared" si="3"/>
        <v>0.8</v>
      </c>
      <c r="T57" s="10">
        <f t="shared" ca="1" si="33"/>
        <v>17.588758386450813</v>
      </c>
      <c r="U57" s="17">
        <f t="shared" si="4"/>
        <v>0.55999999999999994</v>
      </c>
      <c r="V57" s="10">
        <f t="shared" ca="1" si="34"/>
        <v>14.105373162891022</v>
      </c>
      <c r="W57" s="17">
        <f t="shared" si="5"/>
        <v>0</v>
      </c>
      <c r="X57" s="10" t="e">
        <f t="shared" ca="1" si="35"/>
        <v>#NUM!</v>
      </c>
      <c r="Y57" s="10">
        <f t="shared" ca="1" si="29"/>
        <v>5.0479280388752308</v>
      </c>
      <c r="Z57" s="10">
        <f t="shared" ca="1" si="17"/>
        <v>6.8802849990687491</v>
      </c>
      <c r="AA57" s="10">
        <f t="shared" ca="1" si="18"/>
        <v>9.0991257143317981</v>
      </c>
      <c r="AB57" s="10">
        <f t="shared" ca="1" si="19"/>
        <v>10.699065977658258</v>
      </c>
      <c r="AC57" s="20">
        <f t="shared" ca="1" si="20"/>
        <v>12.066155940458248</v>
      </c>
      <c r="AD57" s="10">
        <f t="shared" ca="1" si="21"/>
        <v>13.343942050391306</v>
      </c>
      <c r="AE57" s="10">
        <f t="shared" ca="1" si="22"/>
        <v>14.621728160324363</v>
      </c>
      <c r="AF57" s="10">
        <f t="shared" ca="1" si="23"/>
        <v>15.988818123124354</v>
      </c>
      <c r="AG57" s="10">
        <f t="shared" ca="1" si="24"/>
        <v>17.588758386450813</v>
      </c>
      <c r="AH57" s="10">
        <f t="shared" ca="1" si="25"/>
        <v>19.807599101713862</v>
      </c>
      <c r="AI57" s="10">
        <f t="shared" ca="1" si="26"/>
        <v>21.639956061907377</v>
      </c>
    </row>
    <row r="58" spans="6:35">
      <c r="F58" s="21" t="s">
        <v>3</v>
      </c>
      <c r="I58" s="17"/>
      <c r="J58" s="10" t="e">
        <f t="shared" si="10"/>
        <v>#VALUE!</v>
      </c>
      <c r="K58" s="10" t="e">
        <f t="shared" si="11"/>
        <v>#N/A</v>
      </c>
      <c r="L58" s="10" t="e">
        <f t="shared" si="12"/>
        <v>#N/A</v>
      </c>
      <c r="M58" s="10" t="e">
        <f t="shared" si="13"/>
        <v>#N/A</v>
      </c>
      <c r="N58" s="10">
        <f>COUNT($E$2:E58)</f>
        <v>23</v>
      </c>
      <c r="O58" s="10" t="e">
        <f t="shared" si="1"/>
        <v>#N/A</v>
      </c>
      <c r="S58" s="17">
        <f t="shared" si="3"/>
        <v>0.8</v>
      </c>
      <c r="T58" s="10">
        <f t="shared" ca="1" si="33"/>
        <v>17.588758386450813</v>
      </c>
      <c r="U58" s="17">
        <f t="shared" si="4"/>
        <v>0.55999999999999994</v>
      </c>
      <c r="V58" s="10">
        <f t="shared" ca="1" si="34"/>
        <v>14.105373162891022</v>
      </c>
      <c r="W58" s="17">
        <f t="shared" si="5"/>
        <v>0</v>
      </c>
      <c r="X58" s="10" t="e">
        <f t="shared" ca="1" si="35"/>
        <v>#NUM!</v>
      </c>
      <c r="Y58" s="10">
        <f t="shared" ca="1" si="29"/>
        <v>5.0479280388752308</v>
      </c>
      <c r="Z58" s="10">
        <f t="shared" ca="1" si="17"/>
        <v>6.8802849990687491</v>
      </c>
      <c r="AA58" s="10">
        <f t="shared" ca="1" si="18"/>
        <v>9.0991257143317981</v>
      </c>
      <c r="AB58" s="10">
        <f t="shared" ca="1" si="19"/>
        <v>10.699065977658258</v>
      </c>
      <c r="AC58" s="20">
        <f t="shared" ca="1" si="20"/>
        <v>12.066155940458248</v>
      </c>
      <c r="AD58" s="10">
        <f t="shared" ca="1" si="21"/>
        <v>13.343942050391306</v>
      </c>
      <c r="AE58" s="10">
        <f t="shared" ca="1" si="22"/>
        <v>14.621728160324363</v>
      </c>
      <c r="AF58" s="10">
        <f t="shared" ca="1" si="23"/>
        <v>15.988818123124354</v>
      </c>
      <c r="AG58" s="10">
        <f t="shared" ca="1" si="24"/>
        <v>17.588758386450813</v>
      </c>
      <c r="AH58" s="10">
        <f t="shared" ca="1" si="25"/>
        <v>19.807599101713862</v>
      </c>
      <c r="AI58" s="10">
        <f t="shared" ca="1" si="26"/>
        <v>21.639956061907377</v>
      </c>
    </row>
    <row r="59" spans="6:35">
      <c r="F59" s="21" t="s">
        <v>3</v>
      </c>
      <c r="I59" s="17"/>
      <c r="J59" s="10" t="e">
        <f t="shared" si="10"/>
        <v>#VALUE!</v>
      </c>
      <c r="K59" s="10" t="e">
        <f t="shared" si="11"/>
        <v>#N/A</v>
      </c>
      <c r="L59" s="10" t="e">
        <f t="shared" si="12"/>
        <v>#N/A</v>
      </c>
      <c r="M59" s="10" t="e">
        <f t="shared" si="13"/>
        <v>#N/A</v>
      </c>
      <c r="N59" s="10">
        <f>COUNT($E$2:E59)</f>
        <v>23</v>
      </c>
      <c r="O59" s="10" t="e">
        <f t="shared" si="1"/>
        <v>#N/A</v>
      </c>
      <c r="S59" s="17">
        <f t="shared" si="3"/>
        <v>0.8</v>
      </c>
      <c r="T59" s="10">
        <f t="shared" ca="1" si="33"/>
        <v>17.588758386450813</v>
      </c>
      <c r="U59" s="17">
        <f t="shared" si="4"/>
        <v>0.55999999999999994</v>
      </c>
      <c r="V59" s="10">
        <f t="shared" ca="1" si="34"/>
        <v>14.105373162891022</v>
      </c>
      <c r="W59" s="17">
        <f t="shared" si="5"/>
        <v>0</v>
      </c>
      <c r="X59" s="10" t="e">
        <f t="shared" ca="1" si="35"/>
        <v>#NUM!</v>
      </c>
      <c r="Y59" s="10">
        <f t="shared" ca="1" si="29"/>
        <v>5.0479280388752308</v>
      </c>
      <c r="Z59" s="10">
        <f t="shared" ca="1" si="17"/>
        <v>6.8802849990687491</v>
      </c>
      <c r="AA59" s="10">
        <f t="shared" ca="1" si="18"/>
        <v>9.0991257143317981</v>
      </c>
      <c r="AB59" s="10">
        <f t="shared" ca="1" si="19"/>
        <v>10.699065977658258</v>
      </c>
      <c r="AC59" s="20">
        <f t="shared" ca="1" si="20"/>
        <v>12.066155940458248</v>
      </c>
      <c r="AD59" s="10">
        <f t="shared" ca="1" si="21"/>
        <v>13.343942050391306</v>
      </c>
      <c r="AE59" s="10">
        <f t="shared" ca="1" si="22"/>
        <v>14.621728160324363</v>
      </c>
      <c r="AF59" s="10">
        <f t="shared" ca="1" si="23"/>
        <v>15.988818123124354</v>
      </c>
      <c r="AG59" s="10">
        <f t="shared" ca="1" si="24"/>
        <v>17.588758386450813</v>
      </c>
      <c r="AH59" s="10">
        <f t="shared" ca="1" si="25"/>
        <v>19.807599101713862</v>
      </c>
      <c r="AI59" s="10">
        <f t="shared" ca="1" si="26"/>
        <v>21.639956061907377</v>
      </c>
    </row>
    <row r="60" spans="6:35">
      <c r="F60" s="21" t="s">
        <v>3</v>
      </c>
      <c r="I60" s="17"/>
      <c r="J60" s="10" t="e">
        <f t="shared" si="10"/>
        <v>#VALUE!</v>
      </c>
      <c r="K60" s="10" t="e">
        <f t="shared" si="11"/>
        <v>#N/A</v>
      </c>
      <c r="L60" s="10" t="e">
        <f t="shared" si="12"/>
        <v>#N/A</v>
      </c>
      <c r="M60" s="10" t="e">
        <f t="shared" si="13"/>
        <v>#N/A</v>
      </c>
      <c r="N60" s="10">
        <f>COUNT($E$2:E60)</f>
        <v>23</v>
      </c>
      <c r="O60" s="10" t="e">
        <f t="shared" si="1"/>
        <v>#N/A</v>
      </c>
      <c r="S60" s="17">
        <f t="shared" si="3"/>
        <v>0.8</v>
      </c>
      <c r="T60" s="10">
        <f t="shared" ca="1" si="33"/>
        <v>17.588758386450813</v>
      </c>
      <c r="U60" s="17">
        <f t="shared" si="4"/>
        <v>0.55999999999999994</v>
      </c>
      <c r="V60" s="10">
        <f t="shared" ca="1" si="34"/>
        <v>14.105373162891022</v>
      </c>
      <c r="W60" s="17">
        <f t="shared" si="5"/>
        <v>0</v>
      </c>
      <c r="X60" s="10" t="e">
        <f t="shared" ca="1" si="35"/>
        <v>#NUM!</v>
      </c>
      <c r="Y60" s="10">
        <f t="shared" ca="1" si="29"/>
        <v>5.0479280388752308</v>
      </c>
      <c r="Z60" s="10">
        <f t="shared" ca="1" si="17"/>
        <v>6.8802849990687491</v>
      </c>
      <c r="AA60" s="10">
        <f t="shared" ca="1" si="18"/>
        <v>9.0991257143317981</v>
      </c>
      <c r="AB60" s="10">
        <f t="shared" ca="1" si="19"/>
        <v>10.699065977658258</v>
      </c>
      <c r="AC60" s="20">
        <f t="shared" ca="1" si="20"/>
        <v>12.066155940458248</v>
      </c>
      <c r="AD60" s="10">
        <f t="shared" ca="1" si="21"/>
        <v>13.343942050391306</v>
      </c>
      <c r="AE60" s="10">
        <f t="shared" ca="1" si="22"/>
        <v>14.621728160324363</v>
      </c>
      <c r="AF60" s="10">
        <f t="shared" ca="1" si="23"/>
        <v>15.988818123124354</v>
      </c>
      <c r="AG60" s="10">
        <f t="shared" ca="1" si="24"/>
        <v>17.588758386450813</v>
      </c>
      <c r="AH60" s="10">
        <f t="shared" ca="1" si="25"/>
        <v>19.807599101713862</v>
      </c>
      <c r="AI60" s="10">
        <f t="shared" ca="1" si="26"/>
        <v>21.639956061907377</v>
      </c>
    </row>
    <row r="61" spans="6:35">
      <c r="F61" s="21" t="s">
        <v>3</v>
      </c>
      <c r="I61" s="17"/>
      <c r="J61" s="10" t="e">
        <f t="shared" si="10"/>
        <v>#VALUE!</v>
      </c>
      <c r="K61" s="10" t="e">
        <f t="shared" si="11"/>
        <v>#N/A</v>
      </c>
      <c r="L61" s="10" t="e">
        <f t="shared" si="12"/>
        <v>#N/A</v>
      </c>
      <c r="M61" s="10" t="e">
        <f t="shared" si="13"/>
        <v>#N/A</v>
      </c>
      <c r="N61" s="10">
        <f>COUNT($E$2:E61)</f>
        <v>23</v>
      </c>
      <c r="O61" s="10" t="e">
        <f t="shared" si="1"/>
        <v>#N/A</v>
      </c>
      <c r="S61" s="17">
        <f t="shared" si="3"/>
        <v>0.8</v>
      </c>
      <c r="T61" s="10">
        <f t="shared" ca="1" si="33"/>
        <v>17.588758386450813</v>
      </c>
      <c r="U61" s="17">
        <f t="shared" si="4"/>
        <v>0.55999999999999994</v>
      </c>
      <c r="V61" s="10">
        <f t="shared" ca="1" si="34"/>
        <v>14.105373162891022</v>
      </c>
      <c r="W61" s="17">
        <f t="shared" si="5"/>
        <v>0</v>
      </c>
      <c r="X61" s="10" t="e">
        <f t="shared" ca="1" si="35"/>
        <v>#NUM!</v>
      </c>
      <c r="Y61" s="10">
        <f t="shared" ca="1" si="29"/>
        <v>5.0479280388752308</v>
      </c>
      <c r="Z61" s="10">
        <f t="shared" ca="1" si="17"/>
        <v>6.8802849990687491</v>
      </c>
      <c r="AA61" s="10">
        <f t="shared" ca="1" si="18"/>
        <v>9.0991257143317981</v>
      </c>
      <c r="AB61" s="10">
        <f t="shared" ca="1" si="19"/>
        <v>10.699065977658258</v>
      </c>
      <c r="AC61" s="20">
        <f t="shared" ca="1" si="20"/>
        <v>12.066155940458248</v>
      </c>
      <c r="AD61" s="10">
        <f t="shared" ca="1" si="21"/>
        <v>13.343942050391306</v>
      </c>
      <c r="AE61" s="10">
        <f t="shared" ca="1" si="22"/>
        <v>14.621728160324363</v>
      </c>
      <c r="AF61" s="10">
        <f t="shared" ca="1" si="23"/>
        <v>15.988818123124354</v>
      </c>
      <c r="AG61" s="10">
        <f t="shared" ca="1" si="24"/>
        <v>17.588758386450813</v>
      </c>
      <c r="AH61" s="10">
        <f t="shared" ca="1" si="25"/>
        <v>19.807599101713862</v>
      </c>
      <c r="AI61" s="10">
        <f t="shared" ca="1" si="26"/>
        <v>21.639956061907377</v>
      </c>
    </row>
    <row r="62" spans="6:35">
      <c r="F62" s="21" t="s">
        <v>3</v>
      </c>
      <c r="I62" s="17"/>
      <c r="J62" s="10" t="e">
        <f t="shared" si="10"/>
        <v>#VALUE!</v>
      </c>
      <c r="K62" s="10" t="e">
        <f t="shared" si="11"/>
        <v>#N/A</v>
      </c>
      <c r="L62" s="10" t="e">
        <f t="shared" si="12"/>
        <v>#N/A</v>
      </c>
      <c r="M62" s="10" t="e">
        <f t="shared" si="13"/>
        <v>#N/A</v>
      </c>
      <c r="N62" s="10">
        <f>COUNT($E$2:E62)</f>
        <v>23</v>
      </c>
      <c r="O62" s="10" t="e">
        <f t="shared" si="1"/>
        <v>#N/A</v>
      </c>
      <c r="S62" s="17">
        <f t="shared" si="3"/>
        <v>0.8</v>
      </c>
      <c r="T62" s="10">
        <f t="shared" ca="1" si="33"/>
        <v>17.588758386450813</v>
      </c>
      <c r="U62" s="17">
        <f t="shared" si="4"/>
        <v>0.55999999999999994</v>
      </c>
      <c r="V62" s="10">
        <f t="shared" ca="1" si="34"/>
        <v>14.105373162891022</v>
      </c>
      <c r="W62" s="17">
        <f t="shared" si="5"/>
        <v>0</v>
      </c>
      <c r="X62" s="10" t="e">
        <f t="shared" ca="1" si="35"/>
        <v>#NUM!</v>
      </c>
      <c r="Y62" s="10">
        <f t="shared" ca="1" si="29"/>
        <v>5.0479280388752308</v>
      </c>
      <c r="Z62" s="10">
        <f t="shared" ca="1" si="17"/>
        <v>6.8802849990687491</v>
      </c>
      <c r="AA62" s="10">
        <f t="shared" ca="1" si="18"/>
        <v>9.0991257143317981</v>
      </c>
      <c r="AB62" s="10">
        <f t="shared" ca="1" si="19"/>
        <v>10.699065977658258</v>
      </c>
      <c r="AC62" s="20">
        <f t="shared" ca="1" si="20"/>
        <v>12.066155940458248</v>
      </c>
      <c r="AD62" s="10">
        <f t="shared" ca="1" si="21"/>
        <v>13.343942050391306</v>
      </c>
      <c r="AE62" s="10">
        <f t="shared" ca="1" si="22"/>
        <v>14.621728160324363</v>
      </c>
      <c r="AF62" s="10">
        <f t="shared" ca="1" si="23"/>
        <v>15.988818123124354</v>
      </c>
      <c r="AG62" s="10">
        <f t="shared" ca="1" si="24"/>
        <v>17.588758386450813</v>
      </c>
      <c r="AH62" s="10">
        <f t="shared" ca="1" si="25"/>
        <v>19.807599101713862</v>
      </c>
      <c r="AI62" s="10">
        <f t="shared" ca="1" si="26"/>
        <v>21.639956061907377</v>
      </c>
    </row>
    <row r="63" spans="6:35">
      <c r="F63" s="21" t="s">
        <v>3</v>
      </c>
      <c r="I63" s="17"/>
      <c r="J63" s="10" t="e">
        <f t="shared" si="10"/>
        <v>#VALUE!</v>
      </c>
      <c r="K63" s="10" t="e">
        <f t="shared" si="11"/>
        <v>#N/A</v>
      </c>
      <c r="L63" s="10" t="e">
        <f t="shared" si="12"/>
        <v>#N/A</v>
      </c>
      <c r="M63" s="10" t="e">
        <f t="shared" si="13"/>
        <v>#N/A</v>
      </c>
      <c r="N63" s="10">
        <f>COUNT($E$2:E63)</f>
        <v>23</v>
      </c>
      <c r="O63" s="10" t="e">
        <f t="shared" si="1"/>
        <v>#N/A</v>
      </c>
      <c r="S63" s="17">
        <f t="shared" si="3"/>
        <v>0.8</v>
      </c>
      <c r="T63" s="10">
        <f t="shared" ca="1" si="33"/>
        <v>17.588758386450813</v>
      </c>
      <c r="U63" s="17">
        <f t="shared" si="4"/>
        <v>0.55999999999999994</v>
      </c>
      <c r="V63" s="10">
        <f t="shared" ca="1" si="34"/>
        <v>14.105373162891022</v>
      </c>
      <c r="W63" s="17">
        <f t="shared" si="5"/>
        <v>0</v>
      </c>
      <c r="X63" s="10" t="e">
        <f t="shared" ca="1" si="35"/>
        <v>#NUM!</v>
      </c>
      <c r="Y63" s="10">
        <f t="shared" ca="1" si="29"/>
        <v>5.0479280388752308</v>
      </c>
      <c r="Z63" s="10">
        <f t="shared" ca="1" si="17"/>
        <v>6.8802849990687491</v>
      </c>
      <c r="AA63" s="10">
        <f t="shared" ca="1" si="18"/>
        <v>9.0991257143317981</v>
      </c>
      <c r="AB63" s="10">
        <f t="shared" ca="1" si="19"/>
        <v>10.699065977658258</v>
      </c>
      <c r="AC63" s="20">
        <f t="shared" ca="1" si="20"/>
        <v>12.066155940458248</v>
      </c>
      <c r="AD63" s="10">
        <f t="shared" ca="1" si="21"/>
        <v>13.343942050391306</v>
      </c>
      <c r="AE63" s="10">
        <f t="shared" ca="1" si="22"/>
        <v>14.621728160324363</v>
      </c>
      <c r="AF63" s="10">
        <f t="shared" ca="1" si="23"/>
        <v>15.988818123124354</v>
      </c>
      <c r="AG63" s="10">
        <f t="shared" ca="1" si="24"/>
        <v>17.588758386450813</v>
      </c>
      <c r="AH63" s="10">
        <f t="shared" ca="1" si="25"/>
        <v>19.807599101713862</v>
      </c>
      <c r="AI63" s="10">
        <f t="shared" ca="1" si="26"/>
        <v>21.639956061907377</v>
      </c>
    </row>
    <row r="64" spans="6:35">
      <c r="F64" s="21" t="s">
        <v>3</v>
      </c>
      <c r="I64" s="17"/>
      <c r="J64" s="10" t="e">
        <f t="shared" si="10"/>
        <v>#VALUE!</v>
      </c>
      <c r="K64" s="10" t="e">
        <f t="shared" si="11"/>
        <v>#N/A</v>
      </c>
      <c r="L64" s="10" t="e">
        <f t="shared" si="12"/>
        <v>#N/A</v>
      </c>
      <c r="M64" s="10" t="e">
        <f t="shared" si="13"/>
        <v>#N/A</v>
      </c>
      <c r="N64" s="10">
        <f>COUNT($E$2:E64)</f>
        <v>23</v>
      </c>
      <c r="O64" s="10" t="e">
        <f t="shared" si="1"/>
        <v>#N/A</v>
      </c>
      <c r="S64" s="17">
        <f t="shared" si="3"/>
        <v>0.8</v>
      </c>
      <c r="T64" s="10">
        <f t="shared" ca="1" si="33"/>
        <v>17.588758386450813</v>
      </c>
      <c r="U64" s="17">
        <f t="shared" si="4"/>
        <v>0.55999999999999994</v>
      </c>
      <c r="V64" s="10">
        <f t="shared" ca="1" si="34"/>
        <v>14.105373162891022</v>
      </c>
      <c r="W64" s="17">
        <f t="shared" si="5"/>
        <v>0</v>
      </c>
      <c r="X64" s="10" t="e">
        <f t="shared" ca="1" si="35"/>
        <v>#NUM!</v>
      </c>
      <c r="Y64" s="10">
        <f t="shared" ca="1" si="29"/>
        <v>5.0479280388752308</v>
      </c>
      <c r="Z64" s="10">
        <f t="shared" ca="1" si="17"/>
        <v>6.8802849990687491</v>
      </c>
      <c r="AA64" s="10">
        <f t="shared" ca="1" si="18"/>
        <v>9.0991257143317981</v>
      </c>
      <c r="AB64" s="10">
        <f t="shared" ca="1" si="19"/>
        <v>10.699065977658258</v>
      </c>
      <c r="AC64" s="20">
        <f t="shared" ca="1" si="20"/>
        <v>12.066155940458248</v>
      </c>
      <c r="AD64" s="10">
        <f t="shared" ca="1" si="21"/>
        <v>13.343942050391306</v>
      </c>
      <c r="AE64" s="10">
        <f t="shared" ca="1" si="22"/>
        <v>14.621728160324363</v>
      </c>
      <c r="AF64" s="10">
        <f t="shared" ca="1" si="23"/>
        <v>15.988818123124354</v>
      </c>
      <c r="AG64" s="10">
        <f t="shared" ca="1" si="24"/>
        <v>17.588758386450813</v>
      </c>
      <c r="AH64" s="10">
        <f t="shared" ca="1" si="25"/>
        <v>19.807599101713862</v>
      </c>
      <c r="AI64" s="10">
        <f t="shared" ca="1" si="26"/>
        <v>21.639956061907377</v>
      </c>
    </row>
    <row r="65" spans="6:35">
      <c r="F65" s="21" t="s">
        <v>3</v>
      </c>
      <c r="I65" s="17"/>
      <c r="J65" s="10" t="e">
        <f t="shared" si="10"/>
        <v>#VALUE!</v>
      </c>
      <c r="K65" s="10" t="e">
        <f t="shared" si="11"/>
        <v>#N/A</v>
      </c>
      <c r="L65" s="10" t="e">
        <f t="shared" si="12"/>
        <v>#N/A</v>
      </c>
      <c r="M65" s="10" t="e">
        <f t="shared" si="13"/>
        <v>#N/A</v>
      </c>
      <c r="N65" s="10">
        <f>COUNT($E$2:E65)</f>
        <v>23</v>
      </c>
      <c r="O65" s="10" t="e">
        <f t="shared" si="1"/>
        <v>#N/A</v>
      </c>
      <c r="S65" s="17">
        <f t="shared" si="3"/>
        <v>0.8</v>
      </c>
      <c r="T65" s="10">
        <f t="shared" ca="1" si="33"/>
        <v>17.588758386450813</v>
      </c>
      <c r="U65" s="17">
        <f t="shared" si="4"/>
        <v>0.55999999999999994</v>
      </c>
      <c r="V65" s="10">
        <f t="shared" ca="1" si="34"/>
        <v>14.105373162891022</v>
      </c>
      <c r="W65" s="17">
        <f t="shared" si="5"/>
        <v>0</v>
      </c>
      <c r="X65" s="10" t="e">
        <f t="shared" ca="1" si="35"/>
        <v>#NUM!</v>
      </c>
      <c r="Y65" s="10">
        <f t="shared" ca="1" si="29"/>
        <v>5.0479280388752308</v>
      </c>
      <c r="Z65" s="10">
        <f t="shared" ca="1" si="17"/>
        <v>6.8802849990687491</v>
      </c>
      <c r="AA65" s="10">
        <f t="shared" ca="1" si="18"/>
        <v>9.0991257143317981</v>
      </c>
      <c r="AB65" s="10">
        <f t="shared" ca="1" si="19"/>
        <v>10.699065977658258</v>
      </c>
      <c r="AC65" s="20">
        <f t="shared" ca="1" si="20"/>
        <v>12.066155940458248</v>
      </c>
      <c r="AD65" s="10">
        <f t="shared" ca="1" si="21"/>
        <v>13.343942050391306</v>
      </c>
      <c r="AE65" s="10">
        <f t="shared" ca="1" si="22"/>
        <v>14.621728160324363</v>
      </c>
      <c r="AF65" s="10">
        <f t="shared" ca="1" si="23"/>
        <v>15.988818123124354</v>
      </c>
      <c r="AG65" s="10">
        <f t="shared" ca="1" si="24"/>
        <v>17.588758386450813</v>
      </c>
      <c r="AH65" s="10">
        <f t="shared" ca="1" si="25"/>
        <v>19.807599101713862</v>
      </c>
      <c r="AI65" s="10">
        <f t="shared" ca="1" si="26"/>
        <v>21.639956061907377</v>
      </c>
    </row>
    <row r="66" spans="6:35">
      <c r="F66" s="21" t="s">
        <v>3</v>
      </c>
      <c r="I66" s="17"/>
      <c r="J66" s="10" t="e">
        <f t="shared" si="10"/>
        <v>#VALUE!</v>
      </c>
      <c r="K66" s="10" t="e">
        <f t="shared" si="11"/>
        <v>#N/A</v>
      </c>
      <c r="L66" s="10" t="e">
        <f t="shared" si="12"/>
        <v>#N/A</v>
      </c>
      <c r="M66" s="10" t="e">
        <f t="shared" si="13"/>
        <v>#N/A</v>
      </c>
      <c r="N66" s="10">
        <f>COUNT($E$2:E66)</f>
        <v>23</v>
      </c>
      <c r="O66" s="10" t="e">
        <f t="shared" ref="O66:O129" si="36">IF(E66&gt;0,NORMDIST(E66,$B$8,$B$9,1),#N/A)</f>
        <v>#N/A</v>
      </c>
      <c r="S66" s="17">
        <f t="shared" ref="S66:S129" si="37">$B$18</f>
        <v>0.8</v>
      </c>
      <c r="T66" s="10">
        <f t="shared" ca="1" si="33"/>
        <v>17.588758386450813</v>
      </c>
      <c r="U66" s="17">
        <f t="shared" ref="U66:U129" si="38">$B$19</f>
        <v>0.55999999999999994</v>
      </c>
      <c r="V66" s="10">
        <f t="shared" ca="1" si="34"/>
        <v>14.105373162891022</v>
      </c>
      <c r="W66" s="17">
        <f t="shared" ref="W66:W129" si="39">$B$20</f>
        <v>0</v>
      </c>
      <c r="X66" s="10" t="e">
        <f t="shared" ca="1" si="35"/>
        <v>#NUM!</v>
      </c>
      <c r="Y66" s="10">
        <f t="shared" ca="1" si="29"/>
        <v>5.0479280388752308</v>
      </c>
      <c r="Z66" s="10">
        <f t="shared" ca="1" si="17"/>
        <v>6.8802849990687491</v>
      </c>
      <c r="AA66" s="10">
        <f t="shared" ca="1" si="18"/>
        <v>9.0991257143317981</v>
      </c>
      <c r="AB66" s="10">
        <f t="shared" ca="1" si="19"/>
        <v>10.699065977658258</v>
      </c>
      <c r="AC66" s="20">
        <f t="shared" ca="1" si="20"/>
        <v>12.066155940458248</v>
      </c>
      <c r="AD66" s="10">
        <f t="shared" ca="1" si="21"/>
        <v>13.343942050391306</v>
      </c>
      <c r="AE66" s="10">
        <f t="shared" ca="1" si="22"/>
        <v>14.621728160324363</v>
      </c>
      <c r="AF66" s="10">
        <f t="shared" ca="1" si="23"/>
        <v>15.988818123124354</v>
      </c>
      <c r="AG66" s="10">
        <f t="shared" ca="1" si="24"/>
        <v>17.588758386450813</v>
      </c>
      <c r="AH66" s="10">
        <f t="shared" ca="1" si="25"/>
        <v>19.807599101713862</v>
      </c>
      <c r="AI66" s="10">
        <f t="shared" ca="1" si="26"/>
        <v>21.639956061907377</v>
      </c>
    </row>
    <row r="67" spans="6:35">
      <c r="F67" s="21" t="s">
        <v>3</v>
      </c>
      <c r="I67" s="17"/>
      <c r="J67" s="10" t="e">
        <f t="shared" ref="J67:J130" si="40">D67*F67</f>
        <v>#VALUE!</v>
      </c>
      <c r="K67" s="10" t="e">
        <f t="shared" ref="K67:K130" si="41">IF(ISBLANK(E66),#N/A,IF(ISBLANK(E67),#N/A,((E67+E66))))</f>
        <v>#N/A</v>
      </c>
      <c r="L67" s="10" t="e">
        <f t="shared" ref="L67:L130" si="42">IF(ISBLANK(E66),#N/A,IF(ISBLANK(E67),#N/A,ABS(E67-E66)))</f>
        <v>#N/A</v>
      </c>
      <c r="M67" s="10" t="e">
        <f t="shared" ref="M67:M130" si="43">2*L67/K67</f>
        <v>#N/A</v>
      </c>
      <c r="N67" s="10">
        <f>COUNT($E$2:E67)</f>
        <v>23</v>
      </c>
      <c r="O67" s="10" t="e">
        <f t="shared" si="36"/>
        <v>#N/A</v>
      </c>
      <c r="S67" s="17">
        <f t="shared" si="37"/>
        <v>0.8</v>
      </c>
      <c r="T67" s="10">
        <f t="shared" ca="1" si="33"/>
        <v>17.588758386450813</v>
      </c>
      <c r="U67" s="17">
        <f t="shared" si="38"/>
        <v>0.55999999999999994</v>
      </c>
      <c r="V67" s="10">
        <f t="shared" ca="1" si="34"/>
        <v>14.105373162891022</v>
      </c>
      <c r="W67" s="17">
        <f t="shared" si="39"/>
        <v>0</v>
      </c>
      <c r="X67" s="10" t="e">
        <f t="shared" ca="1" si="35"/>
        <v>#NUM!</v>
      </c>
      <c r="Y67" s="10">
        <f t="shared" ca="1" si="29"/>
        <v>5.0479280388752308</v>
      </c>
      <c r="Z67" s="10">
        <f t="shared" ref="Z67:Z130" ca="1" si="44">NORMINV(0.1,$B$8,$B$9)</f>
        <v>6.8802849990687491</v>
      </c>
      <c r="AA67" s="10">
        <f t="shared" ref="AA67:AA130" ca="1" si="45">NORMINV(0.2,$B$8,$B$9)</f>
        <v>9.0991257143317981</v>
      </c>
      <c r="AB67" s="10">
        <f t="shared" ref="AB67:AB130" ca="1" si="46">NORMINV(0.3,$B$8,$B$9)</f>
        <v>10.699065977658258</v>
      </c>
      <c r="AC67" s="20">
        <f t="shared" ref="AC67:AC130" ca="1" si="47">NORMINV(0.4,$B$8,$B$9)</f>
        <v>12.066155940458248</v>
      </c>
      <c r="AD67" s="10">
        <f t="shared" ref="AD67:AD130" ca="1" si="48">NORMINV(0.5,$B$8,$B$9)</f>
        <v>13.343942050391306</v>
      </c>
      <c r="AE67" s="10">
        <f t="shared" ref="AE67:AE130" ca="1" si="49">NORMINV(0.6,$B$8,$B$9)</f>
        <v>14.621728160324363</v>
      </c>
      <c r="AF67" s="10">
        <f t="shared" ref="AF67:AF130" ca="1" si="50">NORMINV(0.7,$B$8,$B$9)</f>
        <v>15.988818123124354</v>
      </c>
      <c r="AG67" s="10">
        <f t="shared" ref="AG67:AG130" ca="1" si="51">NORMINV(0.8,$B$8,$B$9)</f>
        <v>17.588758386450813</v>
      </c>
      <c r="AH67" s="10">
        <f t="shared" ref="AH67:AH130" ca="1" si="52">NORMINV(0.9,$B$8,$B$9)</f>
        <v>19.807599101713862</v>
      </c>
      <c r="AI67" s="10">
        <f t="shared" ref="AI67:AI130" ca="1" si="53">NORMINV(0.95,$B$8,$B$9)</f>
        <v>21.639956061907377</v>
      </c>
    </row>
    <row r="68" spans="6:35">
      <c r="F68" s="21" t="s">
        <v>3</v>
      </c>
      <c r="I68" s="17"/>
      <c r="J68" s="10" t="e">
        <f t="shared" si="40"/>
        <v>#VALUE!</v>
      </c>
      <c r="K68" s="10" t="e">
        <f t="shared" si="41"/>
        <v>#N/A</v>
      </c>
      <c r="L68" s="10" t="e">
        <f t="shared" si="42"/>
        <v>#N/A</v>
      </c>
      <c r="M68" s="10" t="e">
        <f t="shared" si="43"/>
        <v>#N/A</v>
      </c>
      <c r="N68" s="10">
        <f>COUNT($E$2:E68)</f>
        <v>23</v>
      </c>
      <c r="O68" s="10" t="e">
        <f t="shared" si="36"/>
        <v>#N/A</v>
      </c>
      <c r="S68" s="17">
        <f t="shared" si="37"/>
        <v>0.8</v>
      </c>
      <c r="T68" s="10">
        <f t="shared" ca="1" si="33"/>
        <v>17.588758386450813</v>
      </c>
      <c r="U68" s="17">
        <f t="shared" si="38"/>
        <v>0.55999999999999994</v>
      </c>
      <c r="V68" s="10">
        <f t="shared" ca="1" si="34"/>
        <v>14.105373162891022</v>
      </c>
      <c r="W68" s="17">
        <f t="shared" si="39"/>
        <v>0</v>
      </c>
      <c r="X68" s="10" t="e">
        <f t="shared" ca="1" si="35"/>
        <v>#NUM!</v>
      </c>
      <c r="Y68" s="10">
        <f t="shared" ref="Y68:Y131" ca="1" si="54">NORMINV(0.05,$B$8,$B$9)</f>
        <v>5.0479280388752308</v>
      </c>
      <c r="Z68" s="10">
        <f t="shared" ca="1" si="44"/>
        <v>6.8802849990687491</v>
      </c>
      <c r="AA68" s="10">
        <f t="shared" ca="1" si="45"/>
        <v>9.0991257143317981</v>
      </c>
      <c r="AB68" s="10">
        <f t="shared" ca="1" si="46"/>
        <v>10.699065977658258</v>
      </c>
      <c r="AC68" s="20">
        <f t="shared" ca="1" si="47"/>
        <v>12.066155940458248</v>
      </c>
      <c r="AD68" s="10">
        <f t="shared" ca="1" si="48"/>
        <v>13.343942050391306</v>
      </c>
      <c r="AE68" s="10">
        <f t="shared" ca="1" si="49"/>
        <v>14.621728160324363</v>
      </c>
      <c r="AF68" s="10">
        <f t="shared" ca="1" si="50"/>
        <v>15.988818123124354</v>
      </c>
      <c r="AG68" s="10">
        <f t="shared" ca="1" si="51"/>
        <v>17.588758386450813</v>
      </c>
      <c r="AH68" s="10">
        <f t="shared" ca="1" si="52"/>
        <v>19.807599101713862</v>
      </c>
      <c r="AI68" s="10">
        <f t="shared" ca="1" si="53"/>
        <v>21.639956061907377</v>
      </c>
    </row>
    <row r="69" spans="6:35">
      <c r="F69" s="21" t="s">
        <v>3</v>
      </c>
      <c r="I69" s="17"/>
      <c r="J69" s="10" t="e">
        <f t="shared" si="40"/>
        <v>#VALUE!</v>
      </c>
      <c r="K69" s="10" t="e">
        <f t="shared" si="41"/>
        <v>#N/A</v>
      </c>
      <c r="L69" s="10" t="e">
        <f t="shared" si="42"/>
        <v>#N/A</v>
      </c>
      <c r="M69" s="10" t="e">
        <f t="shared" si="43"/>
        <v>#N/A</v>
      </c>
      <c r="N69" s="10">
        <f>COUNT($E$2:E69)</f>
        <v>23</v>
      </c>
      <c r="O69" s="10" t="e">
        <f t="shared" si="36"/>
        <v>#N/A</v>
      </c>
      <c r="S69" s="17">
        <f t="shared" si="37"/>
        <v>0.8</v>
      </c>
      <c r="T69" s="10">
        <f t="shared" ca="1" si="33"/>
        <v>17.588758386450813</v>
      </c>
      <c r="U69" s="17">
        <f t="shared" si="38"/>
        <v>0.55999999999999994</v>
      </c>
      <c r="V69" s="10">
        <f t="shared" ca="1" si="34"/>
        <v>14.105373162891022</v>
      </c>
      <c r="W69" s="17">
        <f t="shared" si="39"/>
        <v>0</v>
      </c>
      <c r="X69" s="10" t="e">
        <f t="shared" ca="1" si="35"/>
        <v>#NUM!</v>
      </c>
      <c r="Y69" s="10">
        <f t="shared" ca="1" si="54"/>
        <v>5.0479280388752308</v>
      </c>
      <c r="Z69" s="10">
        <f t="shared" ca="1" si="44"/>
        <v>6.8802849990687491</v>
      </c>
      <c r="AA69" s="10">
        <f t="shared" ca="1" si="45"/>
        <v>9.0991257143317981</v>
      </c>
      <c r="AB69" s="10">
        <f t="shared" ca="1" si="46"/>
        <v>10.699065977658258</v>
      </c>
      <c r="AC69" s="20">
        <f t="shared" ca="1" si="47"/>
        <v>12.066155940458248</v>
      </c>
      <c r="AD69" s="10">
        <f t="shared" ca="1" si="48"/>
        <v>13.343942050391306</v>
      </c>
      <c r="AE69" s="10">
        <f t="shared" ca="1" si="49"/>
        <v>14.621728160324363</v>
      </c>
      <c r="AF69" s="10">
        <f t="shared" ca="1" si="50"/>
        <v>15.988818123124354</v>
      </c>
      <c r="AG69" s="10">
        <f t="shared" ca="1" si="51"/>
        <v>17.588758386450813</v>
      </c>
      <c r="AH69" s="10">
        <f t="shared" ca="1" si="52"/>
        <v>19.807599101713862</v>
      </c>
      <c r="AI69" s="10">
        <f t="shared" ca="1" si="53"/>
        <v>21.639956061907377</v>
      </c>
    </row>
    <row r="70" spans="6:35">
      <c r="F70" s="21" t="s">
        <v>3</v>
      </c>
      <c r="I70" s="17"/>
      <c r="J70" s="10" t="e">
        <f t="shared" si="40"/>
        <v>#VALUE!</v>
      </c>
      <c r="K70" s="10" t="e">
        <f t="shared" si="41"/>
        <v>#N/A</v>
      </c>
      <c r="L70" s="10" t="e">
        <f t="shared" si="42"/>
        <v>#N/A</v>
      </c>
      <c r="M70" s="10" t="e">
        <f t="shared" si="43"/>
        <v>#N/A</v>
      </c>
      <c r="N70" s="10">
        <f>COUNT($E$2:E70)</f>
        <v>23</v>
      </c>
      <c r="O70" s="10" t="e">
        <f t="shared" si="36"/>
        <v>#N/A</v>
      </c>
      <c r="S70" s="17">
        <f t="shared" si="37"/>
        <v>0.8</v>
      </c>
      <c r="T70" s="10">
        <f t="shared" ca="1" si="33"/>
        <v>17.588758386450813</v>
      </c>
      <c r="U70" s="17">
        <f t="shared" si="38"/>
        <v>0.55999999999999994</v>
      </c>
      <c r="V70" s="10">
        <f t="shared" ca="1" si="34"/>
        <v>14.105373162891022</v>
      </c>
      <c r="W70" s="17">
        <f t="shared" si="39"/>
        <v>0</v>
      </c>
      <c r="X70" s="10" t="e">
        <f t="shared" ca="1" si="35"/>
        <v>#NUM!</v>
      </c>
      <c r="Y70" s="10">
        <f t="shared" ca="1" si="54"/>
        <v>5.0479280388752308</v>
      </c>
      <c r="Z70" s="10">
        <f t="shared" ca="1" si="44"/>
        <v>6.8802849990687491</v>
      </c>
      <c r="AA70" s="10">
        <f t="shared" ca="1" si="45"/>
        <v>9.0991257143317981</v>
      </c>
      <c r="AB70" s="10">
        <f t="shared" ca="1" si="46"/>
        <v>10.699065977658258</v>
      </c>
      <c r="AC70" s="20">
        <f t="shared" ca="1" si="47"/>
        <v>12.066155940458248</v>
      </c>
      <c r="AD70" s="10">
        <f t="shared" ca="1" si="48"/>
        <v>13.343942050391306</v>
      </c>
      <c r="AE70" s="10">
        <f t="shared" ca="1" si="49"/>
        <v>14.621728160324363</v>
      </c>
      <c r="AF70" s="10">
        <f t="shared" ca="1" si="50"/>
        <v>15.988818123124354</v>
      </c>
      <c r="AG70" s="10">
        <f t="shared" ca="1" si="51"/>
        <v>17.588758386450813</v>
      </c>
      <c r="AH70" s="10">
        <f t="shared" ca="1" si="52"/>
        <v>19.807599101713862</v>
      </c>
      <c r="AI70" s="10">
        <f t="shared" ca="1" si="53"/>
        <v>21.639956061907377</v>
      </c>
    </row>
    <row r="71" spans="6:35">
      <c r="F71" s="21" t="s">
        <v>3</v>
      </c>
      <c r="I71" s="17"/>
      <c r="J71" s="10" t="e">
        <f t="shared" si="40"/>
        <v>#VALUE!</v>
      </c>
      <c r="K71" s="10" t="e">
        <f t="shared" si="41"/>
        <v>#N/A</v>
      </c>
      <c r="L71" s="10" t="e">
        <f t="shared" si="42"/>
        <v>#N/A</v>
      </c>
      <c r="M71" s="10" t="e">
        <f t="shared" si="43"/>
        <v>#N/A</v>
      </c>
      <c r="N71" s="10">
        <f>COUNT($E$2:E71)</f>
        <v>23</v>
      </c>
      <c r="O71" s="10" t="e">
        <f t="shared" si="36"/>
        <v>#N/A</v>
      </c>
      <c r="S71" s="17">
        <f t="shared" si="37"/>
        <v>0.8</v>
      </c>
      <c r="T71" s="10">
        <f t="shared" ca="1" si="33"/>
        <v>17.588758386450813</v>
      </c>
      <c r="U71" s="17">
        <f t="shared" si="38"/>
        <v>0.55999999999999994</v>
      </c>
      <c r="V71" s="10">
        <f t="shared" ca="1" si="34"/>
        <v>14.105373162891022</v>
      </c>
      <c r="W71" s="17">
        <f t="shared" si="39"/>
        <v>0</v>
      </c>
      <c r="X71" s="10" t="e">
        <f t="shared" ca="1" si="35"/>
        <v>#NUM!</v>
      </c>
      <c r="Y71" s="10">
        <f t="shared" ca="1" si="54"/>
        <v>5.0479280388752308</v>
      </c>
      <c r="Z71" s="10">
        <f t="shared" ca="1" si="44"/>
        <v>6.8802849990687491</v>
      </c>
      <c r="AA71" s="10">
        <f t="shared" ca="1" si="45"/>
        <v>9.0991257143317981</v>
      </c>
      <c r="AB71" s="10">
        <f t="shared" ca="1" si="46"/>
        <v>10.699065977658258</v>
      </c>
      <c r="AC71" s="20">
        <f t="shared" ca="1" si="47"/>
        <v>12.066155940458248</v>
      </c>
      <c r="AD71" s="10">
        <f t="shared" ca="1" si="48"/>
        <v>13.343942050391306</v>
      </c>
      <c r="AE71" s="10">
        <f t="shared" ca="1" si="49"/>
        <v>14.621728160324363</v>
      </c>
      <c r="AF71" s="10">
        <f t="shared" ca="1" si="50"/>
        <v>15.988818123124354</v>
      </c>
      <c r="AG71" s="10">
        <f t="shared" ca="1" si="51"/>
        <v>17.588758386450813</v>
      </c>
      <c r="AH71" s="10">
        <f t="shared" ca="1" si="52"/>
        <v>19.807599101713862</v>
      </c>
      <c r="AI71" s="10">
        <f t="shared" ca="1" si="53"/>
        <v>21.639956061907377</v>
      </c>
    </row>
    <row r="72" spans="6:35">
      <c r="F72" s="21" t="s">
        <v>3</v>
      </c>
      <c r="I72" s="17"/>
      <c r="J72" s="10" t="e">
        <f t="shared" si="40"/>
        <v>#VALUE!</v>
      </c>
      <c r="K72" s="10" t="e">
        <f t="shared" si="41"/>
        <v>#N/A</v>
      </c>
      <c r="L72" s="10" t="e">
        <f t="shared" si="42"/>
        <v>#N/A</v>
      </c>
      <c r="M72" s="10" t="e">
        <f t="shared" si="43"/>
        <v>#N/A</v>
      </c>
      <c r="N72" s="10">
        <f>COUNT($E$2:E72)</f>
        <v>23</v>
      </c>
      <c r="O72" s="10" t="e">
        <f t="shared" si="36"/>
        <v>#N/A</v>
      </c>
      <c r="S72" s="17">
        <f t="shared" si="37"/>
        <v>0.8</v>
      </c>
      <c r="T72" s="10">
        <f t="shared" ca="1" si="33"/>
        <v>17.588758386450813</v>
      </c>
      <c r="U72" s="17">
        <f t="shared" si="38"/>
        <v>0.55999999999999994</v>
      </c>
      <c r="V72" s="10">
        <f t="shared" ca="1" si="34"/>
        <v>14.105373162891022</v>
      </c>
      <c r="W72" s="17">
        <f t="shared" si="39"/>
        <v>0</v>
      </c>
      <c r="X72" s="10" t="e">
        <f t="shared" ca="1" si="35"/>
        <v>#NUM!</v>
      </c>
      <c r="Y72" s="10">
        <f t="shared" ca="1" si="54"/>
        <v>5.0479280388752308</v>
      </c>
      <c r="Z72" s="10">
        <f t="shared" ca="1" si="44"/>
        <v>6.8802849990687491</v>
      </c>
      <c r="AA72" s="10">
        <f t="shared" ca="1" si="45"/>
        <v>9.0991257143317981</v>
      </c>
      <c r="AB72" s="10">
        <f t="shared" ca="1" si="46"/>
        <v>10.699065977658258</v>
      </c>
      <c r="AC72" s="20">
        <f t="shared" ca="1" si="47"/>
        <v>12.066155940458248</v>
      </c>
      <c r="AD72" s="10">
        <f t="shared" ca="1" si="48"/>
        <v>13.343942050391306</v>
      </c>
      <c r="AE72" s="10">
        <f t="shared" ca="1" si="49"/>
        <v>14.621728160324363</v>
      </c>
      <c r="AF72" s="10">
        <f t="shared" ca="1" si="50"/>
        <v>15.988818123124354</v>
      </c>
      <c r="AG72" s="10">
        <f t="shared" ca="1" si="51"/>
        <v>17.588758386450813</v>
      </c>
      <c r="AH72" s="10">
        <f t="shared" ca="1" si="52"/>
        <v>19.807599101713862</v>
      </c>
      <c r="AI72" s="10">
        <f t="shared" ca="1" si="53"/>
        <v>21.639956061907377</v>
      </c>
    </row>
    <row r="73" spans="6:35">
      <c r="F73" s="21" t="s">
        <v>3</v>
      </c>
      <c r="I73" s="17"/>
      <c r="J73" s="10" t="e">
        <f t="shared" si="40"/>
        <v>#VALUE!</v>
      </c>
      <c r="K73" s="10" t="e">
        <f t="shared" si="41"/>
        <v>#N/A</v>
      </c>
      <c r="L73" s="10" t="e">
        <f t="shared" si="42"/>
        <v>#N/A</v>
      </c>
      <c r="M73" s="10" t="e">
        <f t="shared" si="43"/>
        <v>#N/A</v>
      </c>
      <c r="N73" s="10">
        <f>COUNT($E$2:E73)</f>
        <v>23</v>
      </c>
      <c r="O73" s="10" t="e">
        <f t="shared" si="36"/>
        <v>#N/A</v>
      </c>
      <c r="S73" s="17">
        <f t="shared" si="37"/>
        <v>0.8</v>
      </c>
      <c r="T73" s="10">
        <f t="shared" ca="1" si="33"/>
        <v>17.588758386450813</v>
      </c>
      <c r="U73" s="17">
        <f t="shared" si="38"/>
        <v>0.55999999999999994</v>
      </c>
      <c r="V73" s="10">
        <f t="shared" ca="1" si="34"/>
        <v>14.105373162891022</v>
      </c>
      <c r="W73" s="17">
        <f t="shared" si="39"/>
        <v>0</v>
      </c>
      <c r="X73" s="10" t="e">
        <f t="shared" ca="1" si="35"/>
        <v>#NUM!</v>
      </c>
      <c r="Y73" s="10">
        <f t="shared" ca="1" si="54"/>
        <v>5.0479280388752308</v>
      </c>
      <c r="Z73" s="10">
        <f t="shared" ca="1" si="44"/>
        <v>6.8802849990687491</v>
      </c>
      <c r="AA73" s="10">
        <f t="shared" ca="1" si="45"/>
        <v>9.0991257143317981</v>
      </c>
      <c r="AB73" s="10">
        <f t="shared" ca="1" si="46"/>
        <v>10.699065977658258</v>
      </c>
      <c r="AC73" s="20">
        <f t="shared" ca="1" si="47"/>
        <v>12.066155940458248</v>
      </c>
      <c r="AD73" s="10">
        <f t="shared" ca="1" si="48"/>
        <v>13.343942050391306</v>
      </c>
      <c r="AE73" s="10">
        <f t="shared" ca="1" si="49"/>
        <v>14.621728160324363</v>
      </c>
      <c r="AF73" s="10">
        <f t="shared" ca="1" si="50"/>
        <v>15.988818123124354</v>
      </c>
      <c r="AG73" s="10">
        <f t="shared" ca="1" si="51"/>
        <v>17.588758386450813</v>
      </c>
      <c r="AH73" s="10">
        <f t="shared" ca="1" si="52"/>
        <v>19.807599101713862</v>
      </c>
      <c r="AI73" s="10">
        <f t="shared" ca="1" si="53"/>
        <v>21.639956061907377</v>
      </c>
    </row>
    <row r="74" spans="6:35">
      <c r="F74" s="21" t="s">
        <v>3</v>
      </c>
      <c r="I74" s="17"/>
      <c r="J74" s="10" t="e">
        <f t="shared" si="40"/>
        <v>#VALUE!</v>
      </c>
      <c r="K74" s="10" t="e">
        <f t="shared" si="41"/>
        <v>#N/A</v>
      </c>
      <c r="L74" s="10" t="e">
        <f t="shared" si="42"/>
        <v>#N/A</v>
      </c>
      <c r="M74" s="10" t="e">
        <f t="shared" si="43"/>
        <v>#N/A</v>
      </c>
      <c r="N74" s="10">
        <f>COUNT($E$2:E74)</f>
        <v>23</v>
      </c>
      <c r="O74" s="10" t="e">
        <f t="shared" si="36"/>
        <v>#N/A</v>
      </c>
      <c r="S74" s="17">
        <f t="shared" si="37"/>
        <v>0.8</v>
      </c>
      <c r="T74" s="10">
        <f t="shared" ca="1" si="33"/>
        <v>17.588758386450813</v>
      </c>
      <c r="U74" s="17">
        <f t="shared" si="38"/>
        <v>0.55999999999999994</v>
      </c>
      <c r="V74" s="10">
        <f t="shared" ca="1" si="34"/>
        <v>14.105373162891022</v>
      </c>
      <c r="W74" s="17">
        <f t="shared" si="39"/>
        <v>0</v>
      </c>
      <c r="X74" s="10" t="e">
        <f t="shared" ca="1" si="35"/>
        <v>#NUM!</v>
      </c>
      <c r="Y74" s="10">
        <f t="shared" ca="1" si="54"/>
        <v>5.0479280388752308</v>
      </c>
      <c r="Z74" s="10">
        <f t="shared" ca="1" si="44"/>
        <v>6.8802849990687491</v>
      </c>
      <c r="AA74" s="10">
        <f t="shared" ca="1" si="45"/>
        <v>9.0991257143317981</v>
      </c>
      <c r="AB74" s="10">
        <f t="shared" ca="1" si="46"/>
        <v>10.699065977658258</v>
      </c>
      <c r="AC74" s="20">
        <f t="shared" ca="1" si="47"/>
        <v>12.066155940458248</v>
      </c>
      <c r="AD74" s="10">
        <f t="shared" ca="1" si="48"/>
        <v>13.343942050391306</v>
      </c>
      <c r="AE74" s="10">
        <f t="shared" ca="1" si="49"/>
        <v>14.621728160324363</v>
      </c>
      <c r="AF74" s="10">
        <f t="shared" ca="1" si="50"/>
        <v>15.988818123124354</v>
      </c>
      <c r="AG74" s="10">
        <f t="shared" ca="1" si="51"/>
        <v>17.588758386450813</v>
      </c>
      <c r="AH74" s="10">
        <f t="shared" ca="1" si="52"/>
        <v>19.807599101713862</v>
      </c>
      <c r="AI74" s="10">
        <f t="shared" ca="1" si="53"/>
        <v>21.639956061907377</v>
      </c>
    </row>
    <row r="75" spans="6:35">
      <c r="F75" s="21" t="s">
        <v>3</v>
      </c>
      <c r="I75" s="17"/>
      <c r="J75" s="10" t="e">
        <f t="shared" si="40"/>
        <v>#VALUE!</v>
      </c>
      <c r="K75" s="10" t="e">
        <f t="shared" si="41"/>
        <v>#N/A</v>
      </c>
      <c r="L75" s="10" t="e">
        <f t="shared" si="42"/>
        <v>#N/A</v>
      </c>
      <c r="M75" s="10" t="e">
        <f t="shared" si="43"/>
        <v>#N/A</v>
      </c>
      <c r="N75" s="10">
        <f>COUNT($E$2:E75)</f>
        <v>23</v>
      </c>
      <c r="O75" s="10" t="e">
        <f t="shared" si="36"/>
        <v>#N/A</v>
      </c>
      <c r="S75" s="17">
        <f t="shared" si="37"/>
        <v>0.8</v>
      </c>
      <c r="T75" s="10">
        <f t="shared" ca="1" si="33"/>
        <v>17.588758386450813</v>
      </c>
      <c r="U75" s="17">
        <f t="shared" si="38"/>
        <v>0.55999999999999994</v>
      </c>
      <c r="V75" s="10">
        <f t="shared" ca="1" si="34"/>
        <v>14.105373162891022</v>
      </c>
      <c r="W75" s="17">
        <f t="shared" si="39"/>
        <v>0</v>
      </c>
      <c r="X75" s="10" t="e">
        <f t="shared" ca="1" si="35"/>
        <v>#NUM!</v>
      </c>
      <c r="Y75" s="10">
        <f t="shared" ca="1" si="54"/>
        <v>5.0479280388752308</v>
      </c>
      <c r="Z75" s="10">
        <f t="shared" ca="1" si="44"/>
        <v>6.8802849990687491</v>
      </c>
      <c r="AA75" s="10">
        <f t="shared" ca="1" si="45"/>
        <v>9.0991257143317981</v>
      </c>
      <c r="AB75" s="10">
        <f t="shared" ca="1" si="46"/>
        <v>10.699065977658258</v>
      </c>
      <c r="AC75" s="20">
        <f t="shared" ca="1" si="47"/>
        <v>12.066155940458248</v>
      </c>
      <c r="AD75" s="10">
        <f t="shared" ca="1" si="48"/>
        <v>13.343942050391306</v>
      </c>
      <c r="AE75" s="10">
        <f t="shared" ca="1" si="49"/>
        <v>14.621728160324363</v>
      </c>
      <c r="AF75" s="10">
        <f t="shared" ca="1" si="50"/>
        <v>15.988818123124354</v>
      </c>
      <c r="AG75" s="10">
        <f t="shared" ca="1" si="51"/>
        <v>17.588758386450813</v>
      </c>
      <c r="AH75" s="10">
        <f t="shared" ca="1" si="52"/>
        <v>19.807599101713862</v>
      </c>
      <c r="AI75" s="10">
        <f t="shared" ca="1" si="53"/>
        <v>21.639956061907377</v>
      </c>
    </row>
    <row r="76" spans="6:35">
      <c r="F76" s="21" t="s">
        <v>3</v>
      </c>
      <c r="I76" s="17"/>
      <c r="J76" s="10" t="e">
        <f t="shared" si="40"/>
        <v>#VALUE!</v>
      </c>
      <c r="K76" s="10" t="e">
        <f t="shared" si="41"/>
        <v>#N/A</v>
      </c>
      <c r="L76" s="10" t="e">
        <f t="shared" si="42"/>
        <v>#N/A</v>
      </c>
      <c r="M76" s="10" t="e">
        <f t="shared" si="43"/>
        <v>#N/A</v>
      </c>
      <c r="N76" s="10">
        <f>COUNT($E$2:E76)</f>
        <v>23</v>
      </c>
      <c r="O76" s="10" t="e">
        <f t="shared" si="36"/>
        <v>#N/A</v>
      </c>
      <c r="S76" s="17">
        <f t="shared" si="37"/>
        <v>0.8</v>
      </c>
      <c r="T76" s="10">
        <f t="shared" ca="1" si="33"/>
        <v>17.588758386450813</v>
      </c>
      <c r="U76" s="17">
        <f t="shared" si="38"/>
        <v>0.55999999999999994</v>
      </c>
      <c r="V76" s="10">
        <f t="shared" ca="1" si="34"/>
        <v>14.105373162891022</v>
      </c>
      <c r="W76" s="17">
        <f t="shared" si="39"/>
        <v>0</v>
      </c>
      <c r="X76" s="10" t="e">
        <f t="shared" ca="1" si="35"/>
        <v>#NUM!</v>
      </c>
      <c r="Y76" s="10">
        <f t="shared" ca="1" si="54"/>
        <v>5.0479280388752308</v>
      </c>
      <c r="Z76" s="10">
        <f t="shared" ca="1" si="44"/>
        <v>6.8802849990687491</v>
      </c>
      <c r="AA76" s="10">
        <f t="shared" ca="1" si="45"/>
        <v>9.0991257143317981</v>
      </c>
      <c r="AB76" s="10">
        <f t="shared" ca="1" si="46"/>
        <v>10.699065977658258</v>
      </c>
      <c r="AC76" s="20">
        <f t="shared" ca="1" si="47"/>
        <v>12.066155940458248</v>
      </c>
      <c r="AD76" s="10">
        <f t="shared" ca="1" si="48"/>
        <v>13.343942050391306</v>
      </c>
      <c r="AE76" s="10">
        <f t="shared" ca="1" si="49"/>
        <v>14.621728160324363</v>
      </c>
      <c r="AF76" s="10">
        <f t="shared" ca="1" si="50"/>
        <v>15.988818123124354</v>
      </c>
      <c r="AG76" s="10">
        <f t="shared" ca="1" si="51"/>
        <v>17.588758386450813</v>
      </c>
      <c r="AH76" s="10">
        <f t="shared" ca="1" si="52"/>
        <v>19.807599101713862</v>
      </c>
      <c r="AI76" s="10">
        <f t="shared" ca="1" si="53"/>
        <v>21.639956061907377</v>
      </c>
    </row>
    <row r="77" spans="6:35">
      <c r="F77" s="21" t="s">
        <v>3</v>
      </c>
      <c r="I77" s="17"/>
      <c r="J77" s="10" t="e">
        <f t="shared" si="40"/>
        <v>#VALUE!</v>
      </c>
      <c r="K77" s="10" t="e">
        <f t="shared" si="41"/>
        <v>#N/A</v>
      </c>
      <c r="L77" s="10" t="e">
        <f t="shared" si="42"/>
        <v>#N/A</v>
      </c>
      <c r="M77" s="10" t="e">
        <f t="shared" si="43"/>
        <v>#N/A</v>
      </c>
      <c r="N77" s="10">
        <f>COUNT($E$2:E77)</f>
        <v>23</v>
      </c>
      <c r="O77" s="10" t="e">
        <f t="shared" si="36"/>
        <v>#N/A</v>
      </c>
      <c r="S77" s="17">
        <f t="shared" si="37"/>
        <v>0.8</v>
      </c>
      <c r="T77" s="10">
        <f t="shared" ca="1" si="33"/>
        <v>17.588758386450813</v>
      </c>
      <c r="U77" s="17">
        <f t="shared" si="38"/>
        <v>0.55999999999999994</v>
      </c>
      <c r="V77" s="10">
        <f t="shared" ca="1" si="34"/>
        <v>14.105373162891022</v>
      </c>
      <c r="W77" s="17">
        <f t="shared" si="39"/>
        <v>0</v>
      </c>
      <c r="X77" s="10" t="e">
        <f t="shared" ca="1" si="35"/>
        <v>#NUM!</v>
      </c>
      <c r="Y77" s="10">
        <f t="shared" ca="1" si="54"/>
        <v>5.0479280388752308</v>
      </c>
      <c r="Z77" s="10">
        <f t="shared" ca="1" si="44"/>
        <v>6.8802849990687491</v>
      </c>
      <c r="AA77" s="10">
        <f t="shared" ca="1" si="45"/>
        <v>9.0991257143317981</v>
      </c>
      <c r="AB77" s="10">
        <f t="shared" ca="1" si="46"/>
        <v>10.699065977658258</v>
      </c>
      <c r="AC77" s="20">
        <f t="shared" ca="1" si="47"/>
        <v>12.066155940458248</v>
      </c>
      <c r="AD77" s="10">
        <f t="shared" ca="1" si="48"/>
        <v>13.343942050391306</v>
      </c>
      <c r="AE77" s="10">
        <f t="shared" ca="1" si="49"/>
        <v>14.621728160324363</v>
      </c>
      <c r="AF77" s="10">
        <f t="shared" ca="1" si="50"/>
        <v>15.988818123124354</v>
      </c>
      <c r="AG77" s="10">
        <f t="shared" ca="1" si="51"/>
        <v>17.588758386450813</v>
      </c>
      <c r="AH77" s="10">
        <f t="shared" ca="1" si="52"/>
        <v>19.807599101713862</v>
      </c>
      <c r="AI77" s="10">
        <f t="shared" ca="1" si="53"/>
        <v>21.639956061907377</v>
      </c>
    </row>
    <row r="78" spans="6:35">
      <c r="F78" s="21" t="s">
        <v>3</v>
      </c>
      <c r="I78" s="17"/>
      <c r="J78" s="10" t="e">
        <f t="shared" si="40"/>
        <v>#VALUE!</v>
      </c>
      <c r="K78" s="10" t="e">
        <f t="shared" si="41"/>
        <v>#N/A</v>
      </c>
      <c r="L78" s="10" t="e">
        <f t="shared" si="42"/>
        <v>#N/A</v>
      </c>
      <c r="M78" s="10" t="e">
        <f t="shared" si="43"/>
        <v>#N/A</v>
      </c>
      <c r="N78" s="10">
        <f>COUNT($E$2:E78)</f>
        <v>23</v>
      </c>
      <c r="O78" s="10" t="e">
        <f t="shared" si="36"/>
        <v>#N/A</v>
      </c>
      <c r="S78" s="17">
        <f t="shared" si="37"/>
        <v>0.8</v>
      </c>
      <c r="T78" s="10">
        <f t="shared" ca="1" si="33"/>
        <v>17.588758386450813</v>
      </c>
      <c r="U78" s="17">
        <f t="shared" si="38"/>
        <v>0.55999999999999994</v>
      </c>
      <c r="V78" s="10">
        <f t="shared" ca="1" si="34"/>
        <v>14.105373162891022</v>
      </c>
      <c r="W78" s="17">
        <f t="shared" si="39"/>
        <v>0</v>
      </c>
      <c r="X78" s="10" t="e">
        <f t="shared" ca="1" si="35"/>
        <v>#NUM!</v>
      </c>
      <c r="Y78" s="10">
        <f t="shared" ca="1" si="54"/>
        <v>5.0479280388752308</v>
      </c>
      <c r="Z78" s="10">
        <f t="shared" ca="1" si="44"/>
        <v>6.8802849990687491</v>
      </c>
      <c r="AA78" s="10">
        <f t="shared" ca="1" si="45"/>
        <v>9.0991257143317981</v>
      </c>
      <c r="AB78" s="10">
        <f t="shared" ca="1" si="46"/>
        <v>10.699065977658258</v>
      </c>
      <c r="AC78" s="20">
        <f t="shared" ca="1" si="47"/>
        <v>12.066155940458248</v>
      </c>
      <c r="AD78" s="10">
        <f t="shared" ca="1" si="48"/>
        <v>13.343942050391306</v>
      </c>
      <c r="AE78" s="10">
        <f t="shared" ca="1" si="49"/>
        <v>14.621728160324363</v>
      </c>
      <c r="AF78" s="10">
        <f t="shared" ca="1" si="50"/>
        <v>15.988818123124354</v>
      </c>
      <c r="AG78" s="10">
        <f t="shared" ca="1" si="51"/>
        <v>17.588758386450813</v>
      </c>
      <c r="AH78" s="10">
        <f t="shared" ca="1" si="52"/>
        <v>19.807599101713862</v>
      </c>
      <c r="AI78" s="10">
        <f t="shared" ca="1" si="53"/>
        <v>21.639956061907377</v>
      </c>
    </row>
    <row r="79" spans="6:35">
      <c r="F79" s="21" t="s">
        <v>3</v>
      </c>
      <c r="I79" s="17"/>
      <c r="J79" s="10" t="e">
        <f t="shared" si="40"/>
        <v>#VALUE!</v>
      </c>
      <c r="K79" s="10" t="e">
        <f t="shared" si="41"/>
        <v>#N/A</v>
      </c>
      <c r="L79" s="10" t="e">
        <f t="shared" si="42"/>
        <v>#N/A</v>
      </c>
      <c r="M79" s="10" t="e">
        <f t="shared" si="43"/>
        <v>#N/A</v>
      </c>
      <c r="N79" s="10">
        <f>COUNT($E$2:E79)</f>
        <v>23</v>
      </c>
      <c r="O79" s="10" t="e">
        <f t="shared" si="36"/>
        <v>#N/A</v>
      </c>
      <c r="S79" s="17">
        <f t="shared" si="37"/>
        <v>0.8</v>
      </c>
      <c r="T79" s="10">
        <f t="shared" ca="1" si="33"/>
        <v>17.588758386450813</v>
      </c>
      <c r="U79" s="17">
        <f t="shared" si="38"/>
        <v>0.55999999999999994</v>
      </c>
      <c r="V79" s="10">
        <f t="shared" ca="1" si="34"/>
        <v>14.105373162891022</v>
      </c>
      <c r="W79" s="17">
        <f t="shared" si="39"/>
        <v>0</v>
      </c>
      <c r="X79" s="10" t="e">
        <f t="shared" ca="1" si="35"/>
        <v>#NUM!</v>
      </c>
      <c r="Y79" s="10">
        <f t="shared" ca="1" si="54"/>
        <v>5.0479280388752308</v>
      </c>
      <c r="Z79" s="10">
        <f t="shared" ca="1" si="44"/>
        <v>6.8802849990687491</v>
      </c>
      <c r="AA79" s="10">
        <f t="shared" ca="1" si="45"/>
        <v>9.0991257143317981</v>
      </c>
      <c r="AB79" s="10">
        <f t="shared" ca="1" si="46"/>
        <v>10.699065977658258</v>
      </c>
      <c r="AC79" s="20">
        <f t="shared" ca="1" si="47"/>
        <v>12.066155940458248</v>
      </c>
      <c r="AD79" s="10">
        <f t="shared" ca="1" si="48"/>
        <v>13.343942050391306</v>
      </c>
      <c r="AE79" s="10">
        <f t="shared" ca="1" si="49"/>
        <v>14.621728160324363</v>
      </c>
      <c r="AF79" s="10">
        <f t="shared" ca="1" si="50"/>
        <v>15.988818123124354</v>
      </c>
      <c r="AG79" s="10">
        <f t="shared" ca="1" si="51"/>
        <v>17.588758386450813</v>
      </c>
      <c r="AH79" s="10">
        <f t="shared" ca="1" si="52"/>
        <v>19.807599101713862</v>
      </c>
      <c r="AI79" s="10">
        <f t="shared" ca="1" si="53"/>
        <v>21.639956061907377</v>
      </c>
    </row>
    <row r="80" spans="6:35">
      <c r="F80" s="21" t="s">
        <v>3</v>
      </c>
      <c r="I80" s="17"/>
      <c r="J80" s="10" t="e">
        <f t="shared" si="40"/>
        <v>#VALUE!</v>
      </c>
      <c r="K80" s="10" t="e">
        <f t="shared" si="41"/>
        <v>#N/A</v>
      </c>
      <c r="L80" s="10" t="e">
        <f t="shared" si="42"/>
        <v>#N/A</v>
      </c>
      <c r="M80" s="10" t="e">
        <f t="shared" si="43"/>
        <v>#N/A</v>
      </c>
      <c r="N80" s="10">
        <f>COUNT($E$2:E80)</f>
        <v>23</v>
      </c>
      <c r="O80" s="10" t="e">
        <f t="shared" si="36"/>
        <v>#N/A</v>
      </c>
      <c r="S80" s="17">
        <f t="shared" si="37"/>
        <v>0.8</v>
      </c>
      <c r="T80" s="10">
        <f t="shared" ca="1" si="33"/>
        <v>17.588758386450813</v>
      </c>
      <c r="U80" s="17">
        <f t="shared" si="38"/>
        <v>0.55999999999999994</v>
      </c>
      <c r="V80" s="10">
        <f t="shared" ca="1" si="34"/>
        <v>14.105373162891022</v>
      </c>
      <c r="W80" s="17">
        <f t="shared" si="39"/>
        <v>0</v>
      </c>
      <c r="X80" s="10" t="e">
        <f t="shared" ca="1" si="35"/>
        <v>#NUM!</v>
      </c>
      <c r="Y80" s="10">
        <f t="shared" ca="1" si="54"/>
        <v>5.0479280388752308</v>
      </c>
      <c r="Z80" s="10">
        <f t="shared" ca="1" si="44"/>
        <v>6.8802849990687491</v>
      </c>
      <c r="AA80" s="10">
        <f t="shared" ca="1" si="45"/>
        <v>9.0991257143317981</v>
      </c>
      <c r="AB80" s="10">
        <f t="shared" ca="1" si="46"/>
        <v>10.699065977658258</v>
      </c>
      <c r="AC80" s="20">
        <f t="shared" ca="1" si="47"/>
        <v>12.066155940458248</v>
      </c>
      <c r="AD80" s="10">
        <f t="shared" ca="1" si="48"/>
        <v>13.343942050391306</v>
      </c>
      <c r="AE80" s="10">
        <f t="shared" ca="1" si="49"/>
        <v>14.621728160324363</v>
      </c>
      <c r="AF80" s="10">
        <f t="shared" ca="1" si="50"/>
        <v>15.988818123124354</v>
      </c>
      <c r="AG80" s="10">
        <f t="shared" ca="1" si="51"/>
        <v>17.588758386450813</v>
      </c>
      <c r="AH80" s="10">
        <f t="shared" ca="1" si="52"/>
        <v>19.807599101713862</v>
      </c>
      <c r="AI80" s="10">
        <f t="shared" ca="1" si="53"/>
        <v>21.639956061907377</v>
      </c>
    </row>
    <row r="81" spans="6:35">
      <c r="F81" s="21" t="s">
        <v>3</v>
      </c>
      <c r="I81" s="17"/>
      <c r="J81" s="10" t="e">
        <f t="shared" si="40"/>
        <v>#VALUE!</v>
      </c>
      <c r="K81" s="10" t="e">
        <f t="shared" si="41"/>
        <v>#N/A</v>
      </c>
      <c r="L81" s="10" t="e">
        <f t="shared" si="42"/>
        <v>#N/A</v>
      </c>
      <c r="M81" s="10" t="e">
        <f t="shared" si="43"/>
        <v>#N/A</v>
      </c>
      <c r="N81" s="10">
        <f>COUNT($E$2:E81)</f>
        <v>23</v>
      </c>
      <c r="O81" s="10" t="e">
        <f t="shared" si="36"/>
        <v>#N/A</v>
      </c>
      <c r="S81" s="17">
        <f t="shared" si="37"/>
        <v>0.8</v>
      </c>
      <c r="T81" s="10">
        <f t="shared" ca="1" si="33"/>
        <v>17.588758386450813</v>
      </c>
      <c r="U81" s="17">
        <f t="shared" si="38"/>
        <v>0.55999999999999994</v>
      </c>
      <c r="V81" s="10">
        <f t="shared" ca="1" si="34"/>
        <v>14.105373162891022</v>
      </c>
      <c r="W81" s="17">
        <f t="shared" si="39"/>
        <v>0</v>
      </c>
      <c r="X81" s="10" t="e">
        <f t="shared" ca="1" si="35"/>
        <v>#NUM!</v>
      </c>
      <c r="Y81" s="10">
        <f t="shared" ca="1" si="54"/>
        <v>5.0479280388752308</v>
      </c>
      <c r="Z81" s="10">
        <f t="shared" ca="1" si="44"/>
        <v>6.8802849990687491</v>
      </c>
      <c r="AA81" s="10">
        <f t="shared" ca="1" si="45"/>
        <v>9.0991257143317981</v>
      </c>
      <c r="AB81" s="10">
        <f t="shared" ca="1" si="46"/>
        <v>10.699065977658258</v>
      </c>
      <c r="AC81" s="20">
        <f t="shared" ca="1" si="47"/>
        <v>12.066155940458248</v>
      </c>
      <c r="AD81" s="10">
        <f t="shared" ca="1" si="48"/>
        <v>13.343942050391306</v>
      </c>
      <c r="AE81" s="10">
        <f t="shared" ca="1" si="49"/>
        <v>14.621728160324363</v>
      </c>
      <c r="AF81" s="10">
        <f t="shared" ca="1" si="50"/>
        <v>15.988818123124354</v>
      </c>
      <c r="AG81" s="10">
        <f t="shared" ca="1" si="51"/>
        <v>17.588758386450813</v>
      </c>
      <c r="AH81" s="10">
        <f t="shared" ca="1" si="52"/>
        <v>19.807599101713862</v>
      </c>
      <c r="AI81" s="10">
        <f t="shared" ca="1" si="53"/>
        <v>21.639956061907377</v>
      </c>
    </row>
    <row r="82" spans="6:35">
      <c r="F82" s="21" t="s">
        <v>3</v>
      </c>
      <c r="I82" s="17"/>
      <c r="J82" s="10" t="e">
        <f t="shared" si="40"/>
        <v>#VALUE!</v>
      </c>
      <c r="K82" s="10" t="e">
        <f t="shared" si="41"/>
        <v>#N/A</v>
      </c>
      <c r="L82" s="10" t="e">
        <f t="shared" si="42"/>
        <v>#N/A</v>
      </c>
      <c r="M82" s="10" t="e">
        <f t="shared" si="43"/>
        <v>#N/A</v>
      </c>
      <c r="N82" s="10">
        <f>COUNT($E$2:E82)</f>
        <v>23</v>
      </c>
      <c r="O82" s="10" t="e">
        <f t="shared" si="36"/>
        <v>#N/A</v>
      </c>
      <c r="S82" s="17">
        <f t="shared" si="37"/>
        <v>0.8</v>
      </c>
      <c r="T82" s="10">
        <f t="shared" ca="1" si="33"/>
        <v>17.588758386450813</v>
      </c>
      <c r="U82" s="17">
        <f t="shared" si="38"/>
        <v>0.55999999999999994</v>
      </c>
      <c r="V82" s="10">
        <f t="shared" ca="1" si="34"/>
        <v>14.105373162891022</v>
      </c>
      <c r="W82" s="17">
        <f t="shared" si="39"/>
        <v>0</v>
      </c>
      <c r="X82" s="10" t="e">
        <f t="shared" ca="1" si="35"/>
        <v>#NUM!</v>
      </c>
      <c r="Y82" s="10">
        <f t="shared" ca="1" si="54"/>
        <v>5.0479280388752308</v>
      </c>
      <c r="Z82" s="10">
        <f t="shared" ca="1" si="44"/>
        <v>6.8802849990687491</v>
      </c>
      <c r="AA82" s="10">
        <f t="shared" ca="1" si="45"/>
        <v>9.0991257143317981</v>
      </c>
      <c r="AB82" s="10">
        <f t="shared" ca="1" si="46"/>
        <v>10.699065977658258</v>
      </c>
      <c r="AC82" s="20">
        <f t="shared" ca="1" si="47"/>
        <v>12.066155940458248</v>
      </c>
      <c r="AD82" s="10">
        <f t="shared" ca="1" si="48"/>
        <v>13.343942050391306</v>
      </c>
      <c r="AE82" s="10">
        <f t="shared" ca="1" si="49"/>
        <v>14.621728160324363</v>
      </c>
      <c r="AF82" s="10">
        <f t="shared" ca="1" si="50"/>
        <v>15.988818123124354</v>
      </c>
      <c r="AG82" s="10">
        <f t="shared" ca="1" si="51"/>
        <v>17.588758386450813</v>
      </c>
      <c r="AH82" s="10">
        <f t="shared" ca="1" si="52"/>
        <v>19.807599101713862</v>
      </c>
      <c r="AI82" s="10">
        <f t="shared" ca="1" si="53"/>
        <v>21.639956061907377</v>
      </c>
    </row>
    <row r="83" spans="6:35">
      <c r="F83" s="21" t="s">
        <v>3</v>
      </c>
      <c r="I83" s="17"/>
      <c r="J83" s="10" t="e">
        <f t="shared" si="40"/>
        <v>#VALUE!</v>
      </c>
      <c r="K83" s="10" t="e">
        <f t="shared" si="41"/>
        <v>#N/A</v>
      </c>
      <c r="L83" s="10" t="e">
        <f t="shared" si="42"/>
        <v>#N/A</v>
      </c>
      <c r="M83" s="10" t="e">
        <f t="shared" si="43"/>
        <v>#N/A</v>
      </c>
      <c r="N83" s="10">
        <f>COUNT($E$2:E83)</f>
        <v>23</v>
      </c>
      <c r="O83" s="10" t="e">
        <f t="shared" si="36"/>
        <v>#N/A</v>
      </c>
      <c r="S83" s="17">
        <f t="shared" si="37"/>
        <v>0.8</v>
      </c>
      <c r="T83" s="10">
        <f t="shared" ca="1" si="33"/>
        <v>17.588758386450813</v>
      </c>
      <c r="U83" s="17">
        <f t="shared" si="38"/>
        <v>0.55999999999999994</v>
      </c>
      <c r="V83" s="10">
        <f t="shared" ca="1" si="34"/>
        <v>14.105373162891022</v>
      </c>
      <c r="W83" s="17">
        <f t="shared" si="39"/>
        <v>0</v>
      </c>
      <c r="X83" s="10" t="e">
        <f t="shared" ca="1" si="35"/>
        <v>#NUM!</v>
      </c>
      <c r="Y83" s="10">
        <f t="shared" ca="1" si="54"/>
        <v>5.0479280388752308</v>
      </c>
      <c r="Z83" s="10">
        <f t="shared" ca="1" si="44"/>
        <v>6.8802849990687491</v>
      </c>
      <c r="AA83" s="10">
        <f t="shared" ca="1" si="45"/>
        <v>9.0991257143317981</v>
      </c>
      <c r="AB83" s="10">
        <f t="shared" ca="1" si="46"/>
        <v>10.699065977658258</v>
      </c>
      <c r="AC83" s="20">
        <f t="shared" ca="1" si="47"/>
        <v>12.066155940458248</v>
      </c>
      <c r="AD83" s="10">
        <f t="shared" ca="1" si="48"/>
        <v>13.343942050391306</v>
      </c>
      <c r="AE83" s="10">
        <f t="shared" ca="1" si="49"/>
        <v>14.621728160324363</v>
      </c>
      <c r="AF83" s="10">
        <f t="shared" ca="1" si="50"/>
        <v>15.988818123124354</v>
      </c>
      <c r="AG83" s="10">
        <f t="shared" ca="1" si="51"/>
        <v>17.588758386450813</v>
      </c>
      <c r="AH83" s="10">
        <f t="shared" ca="1" si="52"/>
        <v>19.807599101713862</v>
      </c>
      <c r="AI83" s="10">
        <f t="shared" ca="1" si="53"/>
        <v>21.639956061907377</v>
      </c>
    </row>
    <row r="84" spans="6:35">
      <c r="F84" s="21" t="s">
        <v>3</v>
      </c>
      <c r="I84" s="17"/>
      <c r="J84" s="10" t="e">
        <f t="shared" si="40"/>
        <v>#VALUE!</v>
      </c>
      <c r="K84" s="10" t="e">
        <f t="shared" si="41"/>
        <v>#N/A</v>
      </c>
      <c r="L84" s="10" t="e">
        <f t="shared" si="42"/>
        <v>#N/A</v>
      </c>
      <c r="M84" s="10" t="e">
        <f t="shared" si="43"/>
        <v>#N/A</v>
      </c>
      <c r="N84" s="10">
        <f>COUNT($E$2:E84)</f>
        <v>23</v>
      </c>
      <c r="O84" s="10" t="e">
        <f t="shared" si="36"/>
        <v>#N/A</v>
      </c>
      <c r="S84" s="17">
        <f t="shared" si="37"/>
        <v>0.8</v>
      </c>
      <c r="T84" s="10">
        <f t="shared" ca="1" si="33"/>
        <v>17.588758386450813</v>
      </c>
      <c r="U84" s="17">
        <f t="shared" si="38"/>
        <v>0.55999999999999994</v>
      </c>
      <c r="V84" s="10">
        <f t="shared" ca="1" si="34"/>
        <v>14.105373162891022</v>
      </c>
      <c r="W84" s="17">
        <f t="shared" si="39"/>
        <v>0</v>
      </c>
      <c r="X84" s="10" t="e">
        <f t="shared" ca="1" si="35"/>
        <v>#NUM!</v>
      </c>
      <c r="Y84" s="10">
        <f t="shared" ca="1" si="54"/>
        <v>5.0479280388752308</v>
      </c>
      <c r="Z84" s="10">
        <f t="shared" ca="1" si="44"/>
        <v>6.8802849990687491</v>
      </c>
      <c r="AA84" s="10">
        <f t="shared" ca="1" si="45"/>
        <v>9.0991257143317981</v>
      </c>
      <c r="AB84" s="10">
        <f t="shared" ca="1" si="46"/>
        <v>10.699065977658258</v>
      </c>
      <c r="AC84" s="20">
        <f t="shared" ca="1" si="47"/>
        <v>12.066155940458248</v>
      </c>
      <c r="AD84" s="10">
        <f t="shared" ca="1" si="48"/>
        <v>13.343942050391306</v>
      </c>
      <c r="AE84" s="10">
        <f t="shared" ca="1" si="49"/>
        <v>14.621728160324363</v>
      </c>
      <c r="AF84" s="10">
        <f t="shared" ca="1" si="50"/>
        <v>15.988818123124354</v>
      </c>
      <c r="AG84" s="10">
        <f t="shared" ca="1" si="51"/>
        <v>17.588758386450813</v>
      </c>
      <c r="AH84" s="10">
        <f t="shared" ca="1" si="52"/>
        <v>19.807599101713862</v>
      </c>
      <c r="AI84" s="10">
        <f t="shared" ca="1" si="53"/>
        <v>21.639956061907377</v>
      </c>
    </row>
    <row r="85" spans="6:35">
      <c r="F85" s="21" t="s">
        <v>3</v>
      </c>
      <c r="I85" s="17"/>
      <c r="J85" s="10" t="e">
        <f t="shared" si="40"/>
        <v>#VALUE!</v>
      </c>
      <c r="K85" s="10" t="e">
        <f t="shared" si="41"/>
        <v>#N/A</v>
      </c>
      <c r="L85" s="10" t="e">
        <f t="shared" si="42"/>
        <v>#N/A</v>
      </c>
      <c r="M85" s="10" t="e">
        <f t="shared" si="43"/>
        <v>#N/A</v>
      </c>
      <c r="N85" s="10">
        <f>COUNT($E$2:E85)</f>
        <v>23</v>
      </c>
      <c r="O85" s="10" t="e">
        <f t="shared" si="36"/>
        <v>#N/A</v>
      </c>
      <c r="S85" s="17">
        <f t="shared" si="37"/>
        <v>0.8</v>
      </c>
      <c r="T85" s="10">
        <f t="shared" ca="1" si="33"/>
        <v>17.588758386450813</v>
      </c>
      <c r="U85" s="17">
        <f t="shared" si="38"/>
        <v>0.55999999999999994</v>
      </c>
      <c r="V85" s="10">
        <f t="shared" ca="1" si="34"/>
        <v>14.105373162891022</v>
      </c>
      <c r="W85" s="17">
        <f t="shared" si="39"/>
        <v>0</v>
      </c>
      <c r="X85" s="10" t="e">
        <f t="shared" ca="1" si="35"/>
        <v>#NUM!</v>
      </c>
      <c r="Y85" s="10">
        <f t="shared" ca="1" si="54"/>
        <v>5.0479280388752308</v>
      </c>
      <c r="Z85" s="10">
        <f t="shared" ca="1" si="44"/>
        <v>6.8802849990687491</v>
      </c>
      <c r="AA85" s="10">
        <f t="shared" ca="1" si="45"/>
        <v>9.0991257143317981</v>
      </c>
      <c r="AB85" s="10">
        <f t="shared" ca="1" si="46"/>
        <v>10.699065977658258</v>
      </c>
      <c r="AC85" s="20">
        <f t="shared" ca="1" si="47"/>
        <v>12.066155940458248</v>
      </c>
      <c r="AD85" s="10">
        <f t="shared" ca="1" si="48"/>
        <v>13.343942050391306</v>
      </c>
      <c r="AE85" s="10">
        <f t="shared" ca="1" si="49"/>
        <v>14.621728160324363</v>
      </c>
      <c r="AF85" s="10">
        <f t="shared" ca="1" si="50"/>
        <v>15.988818123124354</v>
      </c>
      <c r="AG85" s="10">
        <f t="shared" ca="1" si="51"/>
        <v>17.588758386450813</v>
      </c>
      <c r="AH85" s="10">
        <f t="shared" ca="1" si="52"/>
        <v>19.807599101713862</v>
      </c>
      <c r="AI85" s="10">
        <f t="shared" ca="1" si="53"/>
        <v>21.639956061907377</v>
      </c>
    </row>
    <row r="86" spans="6:35">
      <c r="F86" s="21" t="s">
        <v>3</v>
      </c>
      <c r="I86" s="17"/>
      <c r="J86" s="10" t="e">
        <f t="shared" si="40"/>
        <v>#VALUE!</v>
      </c>
      <c r="K86" s="10" t="e">
        <f t="shared" si="41"/>
        <v>#N/A</v>
      </c>
      <c r="L86" s="10" t="e">
        <f t="shared" si="42"/>
        <v>#N/A</v>
      </c>
      <c r="M86" s="10" t="e">
        <f t="shared" si="43"/>
        <v>#N/A</v>
      </c>
      <c r="N86" s="10">
        <f>COUNT($E$2:E86)</f>
        <v>23</v>
      </c>
      <c r="O86" s="10" t="e">
        <f t="shared" si="36"/>
        <v>#N/A</v>
      </c>
      <c r="S86" s="17">
        <f t="shared" si="37"/>
        <v>0.8</v>
      </c>
      <c r="T86" s="10">
        <f t="shared" ca="1" si="33"/>
        <v>17.588758386450813</v>
      </c>
      <c r="U86" s="17">
        <f t="shared" si="38"/>
        <v>0.55999999999999994</v>
      </c>
      <c r="V86" s="10">
        <f t="shared" ca="1" si="34"/>
        <v>14.105373162891022</v>
      </c>
      <c r="W86" s="17">
        <f t="shared" si="39"/>
        <v>0</v>
      </c>
      <c r="X86" s="10" t="e">
        <f t="shared" ca="1" si="35"/>
        <v>#NUM!</v>
      </c>
      <c r="Y86" s="10">
        <f t="shared" ca="1" si="54"/>
        <v>5.0479280388752308</v>
      </c>
      <c r="Z86" s="10">
        <f t="shared" ca="1" si="44"/>
        <v>6.8802849990687491</v>
      </c>
      <c r="AA86" s="10">
        <f t="shared" ca="1" si="45"/>
        <v>9.0991257143317981</v>
      </c>
      <c r="AB86" s="10">
        <f t="shared" ca="1" si="46"/>
        <v>10.699065977658258</v>
      </c>
      <c r="AC86" s="20">
        <f t="shared" ca="1" si="47"/>
        <v>12.066155940458248</v>
      </c>
      <c r="AD86" s="10">
        <f t="shared" ca="1" si="48"/>
        <v>13.343942050391306</v>
      </c>
      <c r="AE86" s="10">
        <f t="shared" ca="1" si="49"/>
        <v>14.621728160324363</v>
      </c>
      <c r="AF86" s="10">
        <f t="shared" ca="1" si="50"/>
        <v>15.988818123124354</v>
      </c>
      <c r="AG86" s="10">
        <f t="shared" ca="1" si="51"/>
        <v>17.588758386450813</v>
      </c>
      <c r="AH86" s="10">
        <f t="shared" ca="1" si="52"/>
        <v>19.807599101713862</v>
      </c>
      <c r="AI86" s="10">
        <f t="shared" ca="1" si="53"/>
        <v>21.639956061907377</v>
      </c>
    </row>
    <row r="87" spans="6:35">
      <c r="F87" s="21" t="s">
        <v>3</v>
      </c>
      <c r="I87" s="17"/>
      <c r="J87" s="10" t="e">
        <f t="shared" si="40"/>
        <v>#VALUE!</v>
      </c>
      <c r="K87" s="10" t="e">
        <f t="shared" si="41"/>
        <v>#N/A</v>
      </c>
      <c r="L87" s="10" t="e">
        <f t="shared" si="42"/>
        <v>#N/A</v>
      </c>
      <c r="M87" s="10" t="e">
        <f t="shared" si="43"/>
        <v>#N/A</v>
      </c>
      <c r="N87" s="10">
        <f>COUNT($E$2:E87)</f>
        <v>23</v>
      </c>
      <c r="O87" s="10" t="e">
        <f t="shared" si="36"/>
        <v>#N/A</v>
      </c>
      <c r="S87" s="17">
        <f t="shared" si="37"/>
        <v>0.8</v>
      </c>
      <c r="T87" s="10">
        <f t="shared" ca="1" si="33"/>
        <v>17.588758386450813</v>
      </c>
      <c r="U87" s="17">
        <f t="shared" si="38"/>
        <v>0.55999999999999994</v>
      </c>
      <c r="V87" s="10">
        <f t="shared" ca="1" si="34"/>
        <v>14.105373162891022</v>
      </c>
      <c r="W87" s="17">
        <f t="shared" si="39"/>
        <v>0</v>
      </c>
      <c r="X87" s="10" t="e">
        <f t="shared" ca="1" si="35"/>
        <v>#NUM!</v>
      </c>
      <c r="Y87" s="10">
        <f t="shared" ca="1" si="54"/>
        <v>5.0479280388752308</v>
      </c>
      <c r="Z87" s="10">
        <f t="shared" ca="1" si="44"/>
        <v>6.8802849990687491</v>
      </c>
      <c r="AA87" s="10">
        <f t="shared" ca="1" si="45"/>
        <v>9.0991257143317981</v>
      </c>
      <c r="AB87" s="10">
        <f t="shared" ca="1" si="46"/>
        <v>10.699065977658258</v>
      </c>
      <c r="AC87" s="20">
        <f t="shared" ca="1" si="47"/>
        <v>12.066155940458248</v>
      </c>
      <c r="AD87" s="10">
        <f t="shared" ca="1" si="48"/>
        <v>13.343942050391306</v>
      </c>
      <c r="AE87" s="10">
        <f t="shared" ca="1" si="49"/>
        <v>14.621728160324363</v>
      </c>
      <c r="AF87" s="10">
        <f t="shared" ca="1" si="50"/>
        <v>15.988818123124354</v>
      </c>
      <c r="AG87" s="10">
        <f t="shared" ca="1" si="51"/>
        <v>17.588758386450813</v>
      </c>
      <c r="AH87" s="10">
        <f t="shared" ca="1" si="52"/>
        <v>19.807599101713862</v>
      </c>
      <c r="AI87" s="10">
        <f t="shared" ca="1" si="53"/>
        <v>21.639956061907377</v>
      </c>
    </row>
    <row r="88" spans="6:35">
      <c r="F88" s="21" t="s">
        <v>3</v>
      </c>
      <c r="I88" s="17"/>
      <c r="J88" s="10" t="e">
        <f t="shared" si="40"/>
        <v>#VALUE!</v>
      </c>
      <c r="K88" s="10" t="e">
        <f t="shared" si="41"/>
        <v>#N/A</v>
      </c>
      <c r="L88" s="10" t="e">
        <f t="shared" si="42"/>
        <v>#N/A</v>
      </c>
      <c r="M88" s="10" t="e">
        <f t="shared" si="43"/>
        <v>#N/A</v>
      </c>
      <c r="N88" s="10">
        <f>COUNT($E$2:E88)</f>
        <v>23</v>
      </c>
      <c r="O88" s="10" t="e">
        <f t="shared" si="36"/>
        <v>#N/A</v>
      </c>
      <c r="S88" s="17">
        <f t="shared" si="37"/>
        <v>0.8</v>
      </c>
      <c r="T88" s="10">
        <f t="shared" ca="1" si="33"/>
        <v>17.588758386450813</v>
      </c>
      <c r="U88" s="17">
        <f t="shared" si="38"/>
        <v>0.55999999999999994</v>
      </c>
      <c r="V88" s="10">
        <f t="shared" ca="1" si="34"/>
        <v>14.105373162891022</v>
      </c>
      <c r="W88" s="17">
        <f t="shared" si="39"/>
        <v>0</v>
      </c>
      <c r="X88" s="10" t="e">
        <f t="shared" ca="1" si="35"/>
        <v>#NUM!</v>
      </c>
      <c r="Y88" s="10">
        <f t="shared" ca="1" si="54"/>
        <v>5.0479280388752308</v>
      </c>
      <c r="Z88" s="10">
        <f t="shared" ca="1" si="44"/>
        <v>6.8802849990687491</v>
      </c>
      <c r="AA88" s="10">
        <f t="shared" ca="1" si="45"/>
        <v>9.0991257143317981</v>
      </c>
      <c r="AB88" s="10">
        <f t="shared" ca="1" si="46"/>
        <v>10.699065977658258</v>
      </c>
      <c r="AC88" s="20">
        <f t="shared" ca="1" si="47"/>
        <v>12.066155940458248</v>
      </c>
      <c r="AD88" s="10">
        <f t="shared" ca="1" si="48"/>
        <v>13.343942050391306</v>
      </c>
      <c r="AE88" s="10">
        <f t="shared" ca="1" si="49"/>
        <v>14.621728160324363</v>
      </c>
      <c r="AF88" s="10">
        <f t="shared" ca="1" si="50"/>
        <v>15.988818123124354</v>
      </c>
      <c r="AG88" s="10">
        <f t="shared" ca="1" si="51"/>
        <v>17.588758386450813</v>
      </c>
      <c r="AH88" s="10">
        <f t="shared" ca="1" si="52"/>
        <v>19.807599101713862</v>
      </c>
      <c r="AI88" s="10">
        <f t="shared" ca="1" si="53"/>
        <v>21.639956061907377</v>
      </c>
    </row>
    <row r="89" spans="6:35">
      <c r="F89" s="21" t="s">
        <v>3</v>
      </c>
      <c r="I89" s="17"/>
      <c r="J89" s="10" t="e">
        <f t="shared" si="40"/>
        <v>#VALUE!</v>
      </c>
      <c r="K89" s="10" t="e">
        <f t="shared" si="41"/>
        <v>#N/A</v>
      </c>
      <c r="L89" s="10" t="e">
        <f t="shared" si="42"/>
        <v>#N/A</v>
      </c>
      <c r="M89" s="10" t="e">
        <f t="shared" si="43"/>
        <v>#N/A</v>
      </c>
      <c r="N89" s="10">
        <f>COUNT($E$2:E89)</f>
        <v>23</v>
      </c>
      <c r="O89" s="10" t="e">
        <f t="shared" si="36"/>
        <v>#N/A</v>
      </c>
      <c r="S89" s="17">
        <f t="shared" si="37"/>
        <v>0.8</v>
      </c>
      <c r="T89" s="10">
        <f t="shared" ca="1" si="33"/>
        <v>17.588758386450813</v>
      </c>
      <c r="U89" s="17">
        <f t="shared" si="38"/>
        <v>0.55999999999999994</v>
      </c>
      <c r="V89" s="10">
        <f t="shared" ca="1" si="34"/>
        <v>14.105373162891022</v>
      </c>
      <c r="W89" s="17">
        <f t="shared" si="39"/>
        <v>0</v>
      </c>
      <c r="X89" s="10" t="e">
        <f t="shared" ca="1" si="35"/>
        <v>#NUM!</v>
      </c>
      <c r="Y89" s="10">
        <f t="shared" ca="1" si="54"/>
        <v>5.0479280388752308</v>
      </c>
      <c r="Z89" s="10">
        <f t="shared" ca="1" si="44"/>
        <v>6.8802849990687491</v>
      </c>
      <c r="AA89" s="10">
        <f t="shared" ca="1" si="45"/>
        <v>9.0991257143317981</v>
      </c>
      <c r="AB89" s="10">
        <f t="shared" ca="1" si="46"/>
        <v>10.699065977658258</v>
      </c>
      <c r="AC89" s="20">
        <f t="shared" ca="1" si="47"/>
        <v>12.066155940458248</v>
      </c>
      <c r="AD89" s="10">
        <f t="shared" ca="1" si="48"/>
        <v>13.343942050391306</v>
      </c>
      <c r="AE89" s="10">
        <f t="shared" ca="1" si="49"/>
        <v>14.621728160324363</v>
      </c>
      <c r="AF89" s="10">
        <f t="shared" ca="1" si="50"/>
        <v>15.988818123124354</v>
      </c>
      <c r="AG89" s="10">
        <f t="shared" ca="1" si="51"/>
        <v>17.588758386450813</v>
      </c>
      <c r="AH89" s="10">
        <f t="shared" ca="1" si="52"/>
        <v>19.807599101713862</v>
      </c>
      <c r="AI89" s="10">
        <f t="shared" ca="1" si="53"/>
        <v>21.639956061907377</v>
      </c>
    </row>
    <row r="90" spans="6:35">
      <c r="F90" s="21" t="s">
        <v>3</v>
      </c>
      <c r="I90" s="17"/>
      <c r="J90" s="10" t="e">
        <f t="shared" si="40"/>
        <v>#VALUE!</v>
      </c>
      <c r="K90" s="10" t="e">
        <f t="shared" si="41"/>
        <v>#N/A</v>
      </c>
      <c r="L90" s="10" t="e">
        <f t="shared" si="42"/>
        <v>#N/A</v>
      </c>
      <c r="M90" s="10" t="e">
        <f t="shared" si="43"/>
        <v>#N/A</v>
      </c>
      <c r="N90" s="10">
        <f>COUNT($E$2:E90)</f>
        <v>23</v>
      </c>
      <c r="O90" s="10" t="e">
        <f t="shared" si="36"/>
        <v>#N/A</v>
      </c>
      <c r="S90" s="17">
        <f t="shared" si="37"/>
        <v>0.8</v>
      </c>
      <c r="T90" s="10">
        <f t="shared" ca="1" si="33"/>
        <v>17.588758386450813</v>
      </c>
      <c r="U90" s="17">
        <f t="shared" si="38"/>
        <v>0.55999999999999994</v>
      </c>
      <c r="V90" s="10">
        <f t="shared" ca="1" si="34"/>
        <v>14.105373162891022</v>
      </c>
      <c r="W90" s="17">
        <f t="shared" si="39"/>
        <v>0</v>
      </c>
      <c r="X90" s="10" t="e">
        <f t="shared" ca="1" si="35"/>
        <v>#NUM!</v>
      </c>
      <c r="Y90" s="10">
        <f t="shared" ca="1" si="54"/>
        <v>5.0479280388752308</v>
      </c>
      <c r="Z90" s="10">
        <f t="shared" ca="1" si="44"/>
        <v>6.8802849990687491</v>
      </c>
      <c r="AA90" s="10">
        <f t="shared" ca="1" si="45"/>
        <v>9.0991257143317981</v>
      </c>
      <c r="AB90" s="10">
        <f t="shared" ca="1" si="46"/>
        <v>10.699065977658258</v>
      </c>
      <c r="AC90" s="20">
        <f t="shared" ca="1" si="47"/>
        <v>12.066155940458248</v>
      </c>
      <c r="AD90" s="10">
        <f t="shared" ca="1" si="48"/>
        <v>13.343942050391306</v>
      </c>
      <c r="AE90" s="10">
        <f t="shared" ca="1" si="49"/>
        <v>14.621728160324363</v>
      </c>
      <c r="AF90" s="10">
        <f t="shared" ca="1" si="50"/>
        <v>15.988818123124354</v>
      </c>
      <c r="AG90" s="10">
        <f t="shared" ca="1" si="51"/>
        <v>17.588758386450813</v>
      </c>
      <c r="AH90" s="10">
        <f t="shared" ca="1" si="52"/>
        <v>19.807599101713862</v>
      </c>
      <c r="AI90" s="10">
        <f t="shared" ca="1" si="53"/>
        <v>21.639956061907377</v>
      </c>
    </row>
    <row r="91" spans="6:35">
      <c r="F91" s="21" t="s">
        <v>3</v>
      </c>
      <c r="I91" s="17"/>
      <c r="J91" s="10" t="e">
        <f t="shared" si="40"/>
        <v>#VALUE!</v>
      </c>
      <c r="K91" s="10" t="e">
        <f t="shared" si="41"/>
        <v>#N/A</v>
      </c>
      <c r="L91" s="10" t="e">
        <f t="shared" si="42"/>
        <v>#N/A</v>
      </c>
      <c r="M91" s="10" t="e">
        <f t="shared" si="43"/>
        <v>#N/A</v>
      </c>
      <c r="N91" s="10">
        <f>COUNT($E$2:E91)</f>
        <v>23</v>
      </c>
      <c r="O91" s="10" t="e">
        <f t="shared" si="36"/>
        <v>#N/A</v>
      </c>
      <c r="S91" s="17">
        <f t="shared" si="37"/>
        <v>0.8</v>
      </c>
      <c r="T91" s="10">
        <f t="shared" ca="1" si="33"/>
        <v>17.588758386450813</v>
      </c>
      <c r="U91" s="17">
        <f t="shared" si="38"/>
        <v>0.55999999999999994</v>
      </c>
      <c r="V91" s="10">
        <f t="shared" ca="1" si="34"/>
        <v>14.105373162891022</v>
      </c>
      <c r="W91" s="17">
        <f t="shared" si="39"/>
        <v>0</v>
      </c>
      <c r="X91" s="10" t="e">
        <f t="shared" ca="1" si="35"/>
        <v>#NUM!</v>
      </c>
      <c r="Y91" s="10">
        <f t="shared" ca="1" si="54"/>
        <v>5.0479280388752308</v>
      </c>
      <c r="Z91" s="10">
        <f t="shared" ca="1" si="44"/>
        <v>6.8802849990687491</v>
      </c>
      <c r="AA91" s="10">
        <f t="shared" ca="1" si="45"/>
        <v>9.0991257143317981</v>
      </c>
      <c r="AB91" s="10">
        <f t="shared" ca="1" si="46"/>
        <v>10.699065977658258</v>
      </c>
      <c r="AC91" s="20">
        <f t="shared" ca="1" si="47"/>
        <v>12.066155940458248</v>
      </c>
      <c r="AD91" s="10">
        <f t="shared" ca="1" si="48"/>
        <v>13.343942050391306</v>
      </c>
      <c r="AE91" s="10">
        <f t="shared" ca="1" si="49"/>
        <v>14.621728160324363</v>
      </c>
      <c r="AF91" s="10">
        <f t="shared" ca="1" si="50"/>
        <v>15.988818123124354</v>
      </c>
      <c r="AG91" s="10">
        <f t="shared" ca="1" si="51"/>
        <v>17.588758386450813</v>
      </c>
      <c r="AH91" s="10">
        <f t="shared" ca="1" si="52"/>
        <v>19.807599101713862</v>
      </c>
      <c r="AI91" s="10">
        <f t="shared" ca="1" si="53"/>
        <v>21.639956061907377</v>
      </c>
    </row>
    <row r="92" spans="6:35">
      <c r="F92" s="21" t="s">
        <v>3</v>
      </c>
      <c r="I92" s="17"/>
      <c r="J92" s="10" t="e">
        <f t="shared" si="40"/>
        <v>#VALUE!</v>
      </c>
      <c r="K92" s="10" t="e">
        <f t="shared" si="41"/>
        <v>#N/A</v>
      </c>
      <c r="L92" s="10" t="e">
        <f t="shared" si="42"/>
        <v>#N/A</v>
      </c>
      <c r="M92" s="10" t="e">
        <f t="shared" si="43"/>
        <v>#N/A</v>
      </c>
      <c r="N92" s="10">
        <f>COUNT($E$2:E92)</f>
        <v>23</v>
      </c>
      <c r="O92" s="10" t="e">
        <f t="shared" si="36"/>
        <v>#N/A</v>
      </c>
      <c r="S92" s="17">
        <f t="shared" si="37"/>
        <v>0.8</v>
      </c>
      <c r="T92" s="10">
        <f t="shared" ca="1" si="33"/>
        <v>17.588758386450813</v>
      </c>
      <c r="U92" s="17">
        <f t="shared" si="38"/>
        <v>0.55999999999999994</v>
      </c>
      <c r="V92" s="10">
        <f t="shared" ca="1" si="34"/>
        <v>14.105373162891022</v>
      </c>
      <c r="W92" s="17">
        <f t="shared" si="39"/>
        <v>0</v>
      </c>
      <c r="X92" s="10" t="e">
        <f t="shared" ca="1" si="35"/>
        <v>#NUM!</v>
      </c>
      <c r="Y92" s="10">
        <f t="shared" ca="1" si="54"/>
        <v>5.0479280388752308</v>
      </c>
      <c r="Z92" s="10">
        <f t="shared" ca="1" si="44"/>
        <v>6.8802849990687491</v>
      </c>
      <c r="AA92" s="10">
        <f t="shared" ca="1" si="45"/>
        <v>9.0991257143317981</v>
      </c>
      <c r="AB92" s="10">
        <f t="shared" ca="1" si="46"/>
        <v>10.699065977658258</v>
      </c>
      <c r="AC92" s="20">
        <f t="shared" ca="1" si="47"/>
        <v>12.066155940458248</v>
      </c>
      <c r="AD92" s="10">
        <f t="shared" ca="1" si="48"/>
        <v>13.343942050391306</v>
      </c>
      <c r="AE92" s="10">
        <f t="shared" ca="1" si="49"/>
        <v>14.621728160324363</v>
      </c>
      <c r="AF92" s="10">
        <f t="shared" ca="1" si="50"/>
        <v>15.988818123124354</v>
      </c>
      <c r="AG92" s="10">
        <f t="shared" ca="1" si="51"/>
        <v>17.588758386450813</v>
      </c>
      <c r="AH92" s="10">
        <f t="shared" ca="1" si="52"/>
        <v>19.807599101713862</v>
      </c>
      <c r="AI92" s="10">
        <f t="shared" ca="1" si="53"/>
        <v>21.639956061907377</v>
      </c>
    </row>
    <row r="93" spans="6:35">
      <c r="F93" s="21" t="s">
        <v>3</v>
      </c>
      <c r="I93" s="17"/>
      <c r="J93" s="10" t="e">
        <f t="shared" si="40"/>
        <v>#VALUE!</v>
      </c>
      <c r="K93" s="10" t="e">
        <f t="shared" si="41"/>
        <v>#N/A</v>
      </c>
      <c r="L93" s="10" t="e">
        <f t="shared" si="42"/>
        <v>#N/A</v>
      </c>
      <c r="M93" s="10" t="e">
        <f t="shared" si="43"/>
        <v>#N/A</v>
      </c>
      <c r="N93" s="10">
        <f>COUNT($E$2:E93)</f>
        <v>23</v>
      </c>
      <c r="O93" s="10" t="e">
        <f t="shared" si="36"/>
        <v>#N/A</v>
      </c>
      <c r="S93" s="17">
        <f t="shared" si="37"/>
        <v>0.8</v>
      </c>
      <c r="T93" s="10">
        <f t="shared" ref="T93:T156" ca="1" si="55">NORMINV(S93,$B$8,$B$9)</f>
        <v>17.588758386450813</v>
      </c>
      <c r="U93" s="17">
        <f t="shared" si="38"/>
        <v>0.55999999999999994</v>
      </c>
      <c r="V93" s="10">
        <f t="shared" ref="V93:V156" ca="1" si="56">NORMINV(U93,$B$8,$B$9)</f>
        <v>14.105373162891022</v>
      </c>
      <c r="W93" s="17">
        <f t="shared" si="39"/>
        <v>0</v>
      </c>
      <c r="X93" s="10" t="e">
        <f t="shared" ref="X93:X156" ca="1" si="57">NORMINV(W94,$B$7,$B$8)</f>
        <v>#NUM!</v>
      </c>
      <c r="Y93" s="10">
        <f t="shared" ca="1" si="54"/>
        <v>5.0479280388752308</v>
      </c>
      <c r="Z93" s="10">
        <f t="shared" ca="1" si="44"/>
        <v>6.8802849990687491</v>
      </c>
      <c r="AA93" s="10">
        <f t="shared" ca="1" si="45"/>
        <v>9.0991257143317981</v>
      </c>
      <c r="AB93" s="10">
        <f t="shared" ca="1" si="46"/>
        <v>10.699065977658258</v>
      </c>
      <c r="AC93" s="20">
        <f t="shared" ca="1" si="47"/>
        <v>12.066155940458248</v>
      </c>
      <c r="AD93" s="10">
        <f t="shared" ca="1" si="48"/>
        <v>13.343942050391306</v>
      </c>
      <c r="AE93" s="10">
        <f t="shared" ca="1" si="49"/>
        <v>14.621728160324363</v>
      </c>
      <c r="AF93" s="10">
        <f t="shared" ca="1" si="50"/>
        <v>15.988818123124354</v>
      </c>
      <c r="AG93" s="10">
        <f t="shared" ca="1" si="51"/>
        <v>17.588758386450813</v>
      </c>
      <c r="AH93" s="10">
        <f t="shared" ca="1" si="52"/>
        <v>19.807599101713862</v>
      </c>
      <c r="AI93" s="10">
        <f t="shared" ca="1" si="53"/>
        <v>21.639956061907377</v>
      </c>
    </row>
    <row r="94" spans="6:35">
      <c r="F94" s="21" t="s">
        <v>3</v>
      </c>
      <c r="I94" s="17"/>
      <c r="J94" s="10" t="e">
        <f t="shared" si="40"/>
        <v>#VALUE!</v>
      </c>
      <c r="K94" s="10" t="e">
        <f t="shared" si="41"/>
        <v>#N/A</v>
      </c>
      <c r="L94" s="10" t="e">
        <f t="shared" si="42"/>
        <v>#N/A</v>
      </c>
      <c r="M94" s="10" t="e">
        <f t="shared" si="43"/>
        <v>#N/A</v>
      </c>
      <c r="N94" s="10">
        <f>COUNT($E$2:E94)</f>
        <v>23</v>
      </c>
      <c r="O94" s="10" t="e">
        <f t="shared" si="36"/>
        <v>#N/A</v>
      </c>
      <c r="S94" s="17">
        <f t="shared" si="37"/>
        <v>0.8</v>
      </c>
      <c r="T94" s="10">
        <f t="shared" ca="1" si="55"/>
        <v>17.588758386450813</v>
      </c>
      <c r="U94" s="17">
        <f t="shared" si="38"/>
        <v>0.55999999999999994</v>
      </c>
      <c r="V94" s="10">
        <f t="shared" ca="1" si="56"/>
        <v>14.105373162891022</v>
      </c>
      <c r="W94" s="17">
        <f t="shared" si="39"/>
        <v>0</v>
      </c>
      <c r="X94" s="10" t="e">
        <f t="shared" ca="1" si="57"/>
        <v>#NUM!</v>
      </c>
      <c r="Y94" s="10">
        <f t="shared" ca="1" si="54"/>
        <v>5.0479280388752308</v>
      </c>
      <c r="Z94" s="10">
        <f t="shared" ca="1" si="44"/>
        <v>6.8802849990687491</v>
      </c>
      <c r="AA94" s="10">
        <f t="shared" ca="1" si="45"/>
        <v>9.0991257143317981</v>
      </c>
      <c r="AB94" s="10">
        <f t="shared" ca="1" si="46"/>
        <v>10.699065977658258</v>
      </c>
      <c r="AC94" s="20">
        <f t="shared" ca="1" si="47"/>
        <v>12.066155940458248</v>
      </c>
      <c r="AD94" s="10">
        <f t="shared" ca="1" si="48"/>
        <v>13.343942050391306</v>
      </c>
      <c r="AE94" s="10">
        <f t="shared" ca="1" si="49"/>
        <v>14.621728160324363</v>
      </c>
      <c r="AF94" s="10">
        <f t="shared" ca="1" si="50"/>
        <v>15.988818123124354</v>
      </c>
      <c r="AG94" s="10">
        <f t="shared" ca="1" si="51"/>
        <v>17.588758386450813</v>
      </c>
      <c r="AH94" s="10">
        <f t="shared" ca="1" si="52"/>
        <v>19.807599101713862</v>
      </c>
      <c r="AI94" s="10">
        <f t="shared" ca="1" si="53"/>
        <v>21.639956061907377</v>
      </c>
    </row>
    <row r="95" spans="6:35">
      <c r="F95" s="21" t="s">
        <v>3</v>
      </c>
      <c r="I95" s="17"/>
      <c r="J95" s="10" t="e">
        <f t="shared" si="40"/>
        <v>#VALUE!</v>
      </c>
      <c r="K95" s="10" t="e">
        <f t="shared" si="41"/>
        <v>#N/A</v>
      </c>
      <c r="L95" s="10" t="e">
        <f t="shared" si="42"/>
        <v>#N/A</v>
      </c>
      <c r="M95" s="10" t="e">
        <f t="shared" si="43"/>
        <v>#N/A</v>
      </c>
      <c r="N95" s="10">
        <f>COUNT($E$2:E95)</f>
        <v>23</v>
      </c>
      <c r="O95" s="10" t="e">
        <f t="shared" si="36"/>
        <v>#N/A</v>
      </c>
      <c r="S95" s="17">
        <f t="shared" si="37"/>
        <v>0.8</v>
      </c>
      <c r="T95" s="10">
        <f t="shared" ca="1" si="55"/>
        <v>17.588758386450813</v>
      </c>
      <c r="U95" s="17">
        <f t="shared" si="38"/>
        <v>0.55999999999999994</v>
      </c>
      <c r="V95" s="10">
        <f t="shared" ca="1" si="56"/>
        <v>14.105373162891022</v>
      </c>
      <c r="W95" s="17">
        <f t="shared" si="39"/>
        <v>0</v>
      </c>
      <c r="X95" s="10" t="e">
        <f t="shared" ca="1" si="57"/>
        <v>#NUM!</v>
      </c>
      <c r="Y95" s="10">
        <f t="shared" ca="1" si="54"/>
        <v>5.0479280388752308</v>
      </c>
      <c r="Z95" s="10">
        <f t="shared" ca="1" si="44"/>
        <v>6.8802849990687491</v>
      </c>
      <c r="AA95" s="10">
        <f t="shared" ca="1" si="45"/>
        <v>9.0991257143317981</v>
      </c>
      <c r="AB95" s="10">
        <f t="shared" ca="1" si="46"/>
        <v>10.699065977658258</v>
      </c>
      <c r="AC95" s="20">
        <f t="shared" ca="1" si="47"/>
        <v>12.066155940458248</v>
      </c>
      <c r="AD95" s="10">
        <f t="shared" ca="1" si="48"/>
        <v>13.343942050391306</v>
      </c>
      <c r="AE95" s="10">
        <f t="shared" ca="1" si="49"/>
        <v>14.621728160324363</v>
      </c>
      <c r="AF95" s="10">
        <f t="shared" ca="1" si="50"/>
        <v>15.988818123124354</v>
      </c>
      <c r="AG95" s="10">
        <f t="shared" ca="1" si="51"/>
        <v>17.588758386450813</v>
      </c>
      <c r="AH95" s="10">
        <f t="shared" ca="1" si="52"/>
        <v>19.807599101713862</v>
      </c>
      <c r="AI95" s="10">
        <f t="shared" ca="1" si="53"/>
        <v>21.639956061907377</v>
      </c>
    </row>
    <row r="96" spans="6:35">
      <c r="F96" s="21" t="s">
        <v>3</v>
      </c>
      <c r="I96" s="17"/>
      <c r="J96" s="10" t="e">
        <f t="shared" si="40"/>
        <v>#VALUE!</v>
      </c>
      <c r="K96" s="10" t="e">
        <f t="shared" si="41"/>
        <v>#N/A</v>
      </c>
      <c r="L96" s="10" t="e">
        <f t="shared" si="42"/>
        <v>#N/A</v>
      </c>
      <c r="M96" s="10" t="e">
        <f t="shared" si="43"/>
        <v>#N/A</v>
      </c>
      <c r="N96" s="10">
        <f>COUNT($E$2:E96)</f>
        <v>23</v>
      </c>
      <c r="O96" s="10" t="e">
        <f t="shared" si="36"/>
        <v>#N/A</v>
      </c>
      <c r="S96" s="17">
        <f t="shared" si="37"/>
        <v>0.8</v>
      </c>
      <c r="T96" s="10">
        <f t="shared" ca="1" si="55"/>
        <v>17.588758386450813</v>
      </c>
      <c r="U96" s="17">
        <f t="shared" si="38"/>
        <v>0.55999999999999994</v>
      </c>
      <c r="V96" s="10">
        <f t="shared" ca="1" si="56"/>
        <v>14.105373162891022</v>
      </c>
      <c r="W96" s="17">
        <f t="shared" si="39"/>
        <v>0</v>
      </c>
      <c r="X96" s="10" t="e">
        <f t="shared" ca="1" si="57"/>
        <v>#NUM!</v>
      </c>
      <c r="Y96" s="10">
        <f t="shared" ca="1" si="54"/>
        <v>5.0479280388752308</v>
      </c>
      <c r="Z96" s="10">
        <f t="shared" ca="1" si="44"/>
        <v>6.8802849990687491</v>
      </c>
      <c r="AA96" s="10">
        <f t="shared" ca="1" si="45"/>
        <v>9.0991257143317981</v>
      </c>
      <c r="AB96" s="10">
        <f t="shared" ca="1" si="46"/>
        <v>10.699065977658258</v>
      </c>
      <c r="AC96" s="20">
        <f t="shared" ca="1" si="47"/>
        <v>12.066155940458248</v>
      </c>
      <c r="AD96" s="10">
        <f t="shared" ca="1" si="48"/>
        <v>13.343942050391306</v>
      </c>
      <c r="AE96" s="10">
        <f t="shared" ca="1" si="49"/>
        <v>14.621728160324363</v>
      </c>
      <c r="AF96" s="10">
        <f t="shared" ca="1" si="50"/>
        <v>15.988818123124354</v>
      </c>
      <c r="AG96" s="10">
        <f t="shared" ca="1" si="51"/>
        <v>17.588758386450813</v>
      </c>
      <c r="AH96" s="10">
        <f t="shared" ca="1" si="52"/>
        <v>19.807599101713862</v>
      </c>
      <c r="AI96" s="10">
        <f t="shared" ca="1" si="53"/>
        <v>21.639956061907377</v>
      </c>
    </row>
    <row r="97" spans="6:35">
      <c r="F97" s="21" t="s">
        <v>3</v>
      </c>
      <c r="I97" s="17"/>
      <c r="J97" s="10" t="e">
        <f t="shared" si="40"/>
        <v>#VALUE!</v>
      </c>
      <c r="K97" s="10" t="e">
        <f t="shared" si="41"/>
        <v>#N/A</v>
      </c>
      <c r="L97" s="10" t="e">
        <f t="shared" si="42"/>
        <v>#N/A</v>
      </c>
      <c r="M97" s="10" t="e">
        <f t="shared" si="43"/>
        <v>#N/A</v>
      </c>
      <c r="N97" s="10">
        <f>COUNT($E$2:E97)</f>
        <v>23</v>
      </c>
      <c r="O97" s="10" t="e">
        <f t="shared" si="36"/>
        <v>#N/A</v>
      </c>
      <c r="S97" s="17">
        <f t="shared" si="37"/>
        <v>0.8</v>
      </c>
      <c r="T97" s="10">
        <f t="shared" ca="1" si="55"/>
        <v>17.588758386450813</v>
      </c>
      <c r="U97" s="17">
        <f t="shared" si="38"/>
        <v>0.55999999999999994</v>
      </c>
      <c r="V97" s="10">
        <f t="shared" ca="1" si="56"/>
        <v>14.105373162891022</v>
      </c>
      <c r="W97" s="17">
        <f t="shared" si="39"/>
        <v>0</v>
      </c>
      <c r="X97" s="10" t="e">
        <f t="shared" ca="1" si="57"/>
        <v>#NUM!</v>
      </c>
      <c r="Y97" s="10">
        <f t="shared" ca="1" si="54"/>
        <v>5.0479280388752308</v>
      </c>
      <c r="Z97" s="10">
        <f t="shared" ca="1" si="44"/>
        <v>6.8802849990687491</v>
      </c>
      <c r="AA97" s="10">
        <f t="shared" ca="1" si="45"/>
        <v>9.0991257143317981</v>
      </c>
      <c r="AB97" s="10">
        <f t="shared" ca="1" si="46"/>
        <v>10.699065977658258</v>
      </c>
      <c r="AC97" s="20">
        <f t="shared" ca="1" si="47"/>
        <v>12.066155940458248</v>
      </c>
      <c r="AD97" s="10">
        <f t="shared" ca="1" si="48"/>
        <v>13.343942050391306</v>
      </c>
      <c r="AE97" s="10">
        <f t="shared" ca="1" si="49"/>
        <v>14.621728160324363</v>
      </c>
      <c r="AF97" s="10">
        <f t="shared" ca="1" si="50"/>
        <v>15.988818123124354</v>
      </c>
      <c r="AG97" s="10">
        <f t="shared" ca="1" si="51"/>
        <v>17.588758386450813</v>
      </c>
      <c r="AH97" s="10">
        <f t="shared" ca="1" si="52"/>
        <v>19.807599101713862</v>
      </c>
      <c r="AI97" s="10">
        <f t="shared" ca="1" si="53"/>
        <v>21.639956061907377</v>
      </c>
    </row>
    <row r="98" spans="6:35">
      <c r="F98" s="21" t="s">
        <v>3</v>
      </c>
      <c r="I98" s="17"/>
      <c r="J98" s="10" t="e">
        <f t="shared" si="40"/>
        <v>#VALUE!</v>
      </c>
      <c r="K98" s="10" t="e">
        <f t="shared" si="41"/>
        <v>#N/A</v>
      </c>
      <c r="L98" s="10" t="e">
        <f t="shared" si="42"/>
        <v>#N/A</v>
      </c>
      <c r="M98" s="10" t="e">
        <f t="shared" si="43"/>
        <v>#N/A</v>
      </c>
      <c r="N98" s="10">
        <f>COUNT($E$2:E98)</f>
        <v>23</v>
      </c>
      <c r="O98" s="10" t="e">
        <f t="shared" si="36"/>
        <v>#N/A</v>
      </c>
      <c r="S98" s="17">
        <f t="shared" si="37"/>
        <v>0.8</v>
      </c>
      <c r="T98" s="10">
        <f t="shared" ca="1" si="55"/>
        <v>17.588758386450813</v>
      </c>
      <c r="U98" s="17">
        <f t="shared" si="38"/>
        <v>0.55999999999999994</v>
      </c>
      <c r="V98" s="10">
        <f t="shared" ca="1" si="56"/>
        <v>14.105373162891022</v>
      </c>
      <c r="W98" s="17">
        <f t="shared" si="39"/>
        <v>0</v>
      </c>
      <c r="X98" s="10" t="e">
        <f t="shared" ca="1" si="57"/>
        <v>#NUM!</v>
      </c>
      <c r="Y98" s="10">
        <f t="shared" ca="1" si="54"/>
        <v>5.0479280388752308</v>
      </c>
      <c r="Z98" s="10">
        <f t="shared" ca="1" si="44"/>
        <v>6.8802849990687491</v>
      </c>
      <c r="AA98" s="10">
        <f t="shared" ca="1" si="45"/>
        <v>9.0991257143317981</v>
      </c>
      <c r="AB98" s="10">
        <f t="shared" ca="1" si="46"/>
        <v>10.699065977658258</v>
      </c>
      <c r="AC98" s="20">
        <f t="shared" ca="1" si="47"/>
        <v>12.066155940458248</v>
      </c>
      <c r="AD98" s="10">
        <f t="shared" ca="1" si="48"/>
        <v>13.343942050391306</v>
      </c>
      <c r="AE98" s="10">
        <f t="shared" ca="1" si="49"/>
        <v>14.621728160324363</v>
      </c>
      <c r="AF98" s="10">
        <f t="shared" ca="1" si="50"/>
        <v>15.988818123124354</v>
      </c>
      <c r="AG98" s="10">
        <f t="shared" ca="1" si="51"/>
        <v>17.588758386450813</v>
      </c>
      <c r="AH98" s="10">
        <f t="shared" ca="1" si="52"/>
        <v>19.807599101713862</v>
      </c>
      <c r="AI98" s="10">
        <f t="shared" ca="1" si="53"/>
        <v>21.639956061907377</v>
      </c>
    </row>
    <row r="99" spans="6:35">
      <c r="F99" s="21" t="s">
        <v>3</v>
      </c>
      <c r="I99" s="17"/>
      <c r="J99" s="10" t="e">
        <f t="shared" si="40"/>
        <v>#VALUE!</v>
      </c>
      <c r="K99" s="10" t="e">
        <f t="shared" si="41"/>
        <v>#N/A</v>
      </c>
      <c r="L99" s="10" t="e">
        <f t="shared" si="42"/>
        <v>#N/A</v>
      </c>
      <c r="M99" s="10" t="e">
        <f t="shared" si="43"/>
        <v>#N/A</v>
      </c>
      <c r="N99" s="10">
        <f>COUNT($E$2:E99)</f>
        <v>23</v>
      </c>
      <c r="O99" s="10" t="e">
        <f t="shared" si="36"/>
        <v>#N/A</v>
      </c>
      <c r="S99" s="17">
        <f t="shared" si="37"/>
        <v>0.8</v>
      </c>
      <c r="T99" s="10">
        <f t="shared" ca="1" si="55"/>
        <v>17.588758386450813</v>
      </c>
      <c r="U99" s="17">
        <f t="shared" si="38"/>
        <v>0.55999999999999994</v>
      </c>
      <c r="V99" s="10">
        <f t="shared" ca="1" si="56"/>
        <v>14.105373162891022</v>
      </c>
      <c r="W99" s="17">
        <f t="shared" si="39"/>
        <v>0</v>
      </c>
      <c r="X99" s="10" t="e">
        <f t="shared" ca="1" si="57"/>
        <v>#NUM!</v>
      </c>
      <c r="Y99" s="10">
        <f t="shared" ca="1" si="54"/>
        <v>5.0479280388752308</v>
      </c>
      <c r="Z99" s="10">
        <f t="shared" ca="1" si="44"/>
        <v>6.8802849990687491</v>
      </c>
      <c r="AA99" s="10">
        <f t="shared" ca="1" si="45"/>
        <v>9.0991257143317981</v>
      </c>
      <c r="AB99" s="10">
        <f t="shared" ca="1" si="46"/>
        <v>10.699065977658258</v>
      </c>
      <c r="AC99" s="20">
        <f t="shared" ca="1" si="47"/>
        <v>12.066155940458248</v>
      </c>
      <c r="AD99" s="10">
        <f t="shared" ca="1" si="48"/>
        <v>13.343942050391306</v>
      </c>
      <c r="AE99" s="10">
        <f t="shared" ca="1" si="49"/>
        <v>14.621728160324363</v>
      </c>
      <c r="AF99" s="10">
        <f t="shared" ca="1" si="50"/>
        <v>15.988818123124354</v>
      </c>
      <c r="AG99" s="10">
        <f t="shared" ca="1" si="51"/>
        <v>17.588758386450813</v>
      </c>
      <c r="AH99" s="10">
        <f t="shared" ca="1" si="52"/>
        <v>19.807599101713862</v>
      </c>
      <c r="AI99" s="10">
        <f t="shared" ca="1" si="53"/>
        <v>21.639956061907377</v>
      </c>
    </row>
    <row r="100" spans="6:35">
      <c r="F100" s="21" t="s">
        <v>3</v>
      </c>
      <c r="I100" s="17"/>
      <c r="J100" s="10" t="e">
        <f t="shared" si="40"/>
        <v>#VALUE!</v>
      </c>
      <c r="K100" s="10" t="e">
        <f t="shared" si="41"/>
        <v>#N/A</v>
      </c>
      <c r="L100" s="10" t="e">
        <f t="shared" si="42"/>
        <v>#N/A</v>
      </c>
      <c r="M100" s="10" t="e">
        <f t="shared" si="43"/>
        <v>#N/A</v>
      </c>
      <c r="N100" s="10">
        <f>COUNT($E$2:E100)</f>
        <v>23</v>
      </c>
      <c r="O100" s="10" t="e">
        <f t="shared" si="36"/>
        <v>#N/A</v>
      </c>
      <c r="S100" s="17">
        <f t="shared" si="37"/>
        <v>0.8</v>
      </c>
      <c r="T100" s="10">
        <f t="shared" ca="1" si="55"/>
        <v>17.588758386450813</v>
      </c>
      <c r="U100" s="17">
        <f t="shared" si="38"/>
        <v>0.55999999999999994</v>
      </c>
      <c r="V100" s="10">
        <f t="shared" ca="1" si="56"/>
        <v>14.105373162891022</v>
      </c>
      <c r="W100" s="17">
        <f t="shared" si="39"/>
        <v>0</v>
      </c>
      <c r="X100" s="10" t="e">
        <f t="shared" ca="1" si="57"/>
        <v>#NUM!</v>
      </c>
      <c r="Y100" s="10">
        <f t="shared" ca="1" si="54"/>
        <v>5.0479280388752308</v>
      </c>
      <c r="Z100" s="10">
        <f t="shared" ca="1" si="44"/>
        <v>6.8802849990687491</v>
      </c>
      <c r="AA100" s="10">
        <f t="shared" ca="1" si="45"/>
        <v>9.0991257143317981</v>
      </c>
      <c r="AB100" s="10">
        <f t="shared" ca="1" si="46"/>
        <v>10.699065977658258</v>
      </c>
      <c r="AC100" s="20">
        <f t="shared" ca="1" si="47"/>
        <v>12.066155940458248</v>
      </c>
      <c r="AD100" s="10">
        <f t="shared" ca="1" si="48"/>
        <v>13.343942050391306</v>
      </c>
      <c r="AE100" s="10">
        <f t="shared" ca="1" si="49"/>
        <v>14.621728160324363</v>
      </c>
      <c r="AF100" s="10">
        <f t="shared" ca="1" si="50"/>
        <v>15.988818123124354</v>
      </c>
      <c r="AG100" s="10">
        <f t="shared" ca="1" si="51"/>
        <v>17.588758386450813</v>
      </c>
      <c r="AH100" s="10">
        <f t="shared" ca="1" si="52"/>
        <v>19.807599101713862</v>
      </c>
      <c r="AI100" s="10">
        <f t="shared" ca="1" si="53"/>
        <v>21.639956061907377</v>
      </c>
    </row>
    <row r="101" spans="6:35">
      <c r="F101" s="21" t="s">
        <v>3</v>
      </c>
      <c r="I101" s="17"/>
      <c r="J101" s="10" t="e">
        <f t="shared" si="40"/>
        <v>#VALUE!</v>
      </c>
      <c r="K101" s="10" t="e">
        <f t="shared" si="41"/>
        <v>#N/A</v>
      </c>
      <c r="L101" s="10" t="e">
        <f t="shared" si="42"/>
        <v>#N/A</v>
      </c>
      <c r="M101" s="10" t="e">
        <f t="shared" si="43"/>
        <v>#N/A</v>
      </c>
      <c r="N101" s="10">
        <f>COUNT($E$2:E101)</f>
        <v>23</v>
      </c>
      <c r="O101" s="10" t="e">
        <f t="shared" si="36"/>
        <v>#N/A</v>
      </c>
      <c r="S101" s="17">
        <f t="shared" si="37"/>
        <v>0.8</v>
      </c>
      <c r="T101" s="10">
        <f t="shared" ca="1" si="55"/>
        <v>17.588758386450813</v>
      </c>
      <c r="U101" s="17">
        <f t="shared" si="38"/>
        <v>0.55999999999999994</v>
      </c>
      <c r="V101" s="10">
        <f t="shared" ca="1" si="56"/>
        <v>14.105373162891022</v>
      </c>
      <c r="W101" s="17">
        <f t="shared" si="39"/>
        <v>0</v>
      </c>
      <c r="X101" s="10" t="e">
        <f t="shared" ca="1" si="57"/>
        <v>#NUM!</v>
      </c>
      <c r="Y101" s="10">
        <f t="shared" ca="1" si="54"/>
        <v>5.0479280388752308</v>
      </c>
      <c r="Z101" s="10">
        <f t="shared" ca="1" si="44"/>
        <v>6.8802849990687491</v>
      </c>
      <c r="AA101" s="10">
        <f t="shared" ca="1" si="45"/>
        <v>9.0991257143317981</v>
      </c>
      <c r="AB101" s="10">
        <f t="shared" ca="1" si="46"/>
        <v>10.699065977658258</v>
      </c>
      <c r="AC101" s="20">
        <f t="shared" ca="1" si="47"/>
        <v>12.066155940458248</v>
      </c>
      <c r="AD101" s="10">
        <f t="shared" ca="1" si="48"/>
        <v>13.343942050391306</v>
      </c>
      <c r="AE101" s="10">
        <f t="shared" ca="1" si="49"/>
        <v>14.621728160324363</v>
      </c>
      <c r="AF101" s="10">
        <f t="shared" ca="1" si="50"/>
        <v>15.988818123124354</v>
      </c>
      <c r="AG101" s="10">
        <f t="shared" ca="1" si="51"/>
        <v>17.588758386450813</v>
      </c>
      <c r="AH101" s="10">
        <f t="shared" ca="1" si="52"/>
        <v>19.807599101713862</v>
      </c>
      <c r="AI101" s="10">
        <f t="shared" ca="1" si="53"/>
        <v>21.639956061907377</v>
      </c>
    </row>
    <row r="102" spans="6:35">
      <c r="F102" s="21" t="s">
        <v>3</v>
      </c>
      <c r="I102" s="17"/>
      <c r="J102" s="10" t="e">
        <f t="shared" si="40"/>
        <v>#VALUE!</v>
      </c>
      <c r="K102" s="10" t="e">
        <f t="shared" si="41"/>
        <v>#N/A</v>
      </c>
      <c r="L102" s="10" t="e">
        <f t="shared" si="42"/>
        <v>#N/A</v>
      </c>
      <c r="M102" s="10" t="e">
        <f t="shared" si="43"/>
        <v>#N/A</v>
      </c>
      <c r="N102" s="10">
        <f>COUNT($E$2:E102)</f>
        <v>23</v>
      </c>
      <c r="O102" s="10" t="e">
        <f t="shared" si="36"/>
        <v>#N/A</v>
      </c>
      <c r="S102" s="17">
        <f t="shared" si="37"/>
        <v>0.8</v>
      </c>
      <c r="T102" s="10">
        <f t="shared" ca="1" si="55"/>
        <v>17.588758386450813</v>
      </c>
      <c r="U102" s="17">
        <f t="shared" si="38"/>
        <v>0.55999999999999994</v>
      </c>
      <c r="V102" s="10">
        <f t="shared" ca="1" si="56"/>
        <v>14.105373162891022</v>
      </c>
      <c r="W102" s="17">
        <f t="shared" si="39"/>
        <v>0</v>
      </c>
      <c r="X102" s="10" t="e">
        <f t="shared" ca="1" si="57"/>
        <v>#NUM!</v>
      </c>
      <c r="Y102" s="10">
        <f t="shared" ca="1" si="54"/>
        <v>5.0479280388752308</v>
      </c>
      <c r="Z102" s="10">
        <f t="shared" ca="1" si="44"/>
        <v>6.8802849990687491</v>
      </c>
      <c r="AA102" s="10">
        <f t="shared" ca="1" si="45"/>
        <v>9.0991257143317981</v>
      </c>
      <c r="AB102" s="10">
        <f t="shared" ca="1" si="46"/>
        <v>10.699065977658258</v>
      </c>
      <c r="AC102" s="20">
        <f t="shared" ca="1" si="47"/>
        <v>12.066155940458248</v>
      </c>
      <c r="AD102" s="10">
        <f t="shared" ca="1" si="48"/>
        <v>13.343942050391306</v>
      </c>
      <c r="AE102" s="10">
        <f t="shared" ca="1" si="49"/>
        <v>14.621728160324363</v>
      </c>
      <c r="AF102" s="10">
        <f t="shared" ca="1" si="50"/>
        <v>15.988818123124354</v>
      </c>
      <c r="AG102" s="10">
        <f t="shared" ca="1" si="51"/>
        <v>17.588758386450813</v>
      </c>
      <c r="AH102" s="10">
        <f t="shared" ca="1" si="52"/>
        <v>19.807599101713862</v>
      </c>
      <c r="AI102" s="10">
        <f t="shared" ca="1" si="53"/>
        <v>21.639956061907377</v>
      </c>
    </row>
    <row r="103" spans="6:35">
      <c r="F103" s="21" t="s">
        <v>3</v>
      </c>
      <c r="I103" s="17"/>
      <c r="J103" s="10" t="e">
        <f t="shared" si="40"/>
        <v>#VALUE!</v>
      </c>
      <c r="K103" s="10" t="e">
        <f t="shared" si="41"/>
        <v>#N/A</v>
      </c>
      <c r="L103" s="10" t="e">
        <f t="shared" si="42"/>
        <v>#N/A</v>
      </c>
      <c r="M103" s="10" t="e">
        <f t="shared" si="43"/>
        <v>#N/A</v>
      </c>
      <c r="N103" s="10">
        <f>COUNT($E$2:E103)</f>
        <v>23</v>
      </c>
      <c r="O103" s="10" t="e">
        <f t="shared" si="36"/>
        <v>#N/A</v>
      </c>
      <c r="S103" s="17">
        <f t="shared" si="37"/>
        <v>0.8</v>
      </c>
      <c r="T103" s="10">
        <f t="shared" ca="1" si="55"/>
        <v>17.588758386450813</v>
      </c>
      <c r="U103" s="17">
        <f t="shared" si="38"/>
        <v>0.55999999999999994</v>
      </c>
      <c r="V103" s="10">
        <f t="shared" ca="1" si="56"/>
        <v>14.105373162891022</v>
      </c>
      <c r="W103" s="17">
        <f t="shared" si="39"/>
        <v>0</v>
      </c>
      <c r="X103" s="10" t="e">
        <f t="shared" ca="1" si="57"/>
        <v>#NUM!</v>
      </c>
      <c r="Y103" s="10">
        <f t="shared" ca="1" si="54"/>
        <v>5.0479280388752308</v>
      </c>
      <c r="Z103" s="10">
        <f t="shared" ca="1" si="44"/>
        <v>6.8802849990687491</v>
      </c>
      <c r="AA103" s="10">
        <f t="shared" ca="1" si="45"/>
        <v>9.0991257143317981</v>
      </c>
      <c r="AB103" s="10">
        <f t="shared" ca="1" si="46"/>
        <v>10.699065977658258</v>
      </c>
      <c r="AC103" s="20">
        <f t="shared" ca="1" si="47"/>
        <v>12.066155940458248</v>
      </c>
      <c r="AD103" s="10">
        <f t="shared" ca="1" si="48"/>
        <v>13.343942050391306</v>
      </c>
      <c r="AE103" s="10">
        <f t="shared" ca="1" si="49"/>
        <v>14.621728160324363</v>
      </c>
      <c r="AF103" s="10">
        <f t="shared" ca="1" si="50"/>
        <v>15.988818123124354</v>
      </c>
      <c r="AG103" s="10">
        <f t="shared" ca="1" si="51"/>
        <v>17.588758386450813</v>
      </c>
      <c r="AH103" s="10">
        <f t="shared" ca="1" si="52"/>
        <v>19.807599101713862</v>
      </c>
      <c r="AI103" s="10">
        <f t="shared" ca="1" si="53"/>
        <v>21.639956061907377</v>
      </c>
    </row>
    <row r="104" spans="6:35">
      <c r="F104" s="21" t="s">
        <v>3</v>
      </c>
      <c r="I104" s="17"/>
      <c r="J104" s="10" t="e">
        <f t="shared" si="40"/>
        <v>#VALUE!</v>
      </c>
      <c r="K104" s="10" t="e">
        <f t="shared" si="41"/>
        <v>#N/A</v>
      </c>
      <c r="L104" s="10" t="e">
        <f t="shared" si="42"/>
        <v>#N/A</v>
      </c>
      <c r="M104" s="10" t="e">
        <f t="shared" si="43"/>
        <v>#N/A</v>
      </c>
      <c r="N104" s="10">
        <f>COUNT($E$2:E104)</f>
        <v>23</v>
      </c>
      <c r="O104" s="10" t="e">
        <f t="shared" si="36"/>
        <v>#N/A</v>
      </c>
      <c r="S104" s="17">
        <f t="shared" si="37"/>
        <v>0.8</v>
      </c>
      <c r="T104" s="10">
        <f t="shared" ca="1" si="55"/>
        <v>17.588758386450813</v>
      </c>
      <c r="U104" s="17">
        <f t="shared" si="38"/>
        <v>0.55999999999999994</v>
      </c>
      <c r="V104" s="10">
        <f t="shared" ca="1" si="56"/>
        <v>14.105373162891022</v>
      </c>
      <c r="W104" s="17">
        <f t="shared" si="39"/>
        <v>0</v>
      </c>
      <c r="X104" s="10" t="e">
        <f t="shared" ca="1" si="57"/>
        <v>#NUM!</v>
      </c>
      <c r="Y104" s="10">
        <f t="shared" ca="1" si="54"/>
        <v>5.0479280388752308</v>
      </c>
      <c r="Z104" s="10">
        <f t="shared" ca="1" si="44"/>
        <v>6.8802849990687491</v>
      </c>
      <c r="AA104" s="10">
        <f t="shared" ca="1" si="45"/>
        <v>9.0991257143317981</v>
      </c>
      <c r="AB104" s="10">
        <f t="shared" ca="1" si="46"/>
        <v>10.699065977658258</v>
      </c>
      <c r="AC104" s="20">
        <f t="shared" ca="1" si="47"/>
        <v>12.066155940458248</v>
      </c>
      <c r="AD104" s="10">
        <f t="shared" ca="1" si="48"/>
        <v>13.343942050391306</v>
      </c>
      <c r="AE104" s="10">
        <f t="shared" ca="1" si="49"/>
        <v>14.621728160324363</v>
      </c>
      <c r="AF104" s="10">
        <f t="shared" ca="1" si="50"/>
        <v>15.988818123124354</v>
      </c>
      <c r="AG104" s="10">
        <f t="shared" ca="1" si="51"/>
        <v>17.588758386450813</v>
      </c>
      <c r="AH104" s="10">
        <f t="shared" ca="1" si="52"/>
        <v>19.807599101713862</v>
      </c>
      <c r="AI104" s="10">
        <f t="shared" ca="1" si="53"/>
        <v>21.639956061907377</v>
      </c>
    </row>
    <row r="105" spans="6:35">
      <c r="F105" s="21" t="s">
        <v>3</v>
      </c>
      <c r="I105" s="17"/>
      <c r="J105" s="10" t="e">
        <f t="shared" si="40"/>
        <v>#VALUE!</v>
      </c>
      <c r="K105" s="10" t="e">
        <f t="shared" si="41"/>
        <v>#N/A</v>
      </c>
      <c r="L105" s="10" t="e">
        <f t="shared" si="42"/>
        <v>#N/A</v>
      </c>
      <c r="M105" s="10" t="e">
        <f t="shared" si="43"/>
        <v>#N/A</v>
      </c>
      <c r="N105" s="10">
        <f>COUNT($E$2:E105)</f>
        <v>23</v>
      </c>
      <c r="O105" s="10" t="e">
        <f t="shared" si="36"/>
        <v>#N/A</v>
      </c>
      <c r="S105" s="17">
        <f t="shared" si="37"/>
        <v>0.8</v>
      </c>
      <c r="T105" s="10">
        <f t="shared" ca="1" si="55"/>
        <v>17.588758386450813</v>
      </c>
      <c r="U105" s="17">
        <f t="shared" si="38"/>
        <v>0.55999999999999994</v>
      </c>
      <c r="V105" s="10">
        <f t="shared" ca="1" si="56"/>
        <v>14.105373162891022</v>
      </c>
      <c r="W105" s="17">
        <f t="shared" si="39"/>
        <v>0</v>
      </c>
      <c r="X105" s="10" t="e">
        <f t="shared" ca="1" si="57"/>
        <v>#NUM!</v>
      </c>
      <c r="Y105" s="10">
        <f t="shared" ca="1" si="54"/>
        <v>5.0479280388752308</v>
      </c>
      <c r="Z105" s="10">
        <f t="shared" ca="1" si="44"/>
        <v>6.8802849990687491</v>
      </c>
      <c r="AA105" s="10">
        <f t="shared" ca="1" si="45"/>
        <v>9.0991257143317981</v>
      </c>
      <c r="AB105" s="10">
        <f t="shared" ca="1" si="46"/>
        <v>10.699065977658258</v>
      </c>
      <c r="AC105" s="20">
        <f t="shared" ca="1" si="47"/>
        <v>12.066155940458248</v>
      </c>
      <c r="AD105" s="10">
        <f t="shared" ca="1" si="48"/>
        <v>13.343942050391306</v>
      </c>
      <c r="AE105" s="10">
        <f t="shared" ca="1" si="49"/>
        <v>14.621728160324363</v>
      </c>
      <c r="AF105" s="10">
        <f t="shared" ca="1" si="50"/>
        <v>15.988818123124354</v>
      </c>
      <c r="AG105" s="10">
        <f t="shared" ca="1" si="51"/>
        <v>17.588758386450813</v>
      </c>
      <c r="AH105" s="10">
        <f t="shared" ca="1" si="52"/>
        <v>19.807599101713862</v>
      </c>
      <c r="AI105" s="10">
        <f t="shared" ca="1" si="53"/>
        <v>21.639956061907377</v>
      </c>
    </row>
    <row r="106" spans="6:35">
      <c r="F106" s="21" t="s">
        <v>3</v>
      </c>
      <c r="I106" s="17"/>
      <c r="J106" s="10" t="e">
        <f t="shared" si="40"/>
        <v>#VALUE!</v>
      </c>
      <c r="K106" s="10" t="e">
        <f t="shared" si="41"/>
        <v>#N/A</v>
      </c>
      <c r="L106" s="10" t="e">
        <f t="shared" si="42"/>
        <v>#N/A</v>
      </c>
      <c r="M106" s="10" t="e">
        <f t="shared" si="43"/>
        <v>#N/A</v>
      </c>
      <c r="N106" s="10">
        <f>COUNT($E$2:E106)</f>
        <v>23</v>
      </c>
      <c r="O106" s="10" t="e">
        <f t="shared" si="36"/>
        <v>#N/A</v>
      </c>
      <c r="S106" s="17">
        <f t="shared" si="37"/>
        <v>0.8</v>
      </c>
      <c r="T106" s="10">
        <f t="shared" ca="1" si="55"/>
        <v>17.588758386450813</v>
      </c>
      <c r="U106" s="17">
        <f t="shared" si="38"/>
        <v>0.55999999999999994</v>
      </c>
      <c r="V106" s="10">
        <f t="shared" ca="1" si="56"/>
        <v>14.105373162891022</v>
      </c>
      <c r="W106" s="17">
        <f t="shared" si="39"/>
        <v>0</v>
      </c>
      <c r="X106" s="10" t="e">
        <f t="shared" ca="1" si="57"/>
        <v>#NUM!</v>
      </c>
      <c r="Y106" s="10">
        <f t="shared" ca="1" si="54"/>
        <v>5.0479280388752308</v>
      </c>
      <c r="Z106" s="10">
        <f t="shared" ca="1" si="44"/>
        <v>6.8802849990687491</v>
      </c>
      <c r="AA106" s="10">
        <f t="shared" ca="1" si="45"/>
        <v>9.0991257143317981</v>
      </c>
      <c r="AB106" s="10">
        <f t="shared" ca="1" si="46"/>
        <v>10.699065977658258</v>
      </c>
      <c r="AC106" s="20">
        <f t="shared" ca="1" si="47"/>
        <v>12.066155940458248</v>
      </c>
      <c r="AD106" s="10">
        <f t="shared" ca="1" si="48"/>
        <v>13.343942050391306</v>
      </c>
      <c r="AE106" s="10">
        <f t="shared" ca="1" si="49"/>
        <v>14.621728160324363</v>
      </c>
      <c r="AF106" s="10">
        <f t="shared" ca="1" si="50"/>
        <v>15.988818123124354</v>
      </c>
      <c r="AG106" s="10">
        <f t="shared" ca="1" si="51"/>
        <v>17.588758386450813</v>
      </c>
      <c r="AH106" s="10">
        <f t="shared" ca="1" si="52"/>
        <v>19.807599101713862</v>
      </c>
      <c r="AI106" s="10">
        <f t="shared" ca="1" si="53"/>
        <v>21.639956061907377</v>
      </c>
    </row>
    <row r="107" spans="6:35">
      <c r="F107" s="21" t="s">
        <v>3</v>
      </c>
      <c r="I107" s="17"/>
      <c r="J107" s="10" t="e">
        <f t="shared" si="40"/>
        <v>#VALUE!</v>
      </c>
      <c r="K107" s="10" t="e">
        <f t="shared" si="41"/>
        <v>#N/A</v>
      </c>
      <c r="L107" s="10" t="e">
        <f t="shared" si="42"/>
        <v>#N/A</v>
      </c>
      <c r="M107" s="10" t="e">
        <f t="shared" si="43"/>
        <v>#N/A</v>
      </c>
      <c r="N107" s="10">
        <f>COUNT($E$2:E107)</f>
        <v>23</v>
      </c>
      <c r="O107" s="10" t="e">
        <f t="shared" si="36"/>
        <v>#N/A</v>
      </c>
      <c r="S107" s="17">
        <f t="shared" si="37"/>
        <v>0.8</v>
      </c>
      <c r="T107" s="10">
        <f t="shared" ca="1" si="55"/>
        <v>17.588758386450813</v>
      </c>
      <c r="U107" s="17">
        <f t="shared" si="38"/>
        <v>0.55999999999999994</v>
      </c>
      <c r="V107" s="10">
        <f t="shared" ca="1" si="56"/>
        <v>14.105373162891022</v>
      </c>
      <c r="W107" s="17">
        <f t="shared" si="39"/>
        <v>0</v>
      </c>
      <c r="X107" s="10" t="e">
        <f t="shared" ca="1" si="57"/>
        <v>#NUM!</v>
      </c>
      <c r="Y107" s="10">
        <f t="shared" ca="1" si="54"/>
        <v>5.0479280388752308</v>
      </c>
      <c r="Z107" s="10">
        <f t="shared" ca="1" si="44"/>
        <v>6.8802849990687491</v>
      </c>
      <c r="AA107" s="10">
        <f t="shared" ca="1" si="45"/>
        <v>9.0991257143317981</v>
      </c>
      <c r="AB107" s="10">
        <f t="shared" ca="1" si="46"/>
        <v>10.699065977658258</v>
      </c>
      <c r="AC107" s="20">
        <f t="shared" ca="1" si="47"/>
        <v>12.066155940458248</v>
      </c>
      <c r="AD107" s="10">
        <f t="shared" ca="1" si="48"/>
        <v>13.343942050391306</v>
      </c>
      <c r="AE107" s="10">
        <f t="shared" ca="1" si="49"/>
        <v>14.621728160324363</v>
      </c>
      <c r="AF107" s="10">
        <f t="shared" ca="1" si="50"/>
        <v>15.988818123124354</v>
      </c>
      <c r="AG107" s="10">
        <f t="shared" ca="1" si="51"/>
        <v>17.588758386450813</v>
      </c>
      <c r="AH107" s="10">
        <f t="shared" ca="1" si="52"/>
        <v>19.807599101713862</v>
      </c>
      <c r="AI107" s="10">
        <f t="shared" ca="1" si="53"/>
        <v>21.639956061907377</v>
      </c>
    </row>
    <row r="108" spans="6:35">
      <c r="F108" s="21" t="s">
        <v>3</v>
      </c>
      <c r="I108" s="17"/>
      <c r="J108" s="10" t="e">
        <f t="shared" si="40"/>
        <v>#VALUE!</v>
      </c>
      <c r="K108" s="10" t="e">
        <f t="shared" si="41"/>
        <v>#N/A</v>
      </c>
      <c r="L108" s="10" t="e">
        <f t="shared" si="42"/>
        <v>#N/A</v>
      </c>
      <c r="M108" s="10" t="e">
        <f t="shared" si="43"/>
        <v>#N/A</v>
      </c>
      <c r="N108" s="10">
        <f>COUNT($E$2:E108)</f>
        <v>23</v>
      </c>
      <c r="O108" s="10" t="e">
        <f t="shared" si="36"/>
        <v>#N/A</v>
      </c>
      <c r="S108" s="17">
        <f t="shared" si="37"/>
        <v>0.8</v>
      </c>
      <c r="T108" s="10">
        <f t="shared" ca="1" si="55"/>
        <v>17.588758386450813</v>
      </c>
      <c r="U108" s="17">
        <f t="shared" si="38"/>
        <v>0.55999999999999994</v>
      </c>
      <c r="V108" s="10">
        <f t="shared" ca="1" si="56"/>
        <v>14.105373162891022</v>
      </c>
      <c r="W108" s="17">
        <f t="shared" si="39"/>
        <v>0</v>
      </c>
      <c r="X108" s="10" t="e">
        <f t="shared" ca="1" si="57"/>
        <v>#NUM!</v>
      </c>
      <c r="Y108" s="10">
        <f t="shared" ca="1" si="54"/>
        <v>5.0479280388752308</v>
      </c>
      <c r="Z108" s="10">
        <f t="shared" ca="1" si="44"/>
        <v>6.8802849990687491</v>
      </c>
      <c r="AA108" s="10">
        <f t="shared" ca="1" si="45"/>
        <v>9.0991257143317981</v>
      </c>
      <c r="AB108" s="10">
        <f t="shared" ca="1" si="46"/>
        <v>10.699065977658258</v>
      </c>
      <c r="AC108" s="20">
        <f t="shared" ca="1" si="47"/>
        <v>12.066155940458248</v>
      </c>
      <c r="AD108" s="10">
        <f t="shared" ca="1" si="48"/>
        <v>13.343942050391306</v>
      </c>
      <c r="AE108" s="10">
        <f t="shared" ca="1" si="49"/>
        <v>14.621728160324363</v>
      </c>
      <c r="AF108" s="10">
        <f t="shared" ca="1" si="50"/>
        <v>15.988818123124354</v>
      </c>
      <c r="AG108" s="10">
        <f t="shared" ca="1" si="51"/>
        <v>17.588758386450813</v>
      </c>
      <c r="AH108" s="10">
        <f t="shared" ca="1" si="52"/>
        <v>19.807599101713862</v>
      </c>
      <c r="AI108" s="10">
        <f t="shared" ca="1" si="53"/>
        <v>21.639956061907377</v>
      </c>
    </row>
    <row r="109" spans="6:35">
      <c r="F109" s="21" t="s">
        <v>3</v>
      </c>
      <c r="I109" s="17"/>
      <c r="J109" s="10" t="e">
        <f t="shared" si="40"/>
        <v>#VALUE!</v>
      </c>
      <c r="K109" s="10" t="e">
        <f t="shared" si="41"/>
        <v>#N/A</v>
      </c>
      <c r="L109" s="10" t="e">
        <f t="shared" si="42"/>
        <v>#N/A</v>
      </c>
      <c r="M109" s="10" t="e">
        <f t="shared" si="43"/>
        <v>#N/A</v>
      </c>
      <c r="N109" s="10">
        <f>COUNT($E$2:E109)</f>
        <v>23</v>
      </c>
      <c r="O109" s="10" t="e">
        <f t="shared" si="36"/>
        <v>#N/A</v>
      </c>
      <c r="S109" s="17">
        <f t="shared" si="37"/>
        <v>0.8</v>
      </c>
      <c r="T109" s="10">
        <f t="shared" ca="1" si="55"/>
        <v>17.588758386450813</v>
      </c>
      <c r="U109" s="17">
        <f t="shared" si="38"/>
        <v>0.55999999999999994</v>
      </c>
      <c r="V109" s="10">
        <f t="shared" ca="1" si="56"/>
        <v>14.105373162891022</v>
      </c>
      <c r="W109" s="17">
        <f t="shared" si="39"/>
        <v>0</v>
      </c>
      <c r="X109" s="10" t="e">
        <f t="shared" ca="1" si="57"/>
        <v>#NUM!</v>
      </c>
      <c r="Y109" s="10">
        <f t="shared" ca="1" si="54"/>
        <v>5.0479280388752308</v>
      </c>
      <c r="Z109" s="10">
        <f t="shared" ca="1" si="44"/>
        <v>6.8802849990687491</v>
      </c>
      <c r="AA109" s="10">
        <f t="shared" ca="1" si="45"/>
        <v>9.0991257143317981</v>
      </c>
      <c r="AB109" s="10">
        <f t="shared" ca="1" si="46"/>
        <v>10.699065977658258</v>
      </c>
      <c r="AC109" s="20">
        <f t="shared" ca="1" si="47"/>
        <v>12.066155940458248</v>
      </c>
      <c r="AD109" s="10">
        <f t="shared" ca="1" si="48"/>
        <v>13.343942050391306</v>
      </c>
      <c r="AE109" s="10">
        <f t="shared" ca="1" si="49"/>
        <v>14.621728160324363</v>
      </c>
      <c r="AF109" s="10">
        <f t="shared" ca="1" si="50"/>
        <v>15.988818123124354</v>
      </c>
      <c r="AG109" s="10">
        <f t="shared" ca="1" si="51"/>
        <v>17.588758386450813</v>
      </c>
      <c r="AH109" s="10">
        <f t="shared" ca="1" si="52"/>
        <v>19.807599101713862</v>
      </c>
      <c r="AI109" s="10">
        <f t="shared" ca="1" si="53"/>
        <v>21.639956061907377</v>
      </c>
    </row>
    <row r="110" spans="6:35">
      <c r="F110" s="21" t="s">
        <v>3</v>
      </c>
      <c r="I110" s="17"/>
      <c r="J110" s="10" t="e">
        <f t="shared" si="40"/>
        <v>#VALUE!</v>
      </c>
      <c r="K110" s="10" t="e">
        <f t="shared" si="41"/>
        <v>#N/A</v>
      </c>
      <c r="L110" s="10" t="e">
        <f t="shared" si="42"/>
        <v>#N/A</v>
      </c>
      <c r="M110" s="10" t="e">
        <f t="shared" si="43"/>
        <v>#N/A</v>
      </c>
      <c r="N110" s="10">
        <f>COUNT($E$2:E110)</f>
        <v>23</v>
      </c>
      <c r="O110" s="10" t="e">
        <f t="shared" si="36"/>
        <v>#N/A</v>
      </c>
      <c r="S110" s="17">
        <f t="shared" si="37"/>
        <v>0.8</v>
      </c>
      <c r="T110" s="10">
        <f t="shared" ca="1" si="55"/>
        <v>17.588758386450813</v>
      </c>
      <c r="U110" s="17">
        <f t="shared" si="38"/>
        <v>0.55999999999999994</v>
      </c>
      <c r="V110" s="10">
        <f t="shared" ca="1" si="56"/>
        <v>14.105373162891022</v>
      </c>
      <c r="W110" s="17">
        <f t="shared" si="39"/>
        <v>0</v>
      </c>
      <c r="X110" s="10" t="e">
        <f t="shared" ca="1" si="57"/>
        <v>#NUM!</v>
      </c>
      <c r="Y110" s="10">
        <f t="shared" ca="1" si="54"/>
        <v>5.0479280388752308</v>
      </c>
      <c r="Z110" s="10">
        <f t="shared" ca="1" si="44"/>
        <v>6.8802849990687491</v>
      </c>
      <c r="AA110" s="10">
        <f t="shared" ca="1" si="45"/>
        <v>9.0991257143317981</v>
      </c>
      <c r="AB110" s="10">
        <f t="shared" ca="1" si="46"/>
        <v>10.699065977658258</v>
      </c>
      <c r="AC110" s="20">
        <f t="shared" ca="1" si="47"/>
        <v>12.066155940458248</v>
      </c>
      <c r="AD110" s="10">
        <f t="shared" ca="1" si="48"/>
        <v>13.343942050391306</v>
      </c>
      <c r="AE110" s="10">
        <f t="shared" ca="1" si="49"/>
        <v>14.621728160324363</v>
      </c>
      <c r="AF110" s="10">
        <f t="shared" ca="1" si="50"/>
        <v>15.988818123124354</v>
      </c>
      <c r="AG110" s="10">
        <f t="shared" ca="1" si="51"/>
        <v>17.588758386450813</v>
      </c>
      <c r="AH110" s="10">
        <f t="shared" ca="1" si="52"/>
        <v>19.807599101713862</v>
      </c>
      <c r="AI110" s="10">
        <f t="shared" ca="1" si="53"/>
        <v>21.639956061907377</v>
      </c>
    </row>
    <row r="111" spans="6:35">
      <c r="F111" s="21" t="s">
        <v>3</v>
      </c>
      <c r="I111" s="17"/>
      <c r="J111" s="10" t="e">
        <f t="shared" si="40"/>
        <v>#VALUE!</v>
      </c>
      <c r="K111" s="10" t="e">
        <f t="shared" si="41"/>
        <v>#N/A</v>
      </c>
      <c r="L111" s="10" t="e">
        <f t="shared" si="42"/>
        <v>#N/A</v>
      </c>
      <c r="M111" s="10" t="e">
        <f t="shared" si="43"/>
        <v>#N/A</v>
      </c>
      <c r="N111" s="10">
        <f>COUNT($E$2:E111)</f>
        <v>23</v>
      </c>
      <c r="O111" s="10" t="e">
        <f t="shared" si="36"/>
        <v>#N/A</v>
      </c>
      <c r="S111" s="17">
        <f t="shared" si="37"/>
        <v>0.8</v>
      </c>
      <c r="T111" s="10">
        <f t="shared" ca="1" si="55"/>
        <v>17.588758386450813</v>
      </c>
      <c r="U111" s="17">
        <f t="shared" si="38"/>
        <v>0.55999999999999994</v>
      </c>
      <c r="V111" s="10">
        <f t="shared" ca="1" si="56"/>
        <v>14.105373162891022</v>
      </c>
      <c r="W111" s="17">
        <f t="shared" si="39"/>
        <v>0</v>
      </c>
      <c r="X111" s="10" t="e">
        <f t="shared" ca="1" si="57"/>
        <v>#NUM!</v>
      </c>
      <c r="Y111" s="10">
        <f t="shared" ca="1" si="54"/>
        <v>5.0479280388752308</v>
      </c>
      <c r="Z111" s="10">
        <f t="shared" ca="1" si="44"/>
        <v>6.8802849990687491</v>
      </c>
      <c r="AA111" s="10">
        <f t="shared" ca="1" si="45"/>
        <v>9.0991257143317981</v>
      </c>
      <c r="AB111" s="10">
        <f t="shared" ca="1" si="46"/>
        <v>10.699065977658258</v>
      </c>
      <c r="AC111" s="20">
        <f t="shared" ca="1" si="47"/>
        <v>12.066155940458248</v>
      </c>
      <c r="AD111" s="10">
        <f t="shared" ca="1" si="48"/>
        <v>13.343942050391306</v>
      </c>
      <c r="AE111" s="10">
        <f t="shared" ca="1" si="49"/>
        <v>14.621728160324363</v>
      </c>
      <c r="AF111" s="10">
        <f t="shared" ca="1" si="50"/>
        <v>15.988818123124354</v>
      </c>
      <c r="AG111" s="10">
        <f t="shared" ca="1" si="51"/>
        <v>17.588758386450813</v>
      </c>
      <c r="AH111" s="10">
        <f t="shared" ca="1" si="52"/>
        <v>19.807599101713862</v>
      </c>
      <c r="AI111" s="10">
        <f t="shared" ca="1" si="53"/>
        <v>21.639956061907377</v>
      </c>
    </row>
    <row r="112" spans="6:35">
      <c r="F112" s="21" t="s">
        <v>3</v>
      </c>
      <c r="I112" s="17"/>
      <c r="J112" s="10" t="e">
        <f t="shared" si="40"/>
        <v>#VALUE!</v>
      </c>
      <c r="K112" s="10" t="e">
        <f t="shared" si="41"/>
        <v>#N/A</v>
      </c>
      <c r="L112" s="10" t="e">
        <f t="shared" si="42"/>
        <v>#N/A</v>
      </c>
      <c r="M112" s="10" t="e">
        <f t="shared" si="43"/>
        <v>#N/A</v>
      </c>
      <c r="N112" s="10">
        <f>COUNT($E$2:E112)</f>
        <v>23</v>
      </c>
      <c r="O112" s="10" t="e">
        <f t="shared" si="36"/>
        <v>#N/A</v>
      </c>
      <c r="S112" s="17">
        <f t="shared" si="37"/>
        <v>0.8</v>
      </c>
      <c r="T112" s="10">
        <f t="shared" ca="1" si="55"/>
        <v>17.588758386450813</v>
      </c>
      <c r="U112" s="17">
        <f t="shared" si="38"/>
        <v>0.55999999999999994</v>
      </c>
      <c r="V112" s="10">
        <f t="shared" ca="1" si="56"/>
        <v>14.105373162891022</v>
      </c>
      <c r="W112" s="17">
        <f t="shared" si="39"/>
        <v>0</v>
      </c>
      <c r="X112" s="10" t="e">
        <f t="shared" ca="1" si="57"/>
        <v>#NUM!</v>
      </c>
      <c r="Y112" s="10">
        <f t="shared" ca="1" si="54"/>
        <v>5.0479280388752308</v>
      </c>
      <c r="Z112" s="10">
        <f t="shared" ca="1" si="44"/>
        <v>6.8802849990687491</v>
      </c>
      <c r="AA112" s="10">
        <f t="shared" ca="1" si="45"/>
        <v>9.0991257143317981</v>
      </c>
      <c r="AB112" s="10">
        <f t="shared" ca="1" si="46"/>
        <v>10.699065977658258</v>
      </c>
      <c r="AC112" s="20">
        <f t="shared" ca="1" si="47"/>
        <v>12.066155940458248</v>
      </c>
      <c r="AD112" s="10">
        <f t="shared" ca="1" si="48"/>
        <v>13.343942050391306</v>
      </c>
      <c r="AE112" s="10">
        <f t="shared" ca="1" si="49"/>
        <v>14.621728160324363</v>
      </c>
      <c r="AF112" s="10">
        <f t="shared" ca="1" si="50"/>
        <v>15.988818123124354</v>
      </c>
      <c r="AG112" s="10">
        <f t="shared" ca="1" si="51"/>
        <v>17.588758386450813</v>
      </c>
      <c r="AH112" s="10">
        <f t="shared" ca="1" si="52"/>
        <v>19.807599101713862</v>
      </c>
      <c r="AI112" s="10">
        <f t="shared" ca="1" si="53"/>
        <v>21.639956061907377</v>
      </c>
    </row>
    <row r="113" spans="6:35">
      <c r="F113" s="21" t="s">
        <v>3</v>
      </c>
      <c r="I113" s="17"/>
      <c r="J113" s="10" t="e">
        <f t="shared" si="40"/>
        <v>#VALUE!</v>
      </c>
      <c r="K113" s="10" t="e">
        <f t="shared" si="41"/>
        <v>#N/A</v>
      </c>
      <c r="L113" s="10" t="e">
        <f t="shared" si="42"/>
        <v>#N/A</v>
      </c>
      <c r="M113" s="10" t="e">
        <f t="shared" si="43"/>
        <v>#N/A</v>
      </c>
      <c r="N113" s="10">
        <f>COUNT($E$2:E113)</f>
        <v>23</v>
      </c>
      <c r="O113" s="10" t="e">
        <f t="shared" si="36"/>
        <v>#N/A</v>
      </c>
      <c r="S113" s="17">
        <f t="shared" si="37"/>
        <v>0.8</v>
      </c>
      <c r="T113" s="10">
        <f t="shared" ca="1" si="55"/>
        <v>17.588758386450813</v>
      </c>
      <c r="U113" s="17">
        <f t="shared" si="38"/>
        <v>0.55999999999999994</v>
      </c>
      <c r="V113" s="10">
        <f t="shared" ca="1" si="56"/>
        <v>14.105373162891022</v>
      </c>
      <c r="W113" s="17">
        <f t="shared" si="39"/>
        <v>0</v>
      </c>
      <c r="X113" s="10" t="e">
        <f t="shared" ca="1" si="57"/>
        <v>#NUM!</v>
      </c>
      <c r="Y113" s="10">
        <f t="shared" ca="1" si="54"/>
        <v>5.0479280388752308</v>
      </c>
      <c r="Z113" s="10">
        <f t="shared" ca="1" si="44"/>
        <v>6.8802849990687491</v>
      </c>
      <c r="AA113" s="10">
        <f t="shared" ca="1" si="45"/>
        <v>9.0991257143317981</v>
      </c>
      <c r="AB113" s="10">
        <f t="shared" ca="1" si="46"/>
        <v>10.699065977658258</v>
      </c>
      <c r="AC113" s="20">
        <f t="shared" ca="1" si="47"/>
        <v>12.066155940458248</v>
      </c>
      <c r="AD113" s="10">
        <f t="shared" ca="1" si="48"/>
        <v>13.343942050391306</v>
      </c>
      <c r="AE113" s="10">
        <f t="shared" ca="1" si="49"/>
        <v>14.621728160324363</v>
      </c>
      <c r="AF113" s="10">
        <f t="shared" ca="1" si="50"/>
        <v>15.988818123124354</v>
      </c>
      <c r="AG113" s="10">
        <f t="shared" ca="1" si="51"/>
        <v>17.588758386450813</v>
      </c>
      <c r="AH113" s="10">
        <f t="shared" ca="1" si="52"/>
        <v>19.807599101713862</v>
      </c>
      <c r="AI113" s="10">
        <f t="shared" ca="1" si="53"/>
        <v>21.639956061907377</v>
      </c>
    </row>
    <row r="114" spans="6:35">
      <c r="F114" s="21" t="s">
        <v>3</v>
      </c>
      <c r="I114" s="17"/>
      <c r="J114" s="10" t="e">
        <f t="shared" si="40"/>
        <v>#VALUE!</v>
      </c>
      <c r="K114" s="10" t="e">
        <f t="shared" si="41"/>
        <v>#N/A</v>
      </c>
      <c r="L114" s="10" t="e">
        <f t="shared" si="42"/>
        <v>#N/A</v>
      </c>
      <c r="M114" s="10" t="e">
        <f t="shared" si="43"/>
        <v>#N/A</v>
      </c>
      <c r="N114" s="10">
        <f>COUNT($E$2:E114)</f>
        <v>23</v>
      </c>
      <c r="O114" s="10" t="e">
        <f t="shared" si="36"/>
        <v>#N/A</v>
      </c>
      <c r="S114" s="17">
        <f t="shared" si="37"/>
        <v>0.8</v>
      </c>
      <c r="T114" s="10">
        <f t="shared" ca="1" si="55"/>
        <v>17.588758386450813</v>
      </c>
      <c r="U114" s="17">
        <f t="shared" si="38"/>
        <v>0.55999999999999994</v>
      </c>
      <c r="V114" s="10">
        <f t="shared" ca="1" si="56"/>
        <v>14.105373162891022</v>
      </c>
      <c r="W114" s="17">
        <f t="shared" si="39"/>
        <v>0</v>
      </c>
      <c r="X114" s="10" t="e">
        <f t="shared" ca="1" si="57"/>
        <v>#NUM!</v>
      </c>
      <c r="Y114" s="10">
        <f t="shared" ca="1" si="54"/>
        <v>5.0479280388752308</v>
      </c>
      <c r="Z114" s="10">
        <f t="shared" ca="1" si="44"/>
        <v>6.8802849990687491</v>
      </c>
      <c r="AA114" s="10">
        <f t="shared" ca="1" si="45"/>
        <v>9.0991257143317981</v>
      </c>
      <c r="AB114" s="10">
        <f t="shared" ca="1" si="46"/>
        <v>10.699065977658258</v>
      </c>
      <c r="AC114" s="20">
        <f t="shared" ca="1" si="47"/>
        <v>12.066155940458248</v>
      </c>
      <c r="AD114" s="10">
        <f t="shared" ca="1" si="48"/>
        <v>13.343942050391306</v>
      </c>
      <c r="AE114" s="10">
        <f t="shared" ca="1" si="49"/>
        <v>14.621728160324363</v>
      </c>
      <c r="AF114" s="10">
        <f t="shared" ca="1" si="50"/>
        <v>15.988818123124354</v>
      </c>
      <c r="AG114" s="10">
        <f t="shared" ca="1" si="51"/>
        <v>17.588758386450813</v>
      </c>
      <c r="AH114" s="10">
        <f t="shared" ca="1" si="52"/>
        <v>19.807599101713862</v>
      </c>
      <c r="AI114" s="10">
        <f t="shared" ca="1" si="53"/>
        <v>21.639956061907377</v>
      </c>
    </row>
    <row r="115" spans="6:35">
      <c r="F115" s="21" t="s">
        <v>3</v>
      </c>
      <c r="I115" s="17"/>
      <c r="J115" s="10" t="e">
        <f t="shared" si="40"/>
        <v>#VALUE!</v>
      </c>
      <c r="K115" s="10" t="e">
        <f t="shared" si="41"/>
        <v>#N/A</v>
      </c>
      <c r="L115" s="10" t="e">
        <f t="shared" si="42"/>
        <v>#N/A</v>
      </c>
      <c r="M115" s="10" t="e">
        <f t="shared" si="43"/>
        <v>#N/A</v>
      </c>
      <c r="N115" s="10">
        <f>COUNT($E$2:E115)</f>
        <v>23</v>
      </c>
      <c r="O115" s="10" t="e">
        <f t="shared" si="36"/>
        <v>#N/A</v>
      </c>
      <c r="S115" s="17">
        <f t="shared" si="37"/>
        <v>0.8</v>
      </c>
      <c r="T115" s="10">
        <f t="shared" ca="1" si="55"/>
        <v>17.588758386450813</v>
      </c>
      <c r="U115" s="17">
        <f t="shared" si="38"/>
        <v>0.55999999999999994</v>
      </c>
      <c r="V115" s="10">
        <f t="shared" ca="1" si="56"/>
        <v>14.105373162891022</v>
      </c>
      <c r="W115" s="17">
        <f t="shared" si="39"/>
        <v>0</v>
      </c>
      <c r="X115" s="10" t="e">
        <f t="shared" ca="1" si="57"/>
        <v>#NUM!</v>
      </c>
      <c r="Y115" s="10">
        <f t="shared" ca="1" si="54"/>
        <v>5.0479280388752308</v>
      </c>
      <c r="Z115" s="10">
        <f t="shared" ca="1" si="44"/>
        <v>6.8802849990687491</v>
      </c>
      <c r="AA115" s="10">
        <f t="shared" ca="1" si="45"/>
        <v>9.0991257143317981</v>
      </c>
      <c r="AB115" s="10">
        <f t="shared" ca="1" si="46"/>
        <v>10.699065977658258</v>
      </c>
      <c r="AC115" s="20">
        <f t="shared" ca="1" si="47"/>
        <v>12.066155940458248</v>
      </c>
      <c r="AD115" s="10">
        <f t="shared" ca="1" si="48"/>
        <v>13.343942050391306</v>
      </c>
      <c r="AE115" s="10">
        <f t="shared" ca="1" si="49"/>
        <v>14.621728160324363</v>
      </c>
      <c r="AF115" s="10">
        <f t="shared" ca="1" si="50"/>
        <v>15.988818123124354</v>
      </c>
      <c r="AG115" s="10">
        <f t="shared" ca="1" si="51"/>
        <v>17.588758386450813</v>
      </c>
      <c r="AH115" s="10">
        <f t="shared" ca="1" si="52"/>
        <v>19.807599101713862</v>
      </c>
      <c r="AI115" s="10">
        <f t="shared" ca="1" si="53"/>
        <v>21.639956061907377</v>
      </c>
    </row>
    <row r="116" spans="6:35">
      <c r="F116" s="21" t="s">
        <v>3</v>
      </c>
      <c r="I116" s="17"/>
      <c r="J116" s="10" t="e">
        <f t="shared" si="40"/>
        <v>#VALUE!</v>
      </c>
      <c r="K116" s="10" t="e">
        <f t="shared" si="41"/>
        <v>#N/A</v>
      </c>
      <c r="L116" s="10" t="e">
        <f t="shared" si="42"/>
        <v>#N/A</v>
      </c>
      <c r="M116" s="10" t="e">
        <f t="shared" si="43"/>
        <v>#N/A</v>
      </c>
      <c r="N116" s="10">
        <f>COUNT($E$2:E116)</f>
        <v>23</v>
      </c>
      <c r="O116" s="10" t="e">
        <f t="shared" si="36"/>
        <v>#N/A</v>
      </c>
      <c r="S116" s="17">
        <f t="shared" si="37"/>
        <v>0.8</v>
      </c>
      <c r="T116" s="10">
        <f t="shared" ca="1" si="55"/>
        <v>17.588758386450813</v>
      </c>
      <c r="U116" s="17">
        <f t="shared" si="38"/>
        <v>0.55999999999999994</v>
      </c>
      <c r="V116" s="10">
        <f t="shared" ca="1" si="56"/>
        <v>14.105373162891022</v>
      </c>
      <c r="W116" s="17">
        <f t="shared" si="39"/>
        <v>0</v>
      </c>
      <c r="X116" s="10" t="e">
        <f t="shared" ca="1" si="57"/>
        <v>#NUM!</v>
      </c>
      <c r="Y116" s="10">
        <f t="shared" ca="1" si="54"/>
        <v>5.0479280388752308</v>
      </c>
      <c r="Z116" s="10">
        <f t="shared" ca="1" si="44"/>
        <v>6.8802849990687491</v>
      </c>
      <c r="AA116" s="10">
        <f t="shared" ca="1" si="45"/>
        <v>9.0991257143317981</v>
      </c>
      <c r="AB116" s="10">
        <f t="shared" ca="1" si="46"/>
        <v>10.699065977658258</v>
      </c>
      <c r="AC116" s="20">
        <f t="shared" ca="1" si="47"/>
        <v>12.066155940458248</v>
      </c>
      <c r="AD116" s="10">
        <f t="shared" ca="1" si="48"/>
        <v>13.343942050391306</v>
      </c>
      <c r="AE116" s="10">
        <f t="shared" ca="1" si="49"/>
        <v>14.621728160324363</v>
      </c>
      <c r="AF116" s="10">
        <f t="shared" ca="1" si="50"/>
        <v>15.988818123124354</v>
      </c>
      <c r="AG116" s="10">
        <f t="shared" ca="1" si="51"/>
        <v>17.588758386450813</v>
      </c>
      <c r="AH116" s="10">
        <f t="shared" ca="1" si="52"/>
        <v>19.807599101713862</v>
      </c>
      <c r="AI116" s="10">
        <f t="shared" ca="1" si="53"/>
        <v>21.639956061907377</v>
      </c>
    </row>
    <row r="117" spans="6:35">
      <c r="F117" s="21" t="s">
        <v>3</v>
      </c>
      <c r="I117" s="17"/>
      <c r="J117" s="10" t="e">
        <f t="shared" si="40"/>
        <v>#VALUE!</v>
      </c>
      <c r="K117" s="10" t="e">
        <f t="shared" si="41"/>
        <v>#N/A</v>
      </c>
      <c r="L117" s="10" t="e">
        <f t="shared" si="42"/>
        <v>#N/A</v>
      </c>
      <c r="M117" s="10" t="e">
        <f t="shared" si="43"/>
        <v>#N/A</v>
      </c>
      <c r="N117" s="10">
        <f>COUNT($E$2:E117)</f>
        <v>23</v>
      </c>
      <c r="O117" s="10" t="e">
        <f t="shared" si="36"/>
        <v>#N/A</v>
      </c>
      <c r="S117" s="17">
        <f t="shared" si="37"/>
        <v>0.8</v>
      </c>
      <c r="T117" s="10">
        <f t="shared" ca="1" si="55"/>
        <v>17.588758386450813</v>
      </c>
      <c r="U117" s="17">
        <f t="shared" si="38"/>
        <v>0.55999999999999994</v>
      </c>
      <c r="V117" s="10">
        <f t="shared" ca="1" si="56"/>
        <v>14.105373162891022</v>
      </c>
      <c r="W117" s="17">
        <f t="shared" si="39"/>
        <v>0</v>
      </c>
      <c r="X117" s="10" t="e">
        <f t="shared" ca="1" si="57"/>
        <v>#NUM!</v>
      </c>
      <c r="Y117" s="10">
        <f t="shared" ca="1" si="54"/>
        <v>5.0479280388752308</v>
      </c>
      <c r="Z117" s="10">
        <f t="shared" ca="1" si="44"/>
        <v>6.8802849990687491</v>
      </c>
      <c r="AA117" s="10">
        <f t="shared" ca="1" si="45"/>
        <v>9.0991257143317981</v>
      </c>
      <c r="AB117" s="10">
        <f t="shared" ca="1" si="46"/>
        <v>10.699065977658258</v>
      </c>
      <c r="AC117" s="20">
        <f t="shared" ca="1" si="47"/>
        <v>12.066155940458248</v>
      </c>
      <c r="AD117" s="10">
        <f t="shared" ca="1" si="48"/>
        <v>13.343942050391306</v>
      </c>
      <c r="AE117" s="10">
        <f t="shared" ca="1" si="49"/>
        <v>14.621728160324363</v>
      </c>
      <c r="AF117" s="10">
        <f t="shared" ca="1" si="50"/>
        <v>15.988818123124354</v>
      </c>
      <c r="AG117" s="10">
        <f t="shared" ca="1" si="51"/>
        <v>17.588758386450813</v>
      </c>
      <c r="AH117" s="10">
        <f t="shared" ca="1" si="52"/>
        <v>19.807599101713862</v>
      </c>
      <c r="AI117" s="10">
        <f t="shared" ca="1" si="53"/>
        <v>21.639956061907377</v>
      </c>
    </row>
    <row r="118" spans="6:35">
      <c r="F118" s="21" t="s">
        <v>3</v>
      </c>
      <c r="I118" s="17"/>
      <c r="J118" s="10" t="e">
        <f t="shared" si="40"/>
        <v>#VALUE!</v>
      </c>
      <c r="K118" s="10" t="e">
        <f t="shared" si="41"/>
        <v>#N/A</v>
      </c>
      <c r="L118" s="10" t="e">
        <f t="shared" si="42"/>
        <v>#N/A</v>
      </c>
      <c r="M118" s="10" t="e">
        <f t="shared" si="43"/>
        <v>#N/A</v>
      </c>
      <c r="N118" s="10">
        <f>COUNT($E$2:E118)</f>
        <v>23</v>
      </c>
      <c r="O118" s="10" t="e">
        <f t="shared" si="36"/>
        <v>#N/A</v>
      </c>
      <c r="S118" s="17">
        <f t="shared" si="37"/>
        <v>0.8</v>
      </c>
      <c r="T118" s="10">
        <f t="shared" ca="1" si="55"/>
        <v>17.588758386450813</v>
      </c>
      <c r="U118" s="17">
        <f t="shared" si="38"/>
        <v>0.55999999999999994</v>
      </c>
      <c r="V118" s="10">
        <f t="shared" ca="1" si="56"/>
        <v>14.105373162891022</v>
      </c>
      <c r="W118" s="17">
        <f t="shared" si="39"/>
        <v>0</v>
      </c>
      <c r="X118" s="10" t="e">
        <f t="shared" ca="1" si="57"/>
        <v>#NUM!</v>
      </c>
      <c r="Y118" s="10">
        <f t="shared" ca="1" si="54"/>
        <v>5.0479280388752308</v>
      </c>
      <c r="Z118" s="10">
        <f t="shared" ca="1" si="44"/>
        <v>6.8802849990687491</v>
      </c>
      <c r="AA118" s="10">
        <f t="shared" ca="1" si="45"/>
        <v>9.0991257143317981</v>
      </c>
      <c r="AB118" s="10">
        <f t="shared" ca="1" si="46"/>
        <v>10.699065977658258</v>
      </c>
      <c r="AC118" s="20">
        <f t="shared" ca="1" si="47"/>
        <v>12.066155940458248</v>
      </c>
      <c r="AD118" s="10">
        <f t="shared" ca="1" si="48"/>
        <v>13.343942050391306</v>
      </c>
      <c r="AE118" s="10">
        <f t="shared" ca="1" si="49"/>
        <v>14.621728160324363</v>
      </c>
      <c r="AF118" s="10">
        <f t="shared" ca="1" si="50"/>
        <v>15.988818123124354</v>
      </c>
      <c r="AG118" s="10">
        <f t="shared" ca="1" si="51"/>
        <v>17.588758386450813</v>
      </c>
      <c r="AH118" s="10">
        <f t="shared" ca="1" si="52"/>
        <v>19.807599101713862</v>
      </c>
      <c r="AI118" s="10">
        <f t="shared" ca="1" si="53"/>
        <v>21.639956061907377</v>
      </c>
    </row>
    <row r="119" spans="6:35">
      <c r="F119" s="21" t="s">
        <v>3</v>
      </c>
      <c r="I119" s="17"/>
      <c r="J119" s="10" t="e">
        <f t="shared" si="40"/>
        <v>#VALUE!</v>
      </c>
      <c r="K119" s="10" t="e">
        <f t="shared" si="41"/>
        <v>#N/A</v>
      </c>
      <c r="L119" s="10" t="e">
        <f t="shared" si="42"/>
        <v>#N/A</v>
      </c>
      <c r="M119" s="10" t="e">
        <f t="shared" si="43"/>
        <v>#N/A</v>
      </c>
      <c r="N119" s="10">
        <f>COUNT($E$2:E119)</f>
        <v>23</v>
      </c>
      <c r="O119" s="10" t="e">
        <f t="shared" si="36"/>
        <v>#N/A</v>
      </c>
      <c r="S119" s="17">
        <f t="shared" si="37"/>
        <v>0.8</v>
      </c>
      <c r="T119" s="10">
        <f t="shared" ca="1" si="55"/>
        <v>17.588758386450813</v>
      </c>
      <c r="U119" s="17">
        <f t="shared" si="38"/>
        <v>0.55999999999999994</v>
      </c>
      <c r="V119" s="10">
        <f t="shared" ca="1" si="56"/>
        <v>14.105373162891022</v>
      </c>
      <c r="W119" s="17">
        <f t="shared" si="39"/>
        <v>0</v>
      </c>
      <c r="X119" s="10" t="e">
        <f t="shared" ca="1" si="57"/>
        <v>#NUM!</v>
      </c>
      <c r="Y119" s="10">
        <f t="shared" ca="1" si="54"/>
        <v>5.0479280388752308</v>
      </c>
      <c r="Z119" s="10">
        <f t="shared" ca="1" si="44"/>
        <v>6.8802849990687491</v>
      </c>
      <c r="AA119" s="10">
        <f t="shared" ca="1" si="45"/>
        <v>9.0991257143317981</v>
      </c>
      <c r="AB119" s="10">
        <f t="shared" ca="1" si="46"/>
        <v>10.699065977658258</v>
      </c>
      <c r="AC119" s="20">
        <f t="shared" ca="1" si="47"/>
        <v>12.066155940458248</v>
      </c>
      <c r="AD119" s="10">
        <f t="shared" ca="1" si="48"/>
        <v>13.343942050391306</v>
      </c>
      <c r="AE119" s="10">
        <f t="shared" ca="1" si="49"/>
        <v>14.621728160324363</v>
      </c>
      <c r="AF119" s="10">
        <f t="shared" ca="1" si="50"/>
        <v>15.988818123124354</v>
      </c>
      <c r="AG119" s="10">
        <f t="shared" ca="1" si="51"/>
        <v>17.588758386450813</v>
      </c>
      <c r="AH119" s="10">
        <f t="shared" ca="1" si="52"/>
        <v>19.807599101713862</v>
      </c>
      <c r="AI119" s="10">
        <f t="shared" ca="1" si="53"/>
        <v>21.639956061907377</v>
      </c>
    </row>
    <row r="120" spans="6:35">
      <c r="F120" s="21" t="s">
        <v>3</v>
      </c>
      <c r="I120" s="17"/>
      <c r="J120" s="10" t="e">
        <f t="shared" si="40"/>
        <v>#VALUE!</v>
      </c>
      <c r="K120" s="10" t="e">
        <f t="shared" si="41"/>
        <v>#N/A</v>
      </c>
      <c r="L120" s="10" t="e">
        <f t="shared" si="42"/>
        <v>#N/A</v>
      </c>
      <c r="M120" s="10" t="e">
        <f t="shared" si="43"/>
        <v>#N/A</v>
      </c>
      <c r="N120" s="10">
        <f>COUNT($E$2:E120)</f>
        <v>23</v>
      </c>
      <c r="O120" s="10" t="e">
        <f t="shared" si="36"/>
        <v>#N/A</v>
      </c>
      <c r="S120" s="17">
        <f t="shared" si="37"/>
        <v>0.8</v>
      </c>
      <c r="T120" s="10">
        <f t="shared" ca="1" si="55"/>
        <v>17.588758386450813</v>
      </c>
      <c r="U120" s="17">
        <f t="shared" si="38"/>
        <v>0.55999999999999994</v>
      </c>
      <c r="V120" s="10">
        <f t="shared" ca="1" si="56"/>
        <v>14.105373162891022</v>
      </c>
      <c r="W120" s="17">
        <f t="shared" si="39"/>
        <v>0</v>
      </c>
      <c r="X120" s="10" t="e">
        <f t="shared" ca="1" si="57"/>
        <v>#NUM!</v>
      </c>
      <c r="Y120" s="10">
        <f t="shared" ca="1" si="54"/>
        <v>5.0479280388752308</v>
      </c>
      <c r="Z120" s="10">
        <f t="shared" ca="1" si="44"/>
        <v>6.8802849990687491</v>
      </c>
      <c r="AA120" s="10">
        <f t="shared" ca="1" si="45"/>
        <v>9.0991257143317981</v>
      </c>
      <c r="AB120" s="10">
        <f t="shared" ca="1" si="46"/>
        <v>10.699065977658258</v>
      </c>
      <c r="AC120" s="20">
        <f t="shared" ca="1" si="47"/>
        <v>12.066155940458248</v>
      </c>
      <c r="AD120" s="10">
        <f t="shared" ca="1" si="48"/>
        <v>13.343942050391306</v>
      </c>
      <c r="AE120" s="10">
        <f t="shared" ca="1" si="49"/>
        <v>14.621728160324363</v>
      </c>
      <c r="AF120" s="10">
        <f t="shared" ca="1" si="50"/>
        <v>15.988818123124354</v>
      </c>
      <c r="AG120" s="10">
        <f t="shared" ca="1" si="51"/>
        <v>17.588758386450813</v>
      </c>
      <c r="AH120" s="10">
        <f t="shared" ca="1" si="52"/>
        <v>19.807599101713862</v>
      </c>
      <c r="AI120" s="10">
        <f t="shared" ca="1" si="53"/>
        <v>21.639956061907377</v>
      </c>
    </row>
    <row r="121" spans="6:35">
      <c r="F121" s="21" t="s">
        <v>3</v>
      </c>
      <c r="I121" s="17"/>
      <c r="J121" s="10" t="e">
        <f t="shared" si="40"/>
        <v>#VALUE!</v>
      </c>
      <c r="K121" s="10" t="e">
        <f t="shared" si="41"/>
        <v>#N/A</v>
      </c>
      <c r="L121" s="10" t="e">
        <f t="shared" si="42"/>
        <v>#N/A</v>
      </c>
      <c r="M121" s="10" t="e">
        <f t="shared" si="43"/>
        <v>#N/A</v>
      </c>
      <c r="N121" s="10">
        <f>COUNT($E$2:E121)</f>
        <v>23</v>
      </c>
      <c r="O121" s="10" t="e">
        <f t="shared" si="36"/>
        <v>#N/A</v>
      </c>
      <c r="S121" s="17">
        <f t="shared" si="37"/>
        <v>0.8</v>
      </c>
      <c r="T121" s="10">
        <f t="shared" ca="1" si="55"/>
        <v>17.588758386450813</v>
      </c>
      <c r="U121" s="17">
        <f t="shared" si="38"/>
        <v>0.55999999999999994</v>
      </c>
      <c r="V121" s="10">
        <f t="shared" ca="1" si="56"/>
        <v>14.105373162891022</v>
      </c>
      <c r="W121" s="17">
        <f t="shared" si="39"/>
        <v>0</v>
      </c>
      <c r="X121" s="10" t="e">
        <f t="shared" ca="1" si="57"/>
        <v>#NUM!</v>
      </c>
      <c r="Y121" s="10">
        <f t="shared" ca="1" si="54"/>
        <v>5.0479280388752308</v>
      </c>
      <c r="Z121" s="10">
        <f t="shared" ca="1" si="44"/>
        <v>6.8802849990687491</v>
      </c>
      <c r="AA121" s="10">
        <f t="shared" ca="1" si="45"/>
        <v>9.0991257143317981</v>
      </c>
      <c r="AB121" s="10">
        <f t="shared" ca="1" si="46"/>
        <v>10.699065977658258</v>
      </c>
      <c r="AC121" s="20">
        <f t="shared" ca="1" si="47"/>
        <v>12.066155940458248</v>
      </c>
      <c r="AD121" s="10">
        <f t="shared" ca="1" si="48"/>
        <v>13.343942050391306</v>
      </c>
      <c r="AE121" s="10">
        <f t="shared" ca="1" si="49"/>
        <v>14.621728160324363</v>
      </c>
      <c r="AF121" s="10">
        <f t="shared" ca="1" si="50"/>
        <v>15.988818123124354</v>
      </c>
      <c r="AG121" s="10">
        <f t="shared" ca="1" si="51"/>
        <v>17.588758386450813</v>
      </c>
      <c r="AH121" s="10">
        <f t="shared" ca="1" si="52"/>
        <v>19.807599101713862</v>
      </c>
      <c r="AI121" s="10">
        <f t="shared" ca="1" si="53"/>
        <v>21.639956061907377</v>
      </c>
    </row>
    <row r="122" spans="6:35">
      <c r="F122" s="21" t="s">
        <v>3</v>
      </c>
      <c r="I122" s="17"/>
      <c r="J122" s="10" t="e">
        <f t="shared" si="40"/>
        <v>#VALUE!</v>
      </c>
      <c r="K122" s="10" t="e">
        <f t="shared" si="41"/>
        <v>#N/A</v>
      </c>
      <c r="L122" s="10" t="e">
        <f t="shared" si="42"/>
        <v>#N/A</v>
      </c>
      <c r="M122" s="10" t="e">
        <f t="shared" si="43"/>
        <v>#N/A</v>
      </c>
      <c r="N122" s="10">
        <f>COUNT($E$2:E122)</f>
        <v>23</v>
      </c>
      <c r="O122" s="10" t="e">
        <f t="shared" si="36"/>
        <v>#N/A</v>
      </c>
      <c r="S122" s="17">
        <f t="shared" si="37"/>
        <v>0.8</v>
      </c>
      <c r="T122" s="10">
        <f t="shared" ca="1" si="55"/>
        <v>17.588758386450813</v>
      </c>
      <c r="U122" s="17">
        <f t="shared" si="38"/>
        <v>0.55999999999999994</v>
      </c>
      <c r="V122" s="10">
        <f t="shared" ca="1" si="56"/>
        <v>14.105373162891022</v>
      </c>
      <c r="W122" s="17">
        <f t="shared" si="39"/>
        <v>0</v>
      </c>
      <c r="X122" s="10" t="e">
        <f t="shared" ca="1" si="57"/>
        <v>#NUM!</v>
      </c>
      <c r="Y122" s="10">
        <f t="shared" ca="1" si="54"/>
        <v>5.0479280388752308</v>
      </c>
      <c r="Z122" s="10">
        <f t="shared" ca="1" si="44"/>
        <v>6.8802849990687491</v>
      </c>
      <c r="AA122" s="10">
        <f t="shared" ca="1" si="45"/>
        <v>9.0991257143317981</v>
      </c>
      <c r="AB122" s="10">
        <f t="shared" ca="1" si="46"/>
        <v>10.699065977658258</v>
      </c>
      <c r="AC122" s="20">
        <f t="shared" ca="1" si="47"/>
        <v>12.066155940458248</v>
      </c>
      <c r="AD122" s="10">
        <f t="shared" ca="1" si="48"/>
        <v>13.343942050391306</v>
      </c>
      <c r="AE122" s="10">
        <f t="shared" ca="1" si="49"/>
        <v>14.621728160324363</v>
      </c>
      <c r="AF122" s="10">
        <f t="shared" ca="1" si="50"/>
        <v>15.988818123124354</v>
      </c>
      <c r="AG122" s="10">
        <f t="shared" ca="1" si="51"/>
        <v>17.588758386450813</v>
      </c>
      <c r="AH122" s="10">
        <f t="shared" ca="1" si="52"/>
        <v>19.807599101713862</v>
      </c>
      <c r="AI122" s="10">
        <f t="shared" ca="1" si="53"/>
        <v>21.639956061907377</v>
      </c>
    </row>
    <row r="123" spans="6:35">
      <c r="F123" s="21" t="s">
        <v>3</v>
      </c>
      <c r="I123" s="17"/>
      <c r="J123" s="10" t="e">
        <f t="shared" si="40"/>
        <v>#VALUE!</v>
      </c>
      <c r="K123" s="10" t="e">
        <f t="shared" si="41"/>
        <v>#N/A</v>
      </c>
      <c r="L123" s="10" t="e">
        <f t="shared" si="42"/>
        <v>#N/A</v>
      </c>
      <c r="M123" s="10" t="e">
        <f t="shared" si="43"/>
        <v>#N/A</v>
      </c>
      <c r="N123" s="10">
        <f>COUNT($E$2:E123)</f>
        <v>23</v>
      </c>
      <c r="O123" s="10" t="e">
        <f t="shared" si="36"/>
        <v>#N/A</v>
      </c>
      <c r="S123" s="17">
        <f t="shared" si="37"/>
        <v>0.8</v>
      </c>
      <c r="T123" s="10">
        <f t="shared" ca="1" si="55"/>
        <v>17.588758386450813</v>
      </c>
      <c r="U123" s="17">
        <f t="shared" si="38"/>
        <v>0.55999999999999994</v>
      </c>
      <c r="V123" s="10">
        <f t="shared" ca="1" si="56"/>
        <v>14.105373162891022</v>
      </c>
      <c r="W123" s="17">
        <f t="shared" si="39"/>
        <v>0</v>
      </c>
      <c r="X123" s="10" t="e">
        <f t="shared" ca="1" si="57"/>
        <v>#NUM!</v>
      </c>
      <c r="Y123" s="10">
        <f t="shared" ca="1" si="54"/>
        <v>5.0479280388752308</v>
      </c>
      <c r="Z123" s="10">
        <f t="shared" ca="1" si="44"/>
        <v>6.8802849990687491</v>
      </c>
      <c r="AA123" s="10">
        <f t="shared" ca="1" si="45"/>
        <v>9.0991257143317981</v>
      </c>
      <c r="AB123" s="10">
        <f t="shared" ca="1" si="46"/>
        <v>10.699065977658258</v>
      </c>
      <c r="AC123" s="20">
        <f t="shared" ca="1" si="47"/>
        <v>12.066155940458248</v>
      </c>
      <c r="AD123" s="10">
        <f t="shared" ca="1" si="48"/>
        <v>13.343942050391306</v>
      </c>
      <c r="AE123" s="10">
        <f t="shared" ca="1" si="49"/>
        <v>14.621728160324363</v>
      </c>
      <c r="AF123" s="10">
        <f t="shared" ca="1" si="50"/>
        <v>15.988818123124354</v>
      </c>
      <c r="AG123" s="10">
        <f t="shared" ca="1" si="51"/>
        <v>17.588758386450813</v>
      </c>
      <c r="AH123" s="10">
        <f t="shared" ca="1" si="52"/>
        <v>19.807599101713862</v>
      </c>
      <c r="AI123" s="10">
        <f t="shared" ca="1" si="53"/>
        <v>21.639956061907377</v>
      </c>
    </row>
    <row r="124" spans="6:35">
      <c r="F124" s="21" t="s">
        <v>3</v>
      </c>
      <c r="I124" s="17"/>
      <c r="J124" s="10" t="e">
        <f t="shared" si="40"/>
        <v>#VALUE!</v>
      </c>
      <c r="K124" s="10" t="e">
        <f t="shared" si="41"/>
        <v>#N/A</v>
      </c>
      <c r="L124" s="10" t="e">
        <f t="shared" si="42"/>
        <v>#N/A</v>
      </c>
      <c r="M124" s="10" t="e">
        <f t="shared" si="43"/>
        <v>#N/A</v>
      </c>
      <c r="N124" s="10">
        <f>COUNT($E$2:E124)</f>
        <v>23</v>
      </c>
      <c r="O124" s="10" t="e">
        <f t="shared" si="36"/>
        <v>#N/A</v>
      </c>
      <c r="S124" s="17">
        <f t="shared" si="37"/>
        <v>0.8</v>
      </c>
      <c r="T124" s="10">
        <f t="shared" ca="1" si="55"/>
        <v>17.588758386450813</v>
      </c>
      <c r="U124" s="17">
        <f t="shared" si="38"/>
        <v>0.55999999999999994</v>
      </c>
      <c r="V124" s="10">
        <f t="shared" ca="1" si="56"/>
        <v>14.105373162891022</v>
      </c>
      <c r="W124" s="17">
        <f t="shared" si="39"/>
        <v>0</v>
      </c>
      <c r="X124" s="10" t="e">
        <f t="shared" ca="1" si="57"/>
        <v>#NUM!</v>
      </c>
      <c r="Y124" s="10">
        <f t="shared" ca="1" si="54"/>
        <v>5.0479280388752308</v>
      </c>
      <c r="Z124" s="10">
        <f t="shared" ca="1" si="44"/>
        <v>6.8802849990687491</v>
      </c>
      <c r="AA124" s="10">
        <f t="shared" ca="1" si="45"/>
        <v>9.0991257143317981</v>
      </c>
      <c r="AB124" s="10">
        <f t="shared" ca="1" si="46"/>
        <v>10.699065977658258</v>
      </c>
      <c r="AC124" s="20">
        <f t="shared" ca="1" si="47"/>
        <v>12.066155940458248</v>
      </c>
      <c r="AD124" s="10">
        <f t="shared" ca="1" si="48"/>
        <v>13.343942050391306</v>
      </c>
      <c r="AE124" s="10">
        <f t="shared" ca="1" si="49"/>
        <v>14.621728160324363</v>
      </c>
      <c r="AF124" s="10">
        <f t="shared" ca="1" si="50"/>
        <v>15.988818123124354</v>
      </c>
      <c r="AG124" s="10">
        <f t="shared" ca="1" si="51"/>
        <v>17.588758386450813</v>
      </c>
      <c r="AH124" s="10">
        <f t="shared" ca="1" si="52"/>
        <v>19.807599101713862</v>
      </c>
      <c r="AI124" s="10">
        <f t="shared" ca="1" si="53"/>
        <v>21.639956061907377</v>
      </c>
    </row>
    <row r="125" spans="6:35">
      <c r="F125" s="21" t="s">
        <v>3</v>
      </c>
      <c r="I125" s="17"/>
      <c r="J125" s="10" t="e">
        <f t="shared" si="40"/>
        <v>#VALUE!</v>
      </c>
      <c r="K125" s="10" t="e">
        <f t="shared" si="41"/>
        <v>#N/A</v>
      </c>
      <c r="L125" s="10" t="e">
        <f t="shared" si="42"/>
        <v>#N/A</v>
      </c>
      <c r="M125" s="10" t="e">
        <f t="shared" si="43"/>
        <v>#N/A</v>
      </c>
      <c r="N125" s="10">
        <f>COUNT($E$2:E125)</f>
        <v>23</v>
      </c>
      <c r="O125" s="10" t="e">
        <f t="shared" si="36"/>
        <v>#N/A</v>
      </c>
      <c r="S125" s="17">
        <f t="shared" si="37"/>
        <v>0.8</v>
      </c>
      <c r="T125" s="10">
        <f t="shared" ca="1" si="55"/>
        <v>17.588758386450813</v>
      </c>
      <c r="U125" s="17">
        <f t="shared" si="38"/>
        <v>0.55999999999999994</v>
      </c>
      <c r="V125" s="10">
        <f t="shared" ca="1" si="56"/>
        <v>14.105373162891022</v>
      </c>
      <c r="W125" s="17">
        <f t="shared" si="39"/>
        <v>0</v>
      </c>
      <c r="X125" s="10" t="e">
        <f t="shared" ca="1" si="57"/>
        <v>#NUM!</v>
      </c>
      <c r="Y125" s="10">
        <f t="shared" ca="1" si="54"/>
        <v>5.0479280388752308</v>
      </c>
      <c r="Z125" s="10">
        <f t="shared" ca="1" si="44"/>
        <v>6.8802849990687491</v>
      </c>
      <c r="AA125" s="10">
        <f t="shared" ca="1" si="45"/>
        <v>9.0991257143317981</v>
      </c>
      <c r="AB125" s="10">
        <f t="shared" ca="1" si="46"/>
        <v>10.699065977658258</v>
      </c>
      <c r="AC125" s="20">
        <f t="shared" ca="1" si="47"/>
        <v>12.066155940458248</v>
      </c>
      <c r="AD125" s="10">
        <f t="shared" ca="1" si="48"/>
        <v>13.343942050391306</v>
      </c>
      <c r="AE125" s="10">
        <f t="shared" ca="1" si="49"/>
        <v>14.621728160324363</v>
      </c>
      <c r="AF125" s="10">
        <f t="shared" ca="1" si="50"/>
        <v>15.988818123124354</v>
      </c>
      <c r="AG125" s="10">
        <f t="shared" ca="1" si="51"/>
        <v>17.588758386450813</v>
      </c>
      <c r="AH125" s="10">
        <f t="shared" ca="1" si="52"/>
        <v>19.807599101713862</v>
      </c>
      <c r="AI125" s="10">
        <f t="shared" ca="1" si="53"/>
        <v>21.639956061907377</v>
      </c>
    </row>
    <row r="126" spans="6:35">
      <c r="F126" s="21" t="s">
        <v>3</v>
      </c>
      <c r="I126" s="17"/>
      <c r="J126" s="10" t="e">
        <f t="shared" si="40"/>
        <v>#VALUE!</v>
      </c>
      <c r="K126" s="10" t="e">
        <f t="shared" si="41"/>
        <v>#N/A</v>
      </c>
      <c r="L126" s="10" t="e">
        <f t="shared" si="42"/>
        <v>#N/A</v>
      </c>
      <c r="M126" s="10" t="e">
        <f t="shared" si="43"/>
        <v>#N/A</v>
      </c>
      <c r="N126" s="10">
        <f>COUNT($E$2:E126)</f>
        <v>23</v>
      </c>
      <c r="O126" s="10" t="e">
        <f t="shared" si="36"/>
        <v>#N/A</v>
      </c>
      <c r="S126" s="17">
        <f t="shared" si="37"/>
        <v>0.8</v>
      </c>
      <c r="T126" s="10">
        <f t="shared" ca="1" si="55"/>
        <v>17.588758386450813</v>
      </c>
      <c r="U126" s="17">
        <f t="shared" si="38"/>
        <v>0.55999999999999994</v>
      </c>
      <c r="V126" s="10">
        <f t="shared" ca="1" si="56"/>
        <v>14.105373162891022</v>
      </c>
      <c r="W126" s="17">
        <f t="shared" si="39"/>
        <v>0</v>
      </c>
      <c r="X126" s="10" t="e">
        <f t="shared" ca="1" si="57"/>
        <v>#NUM!</v>
      </c>
      <c r="Y126" s="10">
        <f t="shared" ca="1" si="54"/>
        <v>5.0479280388752308</v>
      </c>
      <c r="Z126" s="10">
        <f t="shared" ca="1" si="44"/>
        <v>6.8802849990687491</v>
      </c>
      <c r="AA126" s="10">
        <f t="shared" ca="1" si="45"/>
        <v>9.0991257143317981</v>
      </c>
      <c r="AB126" s="10">
        <f t="shared" ca="1" si="46"/>
        <v>10.699065977658258</v>
      </c>
      <c r="AC126" s="20">
        <f t="shared" ca="1" si="47"/>
        <v>12.066155940458248</v>
      </c>
      <c r="AD126" s="10">
        <f t="shared" ca="1" si="48"/>
        <v>13.343942050391306</v>
      </c>
      <c r="AE126" s="10">
        <f t="shared" ca="1" si="49"/>
        <v>14.621728160324363</v>
      </c>
      <c r="AF126" s="10">
        <f t="shared" ca="1" si="50"/>
        <v>15.988818123124354</v>
      </c>
      <c r="AG126" s="10">
        <f t="shared" ca="1" si="51"/>
        <v>17.588758386450813</v>
      </c>
      <c r="AH126" s="10">
        <f t="shared" ca="1" si="52"/>
        <v>19.807599101713862</v>
      </c>
      <c r="AI126" s="10">
        <f t="shared" ca="1" si="53"/>
        <v>21.639956061907377</v>
      </c>
    </row>
    <row r="127" spans="6:35">
      <c r="F127" s="21" t="s">
        <v>3</v>
      </c>
      <c r="I127" s="17"/>
      <c r="J127" s="10" t="e">
        <f t="shared" si="40"/>
        <v>#VALUE!</v>
      </c>
      <c r="K127" s="10" t="e">
        <f t="shared" si="41"/>
        <v>#N/A</v>
      </c>
      <c r="L127" s="10" t="e">
        <f t="shared" si="42"/>
        <v>#N/A</v>
      </c>
      <c r="M127" s="10" t="e">
        <f t="shared" si="43"/>
        <v>#N/A</v>
      </c>
      <c r="N127" s="10">
        <f>COUNT($E$2:E127)</f>
        <v>23</v>
      </c>
      <c r="O127" s="10" t="e">
        <f t="shared" si="36"/>
        <v>#N/A</v>
      </c>
      <c r="S127" s="17">
        <f t="shared" si="37"/>
        <v>0.8</v>
      </c>
      <c r="T127" s="10">
        <f t="shared" ca="1" si="55"/>
        <v>17.588758386450813</v>
      </c>
      <c r="U127" s="17">
        <f t="shared" si="38"/>
        <v>0.55999999999999994</v>
      </c>
      <c r="V127" s="10">
        <f t="shared" ca="1" si="56"/>
        <v>14.105373162891022</v>
      </c>
      <c r="W127" s="17">
        <f t="shared" si="39"/>
        <v>0</v>
      </c>
      <c r="X127" s="10" t="e">
        <f t="shared" ca="1" si="57"/>
        <v>#NUM!</v>
      </c>
      <c r="Y127" s="10">
        <f t="shared" ca="1" si="54"/>
        <v>5.0479280388752308</v>
      </c>
      <c r="Z127" s="10">
        <f t="shared" ca="1" si="44"/>
        <v>6.8802849990687491</v>
      </c>
      <c r="AA127" s="10">
        <f t="shared" ca="1" si="45"/>
        <v>9.0991257143317981</v>
      </c>
      <c r="AB127" s="10">
        <f t="shared" ca="1" si="46"/>
        <v>10.699065977658258</v>
      </c>
      <c r="AC127" s="20">
        <f t="shared" ca="1" si="47"/>
        <v>12.066155940458248</v>
      </c>
      <c r="AD127" s="10">
        <f t="shared" ca="1" si="48"/>
        <v>13.343942050391306</v>
      </c>
      <c r="AE127" s="10">
        <f t="shared" ca="1" si="49"/>
        <v>14.621728160324363</v>
      </c>
      <c r="AF127" s="10">
        <f t="shared" ca="1" si="50"/>
        <v>15.988818123124354</v>
      </c>
      <c r="AG127" s="10">
        <f t="shared" ca="1" si="51"/>
        <v>17.588758386450813</v>
      </c>
      <c r="AH127" s="10">
        <f t="shared" ca="1" si="52"/>
        <v>19.807599101713862</v>
      </c>
      <c r="AI127" s="10">
        <f t="shared" ca="1" si="53"/>
        <v>21.639956061907377</v>
      </c>
    </row>
    <row r="128" spans="6:35">
      <c r="F128" s="21" t="s">
        <v>3</v>
      </c>
      <c r="I128" s="17"/>
      <c r="J128" s="10" t="e">
        <f t="shared" si="40"/>
        <v>#VALUE!</v>
      </c>
      <c r="K128" s="10" t="e">
        <f t="shared" si="41"/>
        <v>#N/A</v>
      </c>
      <c r="L128" s="10" t="e">
        <f t="shared" si="42"/>
        <v>#N/A</v>
      </c>
      <c r="M128" s="10" t="e">
        <f t="shared" si="43"/>
        <v>#N/A</v>
      </c>
      <c r="N128" s="10">
        <f>COUNT($E$2:E128)</f>
        <v>23</v>
      </c>
      <c r="O128" s="10" t="e">
        <f t="shared" si="36"/>
        <v>#N/A</v>
      </c>
      <c r="S128" s="17">
        <f t="shared" si="37"/>
        <v>0.8</v>
      </c>
      <c r="T128" s="10">
        <f t="shared" ca="1" si="55"/>
        <v>17.588758386450813</v>
      </c>
      <c r="U128" s="17">
        <f t="shared" si="38"/>
        <v>0.55999999999999994</v>
      </c>
      <c r="V128" s="10">
        <f t="shared" ca="1" si="56"/>
        <v>14.105373162891022</v>
      </c>
      <c r="W128" s="17">
        <f t="shared" si="39"/>
        <v>0</v>
      </c>
      <c r="X128" s="10" t="e">
        <f t="shared" ca="1" si="57"/>
        <v>#NUM!</v>
      </c>
      <c r="Y128" s="10">
        <f t="shared" ca="1" si="54"/>
        <v>5.0479280388752308</v>
      </c>
      <c r="Z128" s="10">
        <f t="shared" ca="1" si="44"/>
        <v>6.8802849990687491</v>
      </c>
      <c r="AA128" s="10">
        <f t="shared" ca="1" si="45"/>
        <v>9.0991257143317981</v>
      </c>
      <c r="AB128" s="10">
        <f t="shared" ca="1" si="46"/>
        <v>10.699065977658258</v>
      </c>
      <c r="AC128" s="20">
        <f t="shared" ca="1" si="47"/>
        <v>12.066155940458248</v>
      </c>
      <c r="AD128" s="10">
        <f t="shared" ca="1" si="48"/>
        <v>13.343942050391306</v>
      </c>
      <c r="AE128" s="10">
        <f t="shared" ca="1" si="49"/>
        <v>14.621728160324363</v>
      </c>
      <c r="AF128" s="10">
        <f t="shared" ca="1" si="50"/>
        <v>15.988818123124354</v>
      </c>
      <c r="AG128" s="10">
        <f t="shared" ca="1" si="51"/>
        <v>17.588758386450813</v>
      </c>
      <c r="AH128" s="10">
        <f t="shared" ca="1" si="52"/>
        <v>19.807599101713862</v>
      </c>
      <c r="AI128" s="10">
        <f t="shared" ca="1" si="53"/>
        <v>21.639956061907377</v>
      </c>
    </row>
    <row r="129" spans="6:35">
      <c r="F129" s="21" t="s">
        <v>3</v>
      </c>
      <c r="I129" s="17"/>
      <c r="J129" s="10" t="e">
        <f t="shared" si="40"/>
        <v>#VALUE!</v>
      </c>
      <c r="K129" s="10" t="e">
        <f t="shared" si="41"/>
        <v>#N/A</v>
      </c>
      <c r="L129" s="10" t="e">
        <f t="shared" si="42"/>
        <v>#N/A</v>
      </c>
      <c r="M129" s="10" t="e">
        <f t="shared" si="43"/>
        <v>#N/A</v>
      </c>
      <c r="N129" s="10">
        <f>COUNT($E$2:E129)</f>
        <v>23</v>
      </c>
      <c r="O129" s="10" t="e">
        <f t="shared" si="36"/>
        <v>#N/A</v>
      </c>
      <c r="S129" s="17">
        <f t="shared" si="37"/>
        <v>0.8</v>
      </c>
      <c r="T129" s="10">
        <f t="shared" ca="1" si="55"/>
        <v>17.588758386450813</v>
      </c>
      <c r="U129" s="17">
        <f t="shared" si="38"/>
        <v>0.55999999999999994</v>
      </c>
      <c r="V129" s="10">
        <f t="shared" ca="1" si="56"/>
        <v>14.105373162891022</v>
      </c>
      <c r="W129" s="17">
        <f t="shared" si="39"/>
        <v>0</v>
      </c>
      <c r="X129" s="10" t="e">
        <f t="shared" ca="1" si="57"/>
        <v>#NUM!</v>
      </c>
      <c r="Y129" s="10">
        <f t="shared" ca="1" si="54"/>
        <v>5.0479280388752308</v>
      </c>
      <c r="Z129" s="10">
        <f t="shared" ca="1" si="44"/>
        <v>6.8802849990687491</v>
      </c>
      <c r="AA129" s="10">
        <f t="shared" ca="1" si="45"/>
        <v>9.0991257143317981</v>
      </c>
      <c r="AB129" s="10">
        <f t="shared" ca="1" si="46"/>
        <v>10.699065977658258</v>
      </c>
      <c r="AC129" s="20">
        <f t="shared" ca="1" si="47"/>
        <v>12.066155940458248</v>
      </c>
      <c r="AD129" s="10">
        <f t="shared" ca="1" si="48"/>
        <v>13.343942050391306</v>
      </c>
      <c r="AE129" s="10">
        <f t="shared" ca="1" si="49"/>
        <v>14.621728160324363</v>
      </c>
      <c r="AF129" s="10">
        <f t="shared" ca="1" si="50"/>
        <v>15.988818123124354</v>
      </c>
      <c r="AG129" s="10">
        <f t="shared" ca="1" si="51"/>
        <v>17.588758386450813</v>
      </c>
      <c r="AH129" s="10">
        <f t="shared" ca="1" si="52"/>
        <v>19.807599101713862</v>
      </c>
      <c r="AI129" s="10">
        <f t="shared" ca="1" si="53"/>
        <v>21.639956061907377</v>
      </c>
    </row>
    <row r="130" spans="6:35">
      <c r="F130" s="21" t="s">
        <v>3</v>
      </c>
      <c r="I130" s="17"/>
      <c r="J130" s="10" t="e">
        <f t="shared" si="40"/>
        <v>#VALUE!</v>
      </c>
      <c r="K130" s="10" t="e">
        <f t="shared" si="41"/>
        <v>#N/A</v>
      </c>
      <c r="L130" s="10" t="e">
        <f t="shared" si="42"/>
        <v>#N/A</v>
      </c>
      <c r="M130" s="10" t="e">
        <f t="shared" si="43"/>
        <v>#N/A</v>
      </c>
      <c r="N130" s="10">
        <f>COUNT($E$2:E130)</f>
        <v>23</v>
      </c>
      <c r="O130" s="10" t="e">
        <f t="shared" ref="O130:O193" si="58">IF(E130&gt;0,NORMDIST(E130,$B$8,$B$9,1),#N/A)</f>
        <v>#N/A</v>
      </c>
      <c r="S130" s="17">
        <f t="shared" ref="S130:S193" si="59">$B$18</f>
        <v>0.8</v>
      </c>
      <c r="T130" s="10">
        <f t="shared" ca="1" si="55"/>
        <v>17.588758386450813</v>
      </c>
      <c r="U130" s="17">
        <f t="shared" ref="U130:U193" si="60">$B$19</f>
        <v>0.55999999999999994</v>
      </c>
      <c r="V130" s="10">
        <f t="shared" ca="1" si="56"/>
        <v>14.105373162891022</v>
      </c>
      <c r="W130" s="17">
        <f t="shared" ref="W130:W193" si="61">$B$20</f>
        <v>0</v>
      </c>
      <c r="X130" s="10" t="e">
        <f t="shared" ca="1" si="57"/>
        <v>#NUM!</v>
      </c>
      <c r="Y130" s="10">
        <f t="shared" ca="1" si="54"/>
        <v>5.0479280388752308</v>
      </c>
      <c r="Z130" s="10">
        <f t="shared" ca="1" si="44"/>
        <v>6.8802849990687491</v>
      </c>
      <c r="AA130" s="10">
        <f t="shared" ca="1" si="45"/>
        <v>9.0991257143317981</v>
      </c>
      <c r="AB130" s="10">
        <f t="shared" ca="1" si="46"/>
        <v>10.699065977658258</v>
      </c>
      <c r="AC130" s="20">
        <f t="shared" ca="1" si="47"/>
        <v>12.066155940458248</v>
      </c>
      <c r="AD130" s="10">
        <f t="shared" ca="1" si="48"/>
        <v>13.343942050391306</v>
      </c>
      <c r="AE130" s="10">
        <f t="shared" ca="1" si="49"/>
        <v>14.621728160324363</v>
      </c>
      <c r="AF130" s="10">
        <f t="shared" ca="1" si="50"/>
        <v>15.988818123124354</v>
      </c>
      <c r="AG130" s="10">
        <f t="shared" ca="1" si="51"/>
        <v>17.588758386450813</v>
      </c>
      <c r="AH130" s="10">
        <f t="shared" ca="1" si="52"/>
        <v>19.807599101713862</v>
      </c>
      <c r="AI130" s="10">
        <f t="shared" ca="1" si="53"/>
        <v>21.639956061907377</v>
      </c>
    </row>
    <row r="131" spans="6:35">
      <c r="F131" s="21" t="s">
        <v>3</v>
      </c>
      <c r="I131" s="17"/>
      <c r="J131" s="10" t="e">
        <f t="shared" ref="J131:J194" si="62">D131*F131</f>
        <v>#VALUE!</v>
      </c>
      <c r="K131" s="10" t="e">
        <f t="shared" ref="K131:K194" si="63">IF(ISBLANK(E130),#N/A,IF(ISBLANK(E131),#N/A,((E131+E130))))</f>
        <v>#N/A</v>
      </c>
      <c r="L131" s="10" t="e">
        <f t="shared" ref="L131:L194" si="64">IF(ISBLANK(E130),#N/A,IF(ISBLANK(E131),#N/A,ABS(E131-E130)))</f>
        <v>#N/A</v>
      </c>
      <c r="M131" s="10" t="e">
        <f t="shared" ref="M131:M194" si="65">2*L131/K131</f>
        <v>#N/A</v>
      </c>
      <c r="N131" s="10">
        <f>COUNT($E$2:E131)</f>
        <v>23</v>
      </c>
      <c r="O131" s="10" t="e">
        <f t="shared" si="58"/>
        <v>#N/A</v>
      </c>
      <c r="S131" s="17">
        <f t="shared" si="59"/>
        <v>0.8</v>
      </c>
      <c r="T131" s="10">
        <f t="shared" ca="1" si="55"/>
        <v>17.588758386450813</v>
      </c>
      <c r="U131" s="17">
        <f t="shared" si="60"/>
        <v>0.55999999999999994</v>
      </c>
      <c r="V131" s="10">
        <f t="shared" ca="1" si="56"/>
        <v>14.105373162891022</v>
      </c>
      <c r="W131" s="17">
        <f t="shared" si="61"/>
        <v>0</v>
      </c>
      <c r="X131" s="10" t="e">
        <f t="shared" ca="1" si="57"/>
        <v>#NUM!</v>
      </c>
      <c r="Y131" s="10">
        <f t="shared" ca="1" si="54"/>
        <v>5.0479280388752308</v>
      </c>
      <c r="Z131" s="10">
        <f t="shared" ref="Z131:Z194" ca="1" si="66">NORMINV(0.1,$B$8,$B$9)</f>
        <v>6.8802849990687491</v>
      </c>
      <c r="AA131" s="10">
        <f t="shared" ref="AA131:AA194" ca="1" si="67">NORMINV(0.2,$B$8,$B$9)</f>
        <v>9.0991257143317981</v>
      </c>
      <c r="AB131" s="10">
        <f t="shared" ref="AB131:AB194" ca="1" si="68">NORMINV(0.3,$B$8,$B$9)</f>
        <v>10.699065977658258</v>
      </c>
      <c r="AC131" s="20">
        <f t="shared" ref="AC131:AC194" ca="1" si="69">NORMINV(0.4,$B$8,$B$9)</f>
        <v>12.066155940458248</v>
      </c>
      <c r="AD131" s="10">
        <f t="shared" ref="AD131:AD194" ca="1" si="70">NORMINV(0.5,$B$8,$B$9)</f>
        <v>13.343942050391306</v>
      </c>
      <c r="AE131" s="10">
        <f t="shared" ref="AE131:AE194" ca="1" si="71">NORMINV(0.6,$B$8,$B$9)</f>
        <v>14.621728160324363</v>
      </c>
      <c r="AF131" s="10">
        <f t="shared" ref="AF131:AF194" ca="1" si="72">NORMINV(0.7,$B$8,$B$9)</f>
        <v>15.988818123124354</v>
      </c>
      <c r="AG131" s="10">
        <f t="shared" ref="AG131:AG194" ca="1" si="73">NORMINV(0.8,$B$8,$B$9)</f>
        <v>17.588758386450813</v>
      </c>
      <c r="AH131" s="10">
        <f t="shared" ref="AH131:AH194" ca="1" si="74">NORMINV(0.9,$B$8,$B$9)</f>
        <v>19.807599101713862</v>
      </c>
      <c r="AI131" s="10">
        <f t="shared" ref="AI131:AI194" ca="1" si="75">NORMINV(0.95,$B$8,$B$9)</f>
        <v>21.639956061907377</v>
      </c>
    </row>
    <row r="132" spans="6:35">
      <c r="F132" s="21" t="s">
        <v>3</v>
      </c>
      <c r="I132" s="17"/>
      <c r="J132" s="10" t="e">
        <f t="shared" si="62"/>
        <v>#VALUE!</v>
      </c>
      <c r="K132" s="10" t="e">
        <f t="shared" si="63"/>
        <v>#N/A</v>
      </c>
      <c r="L132" s="10" t="e">
        <f t="shared" si="64"/>
        <v>#N/A</v>
      </c>
      <c r="M132" s="10" t="e">
        <f t="shared" si="65"/>
        <v>#N/A</v>
      </c>
      <c r="N132" s="10">
        <f>COUNT($E$2:E132)</f>
        <v>23</v>
      </c>
      <c r="O132" s="10" t="e">
        <f t="shared" si="58"/>
        <v>#N/A</v>
      </c>
      <c r="S132" s="17">
        <f t="shared" si="59"/>
        <v>0.8</v>
      </c>
      <c r="T132" s="10">
        <f t="shared" ca="1" si="55"/>
        <v>17.588758386450813</v>
      </c>
      <c r="U132" s="17">
        <f t="shared" si="60"/>
        <v>0.55999999999999994</v>
      </c>
      <c r="V132" s="10">
        <f t="shared" ca="1" si="56"/>
        <v>14.105373162891022</v>
      </c>
      <c r="W132" s="17">
        <f t="shared" si="61"/>
        <v>0</v>
      </c>
      <c r="X132" s="10" t="e">
        <f t="shared" ca="1" si="57"/>
        <v>#NUM!</v>
      </c>
      <c r="Y132" s="10">
        <f t="shared" ref="Y132:Y195" ca="1" si="76">NORMINV(0.05,$B$8,$B$9)</f>
        <v>5.0479280388752308</v>
      </c>
      <c r="Z132" s="10">
        <f t="shared" ca="1" si="66"/>
        <v>6.8802849990687491</v>
      </c>
      <c r="AA132" s="10">
        <f t="shared" ca="1" si="67"/>
        <v>9.0991257143317981</v>
      </c>
      <c r="AB132" s="10">
        <f t="shared" ca="1" si="68"/>
        <v>10.699065977658258</v>
      </c>
      <c r="AC132" s="20">
        <f t="shared" ca="1" si="69"/>
        <v>12.066155940458248</v>
      </c>
      <c r="AD132" s="10">
        <f t="shared" ca="1" si="70"/>
        <v>13.343942050391306</v>
      </c>
      <c r="AE132" s="10">
        <f t="shared" ca="1" si="71"/>
        <v>14.621728160324363</v>
      </c>
      <c r="AF132" s="10">
        <f t="shared" ca="1" si="72"/>
        <v>15.988818123124354</v>
      </c>
      <c r="AG132" s="10">
        <f t="shared" ca="1" si="73"/>
        <v>17.588758386450813</v>
      </c>
      <c r="AH132" s="10">
        <f t="shared" ca="1" si="74"/>
        <v>19.807599101713862</v>
      </c>
      <c r="AI132" s="10">
        <f t="shared" ca="1" si="75"/>
        <v>21.639956061907377</v>
      </c>
    </row>
    <row r="133" spans="6:35">
      <c r="F133" s="21" t="s">
        <v>3</v>
      </c>
      <c r="I133" s="17"/>
      <c r="J133" s="10" t="e">
        <f t="shared" si="62"/>
        <v>#VALUE!</v>
      </c>
      <c r="K133" s="10" t="e">
        <f t="shared" si="63"/>
        <v>#N/A</v>
      </c>
      <c r="L133" s="10" t="e">
        <f t="shared" si="64"/>
        <v>#N/A</v>
      </c>
      <c r="M133" s="10" t="e">
        <f t="shared" si="65"/>
        <v>#N/A</v>
      </c>
      <c r="N133" s="10">
        <f>COUNT($E$2:E133)</f>
        <v>23</v>
      </c>
      <c r="O133" s="10" t="e">
        <f t="shared" si="58"/>
        <v>#N/A</v>
      </c>
      <c r="S133" s="17">
        <f t="shared" si="59"/>
        <v>0.8</v>
      </c>
      <c r="T133" s="10">
        <f t="shared" ca="1" si="55"/>
        <v>17.588758386450813</v>
      </c>
      <c r="U133" s="17">
        <f t="shared" si="60"/>
        <v>0.55999999999999994</v>
      </c>
      <c r="V133" s="10">
        <f t="shared" ca="1" si="56"/>
        <v>14.105373162891022</v>
      </c>
      <c r="W133" s="17">
        <f t="shared" si="61"/>
        <v>0</v>
      </c>
      <c r="X133" s="10" t="e">
        <f t="shared" ca="1" si="57"/>
        <v>#NUM!</v>
      </c>
      <c r="Y133" s="10">
        <f t="shared" ca="1" si="76"/>
        <v>5.0479280388752308</v>
      </c>
      <c r="Z133" s="10">
        <f t="shared" ca="1" si="66"/>
        <v>6.8802849990687491</v>
      </c>
      <c r="AA133" s="10">
        <f t="shared" ca="1" si="67"/>
        <v>9.0991257143317981</v>
      </c>
      <c r="AB133" s="10">
        <f t="shared" ca="1" si="68"/>
        <v>10.699065977658258</v>
      </c>
      <c r="AC133" s="20">
        <f t="shared" ca="1" si="69"/>
        <v>12.066155940458248</v>
      </c>
      <c r="AD133" s="10">
        <f t="shared" ca="1" si="70"/>
        <v>13.343942050391306</v>
      </c>
      <c r="AE133" s="10">
        <f t="shared" ca="1" si="71"/>
        <v>14.621728160324363</v>
      </c>
      <c r="AF133" s="10">
        <f t="shared" ca="1" si="72"/>
        <v>15.988818123124354</v>
      </c>
      <c r="AG133" s="10">
        <f t="shared" ca="1" si="73"/>
        <v>17.588758386450813</v>
      </c>
      <c r="AH133" s="10">
        <f t="shared" ca="1" si="74"/>
        <v>19.807599101713862</v>
      </c>
      <c r="AI133" s="10">
        <f t="shared" ca="1" si="75"/>
        <v>21.639956061907377</v>
      </c>
    </row>
    <row r="134" spans="6:35">
      <c r="F134" s="21" t="s">
        <v>3</v>
      </c>
      <c r="I134" s="17"/>
      <c r="J134" s="10" t="e">
        <f t="shared" si="62"/>
        <v>#VALUE!</v>
      </c>
      <c r="K134" s="10" t="e">
        <f t="shared" si="63"/>
        <v>#N/A</v>
      </c>
      <c r="L134" s="10" t="e">
        <f t="shared" si="64"/>
        <v>#N/A</v>
      </c>
      <c r="M134" s="10" t="e">
        <f t="shared" si="65"/>
        <v>#N/A</v>
      </c>
      <c r="N134" s="10">
        <f>COUNT($E$2:E134)</f>
        <v>23</v>
      </c>
      <c r="O134" s="10" t="e">
        <f t="shared" si="58"/>
        <v>#N/A</v>
      </c>
      <c r="S134" s="17">
        <f t="shared" si="59"/>
        <v>0.8</v>
      </c>
      <c r="T134" s="10">
        <f t="shared" ca="1" si="55"/>
        <v>17.588758386450813</v>
      </c>
      <c r="U134" s="17">
        <f t="shared" si="60"/>
        <v>0.55999999999999994</v>
      </c>
      <c r="V134" s="10">
        <f t="shared" ca="1" si="56"/>
        <v>14.105373162891022</v>
      </c>
      <c r="W134" s="17">
        <f t="shared" si="61"/>
        <v>0</v>
      </c>
      <c r="X134" s="10" t="e">
        <f t="shared" ca="1" si="57"/>
        <v>#NUM!</v>
      </c>
      <c r="Y134" s="10">
        <f t="shared" ca="1" si="76"/>
        <v>5.0479280388752308</v>
      </c>
      <c r="Z134" s="10">
        <f t="shared" ca="1" si="66"/>
        <v>6.8802849990687491</v>
      </c>
      <c r="AA134" s="10">
        <f t="shared" ca="1" si="67"/>
        <v>9.0991257143317981</v>
      </c>
      <c r="AB134" s="10">
        <f t="shared" ca="1" si="68"/>
        <v>10.699065977658258</v>
      </c>
      <c r="AC134" s="20">
        <f t="shared" ca="1" si="69"/>
        <v>12.066155940458248</v>
      </c>
      <c r="AD134" s="10">
        <f t="shared" ca="1" si="70"/>
        <v>13.343942050391306</v>
      </c>
      <c r="AE134" s="10">
        <f t="shared" ca="1" si="71"/>
        <v>14.621728160324363</v>
      </c>
      <c r="AF134" s="10">
        <f t="shared" ca="1" si="72"/>
        <v>15.988818123124354</v>
      </c>
      <c r="AG134" s="10">
        <f t="shared" ca="1" si="73"/>
        <v>17.588758386450813</v>
      </c>
      <c r="AH134" s="10">
        <f t="shared" ca="1" si="74"/>
        <v>19.807599101713862</v>
      </c>
      <c r="AI134" s="10">
        <f t="shared" ca="1" si="75"/>
        <v>21.639956061907377</v>
      </c>
    </row>
    <row r="135" spans="6:35">
      <c r="F135" s="21" t="s">
        <v>3</v>
      </c>
      <c r="I135" s="17"/>
      <c r="J135" s="10" t="e">
        <f t="shared" si="62"/>
        <v>#VALUE!</v>
      </c>
      <c r="K135" s="10" t="e">
        <f t="shared" si="63"/>
        <v>#N/A</v>
      </c>
      <c r="L135" s="10" t="e">
        <f t="shared" si="64"/>
        <v>#N/A</v>
      </c>
      <c r="M135" s="10" t="e">
        <f t="shared" si="65"/>
        <v>#N/A</v>
      </c>
      <c r="N135" s="10">
        <f>COUNT($E$2:E135)</f>
        <v>23</v>
      </c>
      <c r="O135" s="10" t="e">
        <f t="shared" si="58"/>
        <v>#N/A</v>
      </c>
      <c r="S135" s="17">
        <f t="shared" si="59"/>
        <v>0.8</v>
      </c>
      <c r="T135" s="10">
        <f t="shared" ca="1" si="55"/>
        <v>17.588758386450813</v>
      </c>
      <c r="U135" s="17">
        <f t="shared" si="60"/>
        <v>0.55999999999999994</v>
      </c>
      <c r="V135" s="10">
        <f t="shared" ca="1" si="56"/>
        <v>14.105373162891022</v>
      </c>
      <c r="W135" s="17">
        <f t="shared" si="61"/>
        <v>0</v>
      </c>
      <c r="X135" s="10" t="e">
        <f t="shared" ca="1" si="57"/>
        <v>#NUM!</v>
      </c>
      <c r="Y135" s="10">
        <f t="shared" ca="1" si="76"/>
        <v>5.0479280388752308</v>
      </c>
      <c r="Z135" s="10">
        <f t="shared" ca="1" si="66"/>
        <v>6.8802849990687491</v>
      </c>
      <c r="AA135" s="10">
        <f t="shared" ca="1" si="67"/>
        <v>9.0991257143317981</v>
      </c>
      <c r="AB135" s="10">
        <f t="shared" ca="1" si="68"/>
        <v>10.699065977658258</v>
      </c>
      <c r="AC135" s="20">
        <f t="shared" ca="1" si="69"/>
        <v>12.066155940458248</v>
      </c>
      <c r="AD135" s="10">
        <f t="shared" ca="1" si="70"/>
        <v>13.343942050391306</v>
      </c>
      <c r="AE135" s="10">
        <f t="shared" ca="1" si="71"/>
        <v>14.621728160324363</v>
      </c>
      <c r="AF135" s="10">
        <f t="shared" ca="1" si="72"/>
        <v>15.988818123124354</v>
      </c>
      <c r="AG135" s="10">
        <f t="shared" ca="1" si="73"/>
        <v>17.588758386450813</v>
      </c>
      <c r="AH135" s="10">
        <f t="shared" ca="1" si="74"/>
        <v>19.807599101713862</v>
      </c>
      <c r="AI135" s="10">
        <f t="shared" ca="1" si="75"/>
        <v>21.639956061907377</v>
      </c>
    </row>
    <row r="136" spans="6:35">
      <c r="F136" s="21" t="s">
        <v>3</v>
      </c>
      <c r="I136" s="17"/>
      <c r="J136" s="10" t="e">
        <f t="shared" si="62"/>
        <v>#VALUE!</v>
      </c>
      <c r="K136" s="10" t="e">
        <f t="shared" si="63"/>
        <v>#N/A</v>
      </c>
      <c r="L136" s="10" t="e">
        <f t="shared" si="64"/>
        <v>#N/A</v>
      </c>
      <c r="M136" s="10" t="e">
        <f t="shared" si="65"/>
        <v>#N/A</v>
      </c>
      <c r="N136" s="10">
        <f>COUNT($E$2:E136)</f>
        <v>23</v>
      </c>
      <c r="O136" s="10" t="e">
        <f t="shared" si="58"/>
        <v>#N/A</v>
      </c>
      <c r="S136" s="17">
        <f t="shared" si="59"/>
        <v>0.8</v>
      </c>
      <c r="T136" s="10">
        <f t="shared" ca="1" si="55"/>
        <v>17.588758386450813</v>
      </c>
      <c r="U136" s="17">
        <f t="shared" si="60"/>
        <v>0.55999999999999994</v>
      </c>
      <c r="V136" s="10">
        <f t="shared" ca="1" si="56"/>
        <v>14.105373162891022</v>
      </c>
      <c r="W136" s="17">
        <f t="shared" si="61"/>
        <v>0</v>
      </c>
      <c r="X136" s="10" t="e">
        <f t="shared" ca="1" si="57"/>
        <v>#NUM!</v>
      </c>
      <c r="Y136" s="10">
        <f t="shared" ca="1" si="76"/>
        <v>5.0479280388752308</v>
      </c>
      <c r="Z136" s="10">
        <f t="shared" ca="1" si="66"/>
        <v>6.8802849990687491</v>
      </c>
      <c r="AA136" s="10">
        <f t="shared" ca="1" si="67"/>
        <v>9.0991257143317981</v>
      </c>
      <c r="AB136" s="10">
        <f t="shared" ca="1" si="68"/>
        <v>10.699065977658258</v>
      </c>
      <c r="AC136" s="20">
        <f t="shared" ca="1" si="69"/>
        <v>12.066155940458248</v>
      </c>
      <c r="AD136" s="10">
        <f t="shared" ca="1" si="70"/>
        <v>13.343942050391306</v>
      </c>
      <c r="AE136" s="10">
        <f t="shared" ca="1" si="71"/>
        <v>14.621728160324363</v>
      </c>
      <c r="AF136" s="10">
        <f t="shared" ca="1" si="72"/>
        <v>15.988818123124354</v>
      </c>
      <c r="AG136" s="10">
        <f t="shared" ca="1" si="73"/>
        <v>17.588758386450813</v>
      </c>
      <c r="AH136" s="10">
        <f t="shared" ca="1" si="74"/>
        <v>19.807599101713862</v>
      </c>
      <c r="AI136" s="10">
        <f t="shared" ca="1" si="75"/>
        <v>21.639956061907377</v>
      </c>
    </row>
    <row r="137" spans="6:35">
      <c r="F137" s="21" t="s">
        <v>3</v>
      </c>
      <c r="I137" s="17"/>
      <c r="J137" s="10" t="e">
        <f t="shared" si="62"/>
        <v>#VALUE!</v>
      </c>
      <c r="K137" s="10" t="e">
        <f t="shared" si="63"/>
        <v>#N/A</v>
      </c>
      <c r="L137" s="10" t="e">
        <f t="shared" si="64"/>
        <v>#N/A</v>
      </c>
      <c r="M137" s="10" t="e">
        <f t="shared" si="65"/>
        <v>#N/A</v>
      </c>
      <c r="N137" s="10">
        <f>COUNT($E$2:E137)</f>
        <v>23</v>
      </c>
      <c r="O137" s="10" t="e">
        <f t="shared" si="58"/>
        <v>#N/A</v>
      </c>
      <c r="S137" s="17">
        <f t="shared" si="59"/>
        <v>0.8</v>
      </c>
      <c r="T137" s="10">
        <f t="shared" ca="1" si="55"/>
        <v>17.588758386450813</v>
      </c>
      <c r="U137" s="17">
        <f t="shared" si="60"/>
        <v>0.55999999999999994</v>
      </c>
      <c r="V137" s="10">
        <f t="shared" ca="1" si="56"/>
        <v>14.105373162891022</v>
      </c>
      <c r="W137" s="17">
        <f t="shared" si="61"/>
        <v>0</v>
      </c>
      <c r="X137" s="10" t="e">
        <f t="shared" ca="1" si="57"/>
        <v>#NUM!</v>
      </c>
      <c r="Y137" s="10">
        <f t="shared" ca="1" si="76"/>
        <v>5.0479280388752308</v>
      </c>
      <c r="Z137" s="10">
        <f t="shared" ca="1" si="66"/>
        <v>6.8802849990687491</v>
      </c>
      <c r="AA137" s="10">
        <f t="shared" ca="1" si="67"/>
        <v>9.0991257143317981</v>
      </c>
      <c r="AB137" s="10">
        <f t="shared" ca="1" si="68"/>
        <v>10.699065977658258</v>
      </c>
      <c r="AC137" s="20">
        <f t="shared" ca="1" si="69"/>
        <v>12.066155940458248</v>
      </c>
      <c r="AD137" s="10">
        <f t="shared" ca="1" si="70"/>
        <v>13.343942050391306</v>
      </c>
      <c r="AE137" s="10">
        <f t="shared" ca="1" si="71"/>
        <v>14.621728160324363</v>
      </c>
      <c r="AF137" s="10">
        <f t="shared" ca="1" si="72"/>
        <v>15.988818123124354</v>
      </c>
      <c r="AG137" s="10">
        <f t="shared" ca="1" si="73"/>
        <v>17.588758386450813</v>
      </c>
      <c r="AH137" s="10">
        <f t="shared" ca="1" si="74"/>
        <v>19.807599101713862</v>
      </c>
      <c r="AI137" s="10">
        <f t="shared" ca="1" si="75"/>
        <v>21.639956061907377</v>
      </c>
    </row>
    <row r="138" spans="6:35">
      <c r="F138" s="21" t="s">
        <v>3</v>
      </c>
      <c r="I138" s="17"/>
      <c r="J138" s="10" t="e">
        <f t="shared" si="62"/>
        <v>#VALUE!</v>
      </c>
      <c r="K138" s="10" t="e">
        <f t="shared" si="63"/>
        <v>#N/A</v>
      </c>
      <c r="L138" s="10" t="e">
        <f t="shared" si="64"/>
        <v>#N/A</v>
      </c>
      <c r="M138" s="10" t="e">
        <f t="shared" si="65"/>
        <v>#N/A</v>
      </c>
      <c r="N138" s="10">
        <f>COUNT($E$2:E138)</f>
        <v>23</v>
      </c>
      <c r="O138" s="10" t="e">
        <f t="shared" si="58"/>
        <v>#N/A</v>
      </c>
      <c r="S138" s="17">
        <f t="shared" si="59"/>
        <v>0.8</v>
      </c>
      <c r="T138" s="10">
        <f t="shared" ca="1" si="55"/>
        <v>17.588758386450813</v>
      </c>
      <c r="U138" s="17">
        <f t="shared" si="60"/>
        <v>0.55999999999999994</v>
      </c>
      <c r="V138" s="10">
        <f t="shared" ca="1" si="56"/>
        <v>14.105373162891022</v>
      </c>
      <c r="W138" s="17">
        <f t="shared" si="61"/>
        <v>0</v>
      </c>
      <c r="X138" s="10" t="e">
        <f t="shared" ca="1" si="57"/>
        <v>#NUM!</v>
      </c>
      <c r="Y138" s="10">
        <f t="shared" ca="1" si="76"/>
        <v>5.0479280388752308</v>
      </c>
      <c r="Z138" s="10">
        <f t="shared" ca="1" si="66"/>
        <v>6.8802849990687491</v>
      </c>
      <c r="AA138" s="10">
        <f t="shared" ca="1" si="67"/>
        <v>9.0991257143317981</v>
      </c>
      <c r="AB138" s="10">
        <f t="shared" ca="1" si="68"/>
        <v>10.699065977658258</v>
      </c>
      <c r="AC138" s="20">
        <f t="shared" ca="1" si="69"/>
        <v>12.066155940458248</v>
      </c>
      <c r="AD138" s="10">
        <f t="shared" ca="1" si="70"/>
        <v>13.343942050391306</v>
      </c>
      <c r="AE138" s="10">
        <f t="shared" ca="1" si="71"/>
        <v>14.621728160324363</v>
      </c>
      <c r="AF138" s="10">
        <f t="shared" ca="1" si="72"/>
        <v>15.988818123124354</v>
      </c>
      <c r="AG138" s="10">
        <f t="shared" ca="1" si="73"/>
        <v>17.588758386450813</v>
      </c>
      <c r="AH138" s="10">
        <f t="shared" ca="1" si="74"/>
        <v>19.807599101713862</v>
      </c>
      <c r="AI138" s="10">
        <f t="shared" ca="1" si="75"/>
        <v>21.639956061907377</v>
      </c>
    </row>
    <row r="139" spans="6:35">
      <c r="F139" s="21" t="s">
        <v>3</v>
      </c>
      <c r="I139" s="17"/>
      <c r="J139" s="10" t="e">
        <f t="shared" si="62"/>
        <v>#VALUE!</v>
      </c>
      <c r="K139" s="10" t="e">
        <f t="shared" si="63"/>
        <v>#N/A</v>
      </c>
      <c r="L139" s="10" t="e">
        <f t="shared" si="64"/>
        <v>#N/A</v>
      </c>
      <c r="M139" s="10" t="e">
        <f t="shared" si="65"/>
        <v>#N/A</v>
      </c>
      <c r="N139" s="10">
        <f>COUNT($E$2:E139)</f>
        <v>23</v>
      </c>
      <c r="O139" s="10" t="e">
        <f t="shared" si="58"/>
        <v>#N/A</v>
      </c>
      <c r="S139" s="17">
        <f t="shared" si="59"/>
        <v>0.8</v>
      </c>
      <c r="T139" s="10">
        <f t="shared" ca="1" si="55"/>
        <v>17.588758386450813</v>
      </c>
      <c r="U139" s="17">
        <f t="shared" si="60"/>
        <v>0.55999999999999994</v>
      </c>
      <c r="V139" s="10">
        <f t="shared" ca="1" si="56"/>
        <v>14.105373162891022</v>
      </c>
      <c r="W139" s="17">
        <f t="shared" si="61"/>
        <v>0</v>
      </c>
      <c r="X139" s="10" t="e">
        <f t="shared" ca="1" si="57"/>
        <v>#NUM!</v>
      </c>
      <c r="Y139" s="10">
        <f t="shared" ca="1" si="76"/>
        <v>5.0479280388752308</v>
      </c>
      <c r="Z139" s="10">
        <f t="shared" ca="1" si="66"/>
        <v>6.8802849990687491</v>
      </c>
      <c r="AA139" s="10">
        <f t="shared" ca="1" si="67"/>
        <v>9.0991257143317981</v>
      </c>
      <c r="AB139" s="10">
        <f t="shared" ca="1" si="68"/>
        <v>10.699065977658258</v>
      </c>
      <c r="AC139" s="20">
        <f t="shared" ca="1" si="69"/>
        <v>12.066155940458248</v>
      </c>
      <c r="AD139" s="10">
        <f t="shared" ca="1" si="70"/>
        <v>13.343942050391306</v>
      </c>
      <c r="AE139" s="10">
        <f t="shared" ca="1" si="71"/>
        <v>14.621728160324363</v>
      </c>
      <c r="AF139" s="10">
        <f t="shared" ca="1" si="72"/>
        <v>15.988818123124354</v>
      </c>
      <c r="AG139" s="10">
        <f t="shared" ca="1" si="73"/>
        <v>17.588758386450813</v>
      </c>
      <c r="AH139" s="10">
        <f t="shared" ca="1" si="74"/>
        <v>19.807599101713862</v>
      </c>
      <c r="AI139" s="10">
        <f t="shared" ca="1" si="75"/>
        <v>21.639956061907377</v>
      </c>
    </row>
    <row r="140" spans="6:35">
      <c r="F140" s="21" t="s">
        <v>3</v>
      </c>
      <c r="I140" s="17"/>
      <c r="J140" s="10" t="e">
        <f t="shared" si="62"/>
        <v>#VALUE!</v>
      </c>
      <c r="K140" s="10" t="e">
        <f t="shared" si="63"/>
        <v>#N/A</v>
      </c>
      <c r="L140" s="10" t="e">
        <f t="shared" si="64"/>
        <v>#N/A</v>
      </c>
      <c r="M140" s="10" t="e">
        <f t="shared" si="65"/>
        <v>#N/A</v>
      </c>
      <c r="N140" s="10">
        <f>COUNT($E$2:E140)</f>
        <v>23</v>
      </c>
      <c r="O140" s="10" t="e">
        <f t="shared" si="58"/>
        <v>#N/A</v>
      </c>
      <c r="S140" s="17">
        <f t="shared" si="59"/>
        <v>0.8</v>
      </c>
      <c r="T140" s="10">
        <f t="shared" ca="1" si="55"/>
        <v>17.588758386450813</v>
      </c>
      <c r="U140" s="17">
        <f t="shared" si="60"/>
        <v>0.55999999999999994</v>
      </c>
      <c r="V140" s="10">
        <f t="shared" ca="1" si="56"/>
        <v>14.105373162891022</v>
      </c>
      <c r="W140" s="17">
        <f t="shared" si="61"/>
        <v>0</v>
      </c>
      <c r="X140" s="10" t="e">
        <f t="shared" ca="1" si="57"/>
        <v>#NUM!</v>
      </c>
      <c r="Y140" s="10">
        <f t="shared" ca="1" si="76"/>
        <v>5.0479280388752308</v>
      </c>
      <c r="Z140" s="10">
        <f t="shared" ca="1" si="66"/>
        <v>6.8802849990687491</v>
      </c>
      <c r="AA140" s="10">
        <f t="shared" ca="1" si="67"/>
        <v>9.0991257143317981</v>
      </c>
      <c r="AB140" s="10">
        <f t="shared" ca="1" si="68"/>
        <v>10.699065977658258</v>
      </c>
      <c r="AC140" s="20">
        <f t="shared" ca="1" si="69"/>
        <v>12.066155940458248</v>
      </c>
      <c r="AD140" s="10">
        <f t="shared" ca="1" si="70"/>
        <v>13.343942050391306</v>
      </c>
      <c r="AE140" s="10">
        <f t="shared" ca="1" si="71"/>
        <v>14.621728160324363</v>
      </c>
      <c r="AF140" s="10">
        <f t="shared" ca="1" si="72"/>
        <v>15.988818123124354</v>
      </c>
      <c r="AG140" s="10">
        <f t="shared" ca="1" si="73"/>
        <v>17.588758386450813</v>
      </c>
      <c r="AH140" s="10">
        <f t="shared" ca="1" si="74"/>
        <v>19.807599101713862</v>
      </c>
      <c r="AI140" s="10">
        <f t="shared" ca="1" si="75"/>
        <v>21.639956061907377</v>
      </c>
    </row>
    <row r="141" spans="6:35">
      <c r="F141" s="21" t="s">
        <v>3</v>
      </c>
      <c r="I141" s="17"/>
      <c r="J141" s="10" t="e">
        <f t="shared" si="62"/>
        <v>#VALUE!</v>
      </c>
      <c r="K141" s="10" t="e">
        <f t="shared" si="63"/>
        <v>#N/A</v>
      </c>
      <c r="L141" s="10" t="e">
        <f t="shared" si="64"/>
        <v>#N/A</v>
      </c>
      <c r="M141" s="10" t="e">
        <f t="shared" si="65"/>
        <v>#N/A</v>
      </c>
      <c r="N141" s="10">
        <f>COUNT($E$2:E141)</f>
        <v>23</v>
      </c>
      <c r="O141" s="10" t="e">
        <f t="shared" si="58"/>
        <v>#N/A</v>
      </c>
      <c r="S141" s="17">
        <f t="shared" si="59"/>
        <v>0.8</v>
      </c>
      <c r="T141" s="10">
        <f t="shared" ca="1" si="55"/>
        <v>17.588758386450813</v>
      </c>
      <c r="U141" s="17">
        <f t="shared" si="60"/>
        <v>0.55999999999999994</v>
      </c>
      <c r="V141" s="10">
        <f t="shared" ca="1" si="56"/>
        <v>14.105373162891022</v>
      </c>
      <c r="W141" s="17">
        <f t="shared" si="61"/>
        <v>0</v>
      </c>
      <c r="X141" s="10" t="e">
        <f t="shared" ca="1" si="57"/>
        <v>#NUM!</v>
      </c>
      <c r="Y141" s="10">
        <f t="shared" ca="1" si="76"/>
        <v>5.0479280388752308</v>
      </c>
      <c r="Z141" s="10">
        <f t="shared" ca="1" si="66"/>
        <v>6.8802849990687491</v>
      </c>
      <c r="AA141" s="10">
        <f t="shared" ca="1" si="67"/>
        <v>9.0991257143317981</v>
      </c>
      <c r="AB141" s="10">
        <f t="shared" ca="1" si="68"/>
        <v>10.699065977658258</v>
      </c>
      <c r="AC141" s="20">
        <f t="shared" ca="1" si="69"/>
        <v>12.066155940458248</v>
      </c>
      <c r="AD141" s="10">
        <f t="shared" ca="1" si="70"/>
        <v>13.343942050391306</v>
      </c>
      <c r="AE141" s="10">
        <f t="shared" ca="1" si="71"/>
        <v>14.621728160324363</v>
      </c>
      <c r="AF141" s="10">
        <f t="shared" ca="1" si="72"/>
        <v>15.988818123124354</v>
      </c>
      <c r="AG141" s="10">
        <f t="shared" ca="1" si="73"/>
        <v>17.588758386450813</v>
      </c>
      <c r="AH141" s="10">
        <f t="shared" ca="1" si="74"/>
        <v>19.807599101713862</v>
      </c>
      <c r="AI141" s="10">
        <f t="shared" ca="1" si="75"/>
        <v>21.639956061907377</v>
      </c>
    </row>
    <row r="142" spans="6:35">
      <c r="F142" s="21" t="s">
        <v>3</v>
      </c>
      <c r="I142" s="17"/>
      <c r="J142" s="10" t="e">
        <f t="shared" si="62"/>
        <v>#VALUE!</v>
      </c>
      <c r="K142" s="10" t="e">
        <f t="shared" si="63"/>
        <v>#N/A</v>
      </c>
      <c r="L142" s="10" t="e">
        <f t="shared" si="64"/>
        <v>#N/A</v>
      </c>
      <c r="M142" s="10" t="e">
        <f t="shared" si="65"/>
        <v>#N/A</v>
      </c>
      <c r="N142" s="10">
        <f>COUNT($E$2:E142)</f>
        <v>23</v>
      </c>
      <c r="O142" s="10" t="e">
        <f t="shared" si="58"/>
        <v>#N/A</v>
      </c>
      <c r="S142" s="17">
        <f t="shared" si="59"/>
        <v>0.8</v>
      </c>
      <c r="T142" s="10">
        <f t="shared" ca="1" si="55"/>
        <v>17.588758386450813</v>
      </c>
      <c r="U142" s="17">
        <f t="shared" si="60"/>
        <v>0.55999999999999994</v>
      </c>
      <c r="V142" s="10">
        <f t="shared" ca="1" si="56"/>
        <v>14.105373162891022</v>
      </c>
      <c r="W142" s="17">
        <f t="shared" si="61"/>
        <v>0</v>
      </c>
      <c r="X142" s="10" t="e">
        <f t="shared" ca="1" si="57"/>
        <v>#NUM!</v>
      </c>
      <c r="Y142" s="10">
        <f t="shared" ca="1" si="76"/>
        <v>5.0479280388752308</v>
      </c>
      <c r="Z142" s="10">
        <f t="shared" ca="1" si="66"/>
        <v>6.8802849990687491</v>
      </c>
      <c r="AA142" s="10">
        <f t="shared" ca="1" si="67"/>
        <v>9.0991257143317981</v>
      </c>
      <c r="AB142" s="10">
        <f t="shared" ca="1" si="68"/>
        <v>10.699065977658258</v>
      </c>
      <c r="AC142" s="20">
        <f t="shared" ca="1" si="69"/>
        <v>12.066155940458248</v>
      </c>
      <c r="AD142" s="10">
        <f t="shared" ca="1" si="70"/>
        <v>13.343942050391306</v>
      </c>
      <c r="AE142" s="10">
        <f t="shared" ca="1" si="71"/>
        <v>14.621728160324363</v>
      </c>
      <c r="AF142" s="10">
        <f t="shared" ca="1" si="72"/>
        <v>15.988818123124354</v>
      </c>
      <c r="AG142" s="10">
        <f t="shared" ca="1" si="73"/>
        <v>17.588758386450813</v>
      </c>
      <c r="AH142" s="10">
        <f t="shared" ca="1" si="74"/>
        <v>19.807599101713862</v>
      </c>
      <c r="AI142" s="10">
        <f t="shared" ca="1" si="75"/>
        <v>21.639956061907377</v>
      </c>
    </row>
    <row r="143" spans="6:35">
      <c r="F143" s="21" t="s">
        <v>3</v>
      </c>
      <c r="I143" s="17"/>
      <c r="J143" s="10" t="e">
        <f t="shared" si="62"/>
        <v>#VALUE!</v>
      </c>
      <c r="K143" s="10" t="e">
        <f t="shared" si="63"/>
        <v>#N/A</v>
      </c>
      <c r="L143" s="10" t="e">
        <f t="shared" si="64"/>
        <v>#N/A</v>
      </c>
      <c r="M143" s="10" t="e">
        <f t="shared" si="65"/>
        <v>#N/A</v>
      </c>
      <c r="N143" s="10">
        <f>COUNT($E$2:E143)</f>
        <v>23</v>
      </c>
      <c r="O143" s="10" t="e">
        <f t="shared" si="58"/>
        <v>#N/A</v>
      </c>
      <c r="S143" s="17">
        <f t="shared" si="59"/>
        <v>0.8</v>
      </c>
      <c r="T143" s="10">
        <f t="shared" ca="1" si="55"/>
        <v>17.588758386450813</v>
      </c>
      <c r="U143" s="17">
        <f t="shared" si="60"/>
        <v>0.55999999999999994</v>
      </c>
      <c r="V143" s="10">
        <f t="shared" ca="1" si="56"/>
        <v>14.105373162891022</v>
      </c>
      <c r="W143" s="17">
        <f t="shared" si="61"/>
        <v>0</v>
      </c>
      <c r="X143" s="10" t="e">
        <f t="shared" ca="1" si="57"/>
        <v>#NUM!</v>
      </c>
      <c r="Y143" s="10">
        <f t="shared" ca="1" si="76"/>
        <v>5.0479280388752308</v>
      </c>
      <c r="Z143" s="10">
        <f t="shared" ca="1" si="66"/>
        <v>6.8802849990687491</v>
      </c>
      <c r="AA143" s="10">
        <f t="shared" ca="1" si="67"/>
        <v>9.0991257143317981</v>
      </c>
      <c r="AB143" s="10">
        <f t="shared" ca="1" si="68"/>
        <v>10.699065977658258</v>
      </c>
      <c r="AC143" s="20">
        <f t="shared" ca="1" si="69"/>
        <v>12.066155940458248</v>
      </c>
      <c r="AD143" s="10">
        <f t="shared" ca="1" si="70"/>
        <v>13.343942050391306</v>
      </c>
      <c r="AE143" s="10">
        <f t="shared" ca="1" si="71"/>
        <v>14.621728160324363</v>
      </c>
      <c r="AF143" s="10">
        <f t="shared" ca="1" si="72"/>
        <v>15.988818123124354</v>
      </c>
      <c r="AG143" s="10">
        <f t="shared" ca="1" si="73"/>
        <v>17.588758386450813</v>
      </c>
      <c r="AH143" s="10">
        <f t="shared" ca="1" si="74"/>
        <v>19.807599101713862</v>
      </c>
      <c r="AI143" s="10">
        <f t="shared" ca="1" si="75"/>
        <v>21.639956061907377</v>
      </c>
    </row>
    <row r="144" spans="6:35">
      <c r="F144" s="21" t="s">
        <v>3</v>
      </c>
      <c r="I144" s="17"/>
      <c r="J144" s="10" t="e">
        <f t="shared" si="62"/>
        <v>#VALUE!</v>
      </c>
      <c r="K144" s="10" t="e">
        <f t="shared" si="63"/>
        <v>#N/A</v>
      </c>
      <c r="L144" s="10" t="e">
        <f t="shared" si="64"/>
        <v>#N/A</v>
      </c>
      <c r="M144" s="10" t="e">
        <f t="shared" si="65"/>
        <v>#N/A</v>
      </c>
      <c r="N144" s="10">
        <f>COUNT($E$2:E144)</f>
        <v>23</v>
      </c>
      <c r="O144" s="10" t="e">
        <f t="shared" si="58"/>
        <v>#N/A</v>
      </c>
      <c r="S144" s="17">
        <f t="shared" si="59"/>
        <v>0.8</v>
      </c>
      <c r="T144" s="10">
        <f t="shared" ca="1" si="55"/>
        <v>17.588758386450813</v>
      </c>
      <c r="U144" s="17">
        <f t="shared" si="60"/>
        <v>0.55999999999999994</v>
      </c>
      <c r="V144" s="10">
        <f t="shared" ca="1" si="56"/>
        <v>14.105373162891022</v>
      </c>
      <c r="W144" s="17">
        <f t="shared" si="61"/>
        <v>0</v>
      </c>
      <c r="X144" s="10" t="e">
        <f t="shared" ca="1" si="57"/>
        <v>#NUM!</v>
      </c>
      <c r="Y144" s="10">
        <f t="shared" ca="1" si="76"/>
        <v>5.0479280388752308</v>
      </c>
      <c r="Z144" s="10">
        <f t="shared" ca="1" si="66"/>
        <v>6.8802849990687491</v>
      </c>
      <c r="AA144" s="10">
        <f t="shared" ca="1" si="67"/>
        <v>9.0991257143317981</v>
      </c>
      <c r="AB144" s="10">
        <f t="shared" ca="1" si="68"/>
        <v>10.699065977658258</v>
      </c>
      <c r="AC144" s="20">
        <f t="shared" ca="1" si="69"/>
        <v>12.066155940458248</v>
      </c>
      <c r="AD144" s="10">
        <f t="shared" ca="1" si="70"/>
        <v>13.343942050391306</v>
      </c>
      <c r="AE144" s="10">
        <f t="shared" ca="1" si="71"/>
        <v>14.621728160324363</v>
      </c>
      <c r="AF144" s="10">
        <f t="shared" ca="1" si="72"/>
        <v>15.988818123124354</v>
      </c>
      <c r="AG144" s="10">
        <f t="shared" ca="1" si="73"/>
        <v>17.588758386450813</v>
      </c>
      <c r="AH144" s="10">
        <f t="shared" ca="1" si="74"/>
        <v>19.807599101713862</v>
      </c>
      <c r="AI144" s="10">
        <f t="shared" ca="1" si="75"/>
        <v>21.639956061907377</v>
      </c>
    </row>
    <row r="145" spans="6:35">
      <c r="F145" s="21" t="s">
        <v>3</v>
      </c>
      <c r="I145" s="17"/>
      <c r="J145" s="10" t="e">
        <f t="shared" si="62"/>
        <v>#VALUE!</v>
      </c>
      <c r="K145" s="10" t="e">
        <f t="shared" si="63"/>
        <v>#N/A</v>
      </c>
      <c r="L145" s="10" t="e">
        <f t="shared" si="64"/>
        <v>#N/A</v>
      </c>
      <c r="M145" s="10" t="e">
        <f t="shared" si="65"/>
        <v>#N/A</v>
      </c>
      <c r="N145" s="10">
        <f>COUNT($E$2:E145)</f>
        <v>23</v>
      </c>
      <c r="O145" s="10" t="e">
        <f t="shared" si="58"/>
        <v>#N/A</v>
      </c>
      <c r="S145" s="17">
        <f t="shared" si="59"/>
        <v>0.8</v>
      </c>
      <c r="T145" s="10">
        <f t="shared" ca="1" si="55"/>
        <v>17.588758386450813</v>
      </c>
      <c r="U145" s="17">
        <f t="shared" si="60"/>
        <v>0.55999999999999994</v>
      </c>
      <c r="V145" s="10">
        <f t="shared" ca="1" si="56"/>
        <v>14.105373162891022</v>
      </c>
      <c r="W145" s="17">
        <f t="shared" si="61"/>
        <v>0</v>
      </c>
      <c r="X145" s="10" t="e">
        <f t="shared" ca="1" si="57"/>
        <v>#NUM!</v>
      </c>
      <c r="Y145" s="10">
        <f t="shared" ca="1" si="76"/>
        <v>5.0479280388752308</v>
      </c>
      <c r="Z145" s="10">
        <f t="shared" ca="1" si="66"/>
        <v>6.8802849990687491</v>
      </c>
      <c r="AA145" s="10">
        <f t="shared" ca="1" si="67"/>
        <v>9.0991257143317981</v>
      </c>
      <c r="AB145" s="10">
        <f t="shared" ca="1" si="68"/>
        <v>10.699065977658258</v>
      </c>
      <c r="AC145" s="20">
        <f t="shared" ca="1" si="69"/>
        <v>12.066155940458248</v>
      </c>
      <c r="AD145" s="10">
        <f t="shared" ca="1" si="70"/>
        <v>13.343942050391306</v>
      </c>
      <c r="AE145" s="10">
        <f t="shared" ca="1" si="71"/>
        <v>14.621728160324363</v>
      </c>
      <c r="AF145" s="10">
        <f t="shared" ca="1" si="72"/>
        <v>15.988818123124354</v>
      </c>
      <c r="AG145" s="10">
        <f t="shared" ca="1" si="73"/>
        <v>17.588758386450813</v>
      </c>
      <c r="AH145" s="10">
        <f t="shared" ca="1" si="74"/>
        <v>19.807599101713862</v>
      </c>
      <c r="AI145" s="10">
        <f t="shared" ca="1" si="75"/>
        <v>21.639956061907377</v>
      </c>
    </row>
    <row r="146" spans="6:35">
      <c r="F146" s="21" t="s">
        <v>3</v>
      </c>
      <c r="I146" s="17"/>
      <c r="J146" s="10" t="e">
        <f t="shared" si="62"/>
        <v>#VALUE!</v>
      </c>
      <c r="K146" s="10" t="e">
        <f t="shared" si="63"/>
        <v>#N/A</v>
      </c>
      <c r="L146" s="10" t="e">
        <f t="shared" si="64"/>
        <v>#N/A</v>
      </c>
      <c r="M146" s="10" t="e">
        <f t="shared" si="65"/>
        <v>#N/A</v>
      </c>
      <c r="N146" s="10">
        <f>COUNT($E$2:E146)</f>
        <v>23</v>
      </c>
      <c r="O146" s="10" t="e">
        <f t="shared" si="58"/>
        <v>#N/A</v>
      </c>
      <c r="S146" s="17">
        <f t="shared" si="59"/>
        <v>0.8</v>
      </c>
      <c r="T146" s="10">
        <f t="shared" ca="1" si="55"/>
        <v>17.588758386450813</v>
      </c>
      <c r="U146" s="17">
        <f t="shared" si="60"/>
        <v>0.55999999999999994</v>
      </c>
      <c r="V146" s="10">
        <f t="shared" ca="1" si="56"/>
        <v>14.105373162891022</v>
      </c>
      <c r="W146" s="17">
        <f t="shared" si="61"/>
        <v>0</v>
      </c>
      <c r="X146" s="10" t="e">
        <f t="shared" ca="1" si="57"/>
        <v>#NUM!</v>
      </c>
      <c r="Y146" s="10">
        <f t="shared" ca="1" si="76"/>
        <v>5.0479280388752308</v>
      </c>
      <c r="Z146" s="10">
        <f t="shared" ca="1" si="66"/>
        <v>6.8802849990687491</v>
      </c>
      <c r="AA146" s="10">
        <f t="shared" ca="1" si="67"/>
        <v>9.0991257143317981</v>
      </c>
      <c r="AB146" s="10">
        <f t="shared" ca="1" si="68"/>
        <v>10.699065977658258</v>
      </c>
      <c r="AC146" s="20">
        <f t="shared" ca="1" si="69"/>
        <v>12.066155940458248</v>
      </c>
      <c r="AD146" s="10">
        <f t="shared" ca="1" si="70"/>
        <v>13.343942050391306</v>
      </c>
      <c r="AE146" s="10">
        <f t="shared" ca="1" si="71"/>
        <v>14.621728160324363</v>
      </c>
      <c r="AF146" s="10">
        <f t="shared" ca="1" si="72"/>
        <v>15.988818123124354</v>
      </c>
      <c r="AG146" s="10">
        <f t="shared" ca="1" si="73"/>
        <v>17.588758386450813</v>
      </c>
      <c r="AH146" s="10">
        <f t="shared" ca="1" si="74"/>
        <v>19.807599101713862</v>
      </c>
      <c r="AI146" s="10">
        <f t="shared" ca="1" si="75"/>
        <v>21.639956061907377</v>
      </c>
    </row>
    <row r="147" spans="6:35">
      <c r="F147" s="21" t="s">
        <v>3</v>
      </c>
      <c r="I147" s="17"/>
      <c r="J147" s="10" t="e">
        <f t="shared" si="62"/>
        <v>#VALUE!</v>
      </c>
      <c r="K147" s="10" t="e">
        <f t="shared" si="63"/>
        <v>#N/A</v>
      </c>
      <c r="L147" s="10" t="e">
        <f t="shared" si="64"/>
        <v>#N/A</v>
      </c>
      <c r="M147" s="10" t="e">
        <f t="shared" si="65"/>
        <v>#N/A</v>
      </c>
      <c r="N147" s="10">
        <f>COUNT($E$2:E147)</f>
        <v>23</v>
      </c>
      <c r="O147" s="10" t="e">
        <f t="shared" si="58"/>
        <v>#N/A</v>
      </c>
      <c r="S147" s="17">
        <f t="shared" si="59"/>
        <v>0.8</v>
      </c>
      <c r="T147" s="10">
        <f t="shared" ca="1" si="55"/>
        <v>17.588758386450813</v>
      </c>
      <c r="U147" s="17">
        <f t="shared" si="60"/>
        <v>0.55999999999999994</v>
      </c>
      <c r="V147" s="10">
        <f t="shared" ca="1" si="56"/>
        <v>14.105373162891022</v>
      </c>
      <c r="W147" s="17">
        <f t="shared" si="61"/>
        <v>0</v>
      </c>
      <c r="X147" s="10" t="e">
        <f t="shared" ca="1" si="57"/>
        <v>#NUM!</v>
      </c>
      <c r="Y147" s="10">
        <f t="shared" ca="1" si="76"/>
        <v>5.0479280388752308</v>
      </c>
      <c r="Z147" s="10">
        <f t="shared" ca="1" si="66"/>
        <v>6.8802849990687491</v>
      </c>
      <c r="AA147" s="10">
        <f t="shared" ca="1" si="67"/>
        <v>9.0991257143317981</v>
      </c>
      <c r="AB147" s="10">
        <f t="shared" ca="1" si="68"/>
        <v>10.699065977658258</v>
      </c>
      <c r="AC147" s="20">
        <f t="shared" ca="1" si="69"/>
        <v>12.066155940458248</v>
      </c>
      <c r="AD147" s="10">
        <f t="shared" ca="1" si="70"/>
        <v>13.343942050391306</v>
      </c>
      <c r="AE147" s="10">
        <f t="shared" ca="1" si="71"/>
        <v>14.621728160324363</v>
      </c>
      <c r="AF147" s="10">
        <f t="shared" ca="1" si="72"/>
        <v>15.988818123124354</v>
      </c>
      <c r="AG147" s="10">
        <f t="shared" ca="1" si="73"/>
        <v>17.588758386450813</v>
      </c>
      <c r="AH147" s="10">
        <f t="shared" ca="1" si="74"/>
        <v>19.807599101713862</v>
      </c>
      <c r="AI147" s="10">
        <f t="shared" ca="1" si="75"/>
        <v>21.639956061907377</v>
      </c>
    </row>
    <row r="148" spans="6:35">
      <c r="F148" s="21" t="s">
        <v>3</v>
      </c>
      <c r="I148" s="17"/>
      <c r="J148" s="10" t="e">
        <f t="shared" si="62"/>
        <v>#VALUE!</v>
      </c>
      <c r="K148" s="10" t="e">
        <f t="shared" si="63"/>
        <v>#N/A</v>
      </c>
      <c r="L148" s="10" t="e">
        <f t="shared" si="64"/>
        <v>#N/A</v>
      </c>
      <c r="M148" s="10" t="e">
        <f t="shared" si="65"/>
        <v>#N/A</v>
      </c>
      <c r="N148" s="10">
        <f>COUNT($E$2:E148)</f>
        <v>23</v>
      </c>
      <c r="O148" s="10" t="e">
        <f t="shared" si="58"/>
        <v>#N/A</v>
      </c>
      <c r="S148" s="17">
        <f t="shared" si="59"/>
        <v>0.8</v>
      </c>
      <c r="T148" s="10">
        <f t="shared" ca="1" si="55"/>
        <v>17.588758386450813</v>
      </c>
      <c r="U148" s="17">
        <f t="shared" si="60"/>
        <v>0.55999999999999994</v>
      </c>
      <c r="V148" s="10">
        <f t="shared" ca="1" si="56"/>
        <v>14.105373162891022</v>
      </c>
      <c r="W148" s="17">
        <f t="shared" si="61"/>
        <v>0</v>
      </c>
      <c r="X148" s="10" t="e">
        <f t="shared" ca="1" si="57"/>
        <v>#NUM!</v>
      </c>
      <c r="Y148" s="10">
        <f t="shared" ca="1" si="76"/>
        <v>5.0479280388752308</v>
      </c>
      <c r="Z148" s="10">
        <f t="shared" ca="1" si="66"/>
        <v>6.8802849990687491</v>
      </c>
      <c r="AA148" s="10">
        <f t="shared" ca="1" si="67"/>
        <v>9.0991257143317981</v>
      </c>
      <c r="AB148" s="10">
        <f t="shared" ca="1" si="68"/>
        <v>10.699065977658258</v>
      </c>
      <c r="AC148" s="20">
        <f t="shared" ca="1" si="69"/>
        <v>12.066155940458248</v>
      </c>
      <c r="AD148" s="10">
        <f t="shared" ca="1" si="70"/>
        <v>13.343942050391306</v>
      </c>
      <c r="AE148" s="10">
        <f t="shared" ca="1" si="71"/>
        <v>14.621728160324363</v>
      </c>
      <c r="AF148" s="10">
        <f t="shared" ca="1" si="72"/>
        <v>15.988818123124354</v>
      </c>
      <c r="AG148" s="10">
        <f t="shared" ca="1" si="73"/>
        <v>17.588758386450813</v>
      </c>
      <c r="AH148" s="10">
        <f t="shared" ca="1" si="74"/>
        <v>19.807599101713862</v>
      </c>
      <c r="AI148" s="10">
        <f t="shared" ca="1" si="75"/>
        <v>21.639956061907377</v>
      </c>
    </row>
    <row r="149" spans="6:35">
      <c r="F149" s="21" t="s">
        <v>3</v>
      </c>
      <c r="I149" s="17"/>
      <c r="J149" s="10" t="e">
        <f t="shared" si="62"/>
        <v>#VALUE!</v>
      </c>
      <c r="K149" s="10" t="e">
        <f t="shared" si="63"/>
        <v>#N/A</v>
      </c>
      <c r="L149" s="10" t="e">
        <f t="shared" si="64"/>
        <v>#N/A</v>
      </c>
      <c r="M149" s="10" t="e">
        <f t="shared" si="65"/>
        <v>#N/A</v>
      </c>
      <c r="N149" s="10">
        <f>COUNT($E$2:E149)</f>
        <v>23</v>
      </c>
      <c r="O149" s="10" t="e">
        <f t="shared" si="58"/>
        <v>#N/A</v>
      </c>
      <c r="S149" s="17">
        <f t="shared" si="59"/>
        <v>0.8</v>
      </c>
      <c r="T149" s="10">
        <f t="shared" ca="1" si="55"/>
        <v>17.588758386450813</v>
      </c>
      <c r="U149" s="17">
        <f t="shared" si="60"/>
        <v>0.55999999999999994</v>
      </c>
      <c r="V149" s="10">
        <f t="shared" ca="1" si="56"/>
        <v>14.105373162891022</v>
      </c>
      <c r="W149" s="17">
        <f t="shared" si="61"/>
        <v>0</v>
      </c>
      <c r="X149" s="10" t="e">
        <f t="shared" ca="1" si="57"/>
        <v>#NUM!</v>
      </c>
      <c r="Y149" s="10">
        <f t="shared" ca="1" si="76"/>
        <v>5.0479280388752308</v>
      </c>
      <c r="Z149" s="10">
        <f t="shared" ca="1" si="66"/>
        <v>6.8802849990687491</v>
      </c>
      <c r="AA149" s="10">
        <f t="shared" ca="1" si="67"/>
        <v>9.0991257143317981</v>
      </c>
      <c r="AB149" s="10">
        <f t="shared" ca="1" si="68"/>
        <v>10.699065977658258</v>
      </c>
      <c r="AC149" s="20">
        <f t="shared" ca="1" si="69"/>
        <v>12.066155940458248</v>
      </c>
      <c r="AD149" s="10">
        <f t="shared" ca="1" si="70"/>
        <v>13.343942050391306</v>
      </c>
      <c r="AE149" s="10">
        <f t="shared" ca="1" si="71"/>
        <v>14.621728160324363</v>
      </c>
      <c r="AF149" s="10">
        <f t="shared" ca="1" si="72"/>
        <v>15.988818123124354</v>
      </c>
      <c r="AG149" s="10">
        <f t="shared" ca="1" si="73"/>
        <v>17.588758386450813</v>
      </c>
      <c r="AH149" s="10">
        <f t="shared" ca="1" si="74"/>
        <v>19.807599101713862</v>
      </c>
      <c r="AI149" s="10">
        <f t="shared" ca="1" si="75"/>
        <v>21.639956061907377</v>
      </c>
    </row>
    <row r="150" spans="6:35">
      <c r="F150" s="21" t="s">
        <v>3</v>
      </c>
      <c r="I150" s="17"/>
      <c r="J150" s="10" t="e">
        <f t="shared" si="62"/>
        <v>#VALUE!</v>
      </c>
      <c r="K150" s="10" t="e">
        <f t="shared" si="63"/>
        <v>#N/A</v>
      </c>
      <c r="L150" s="10" t="e">
        <f t="shared" si="64"/>
        <v>#N/A</v>
      </c>
      <c r="M150" s="10" t="e">
        <f t="shared" si="65"/>
        <v>#N/A</v>
      </c>
      <c r="N150" s="10">
        <f>COUNT($E$2:E150)</f>
        <v>23</v>
      </c>
      <c r="O150" s="10" t="e">
        <f t="shared" si="58"/>
        <v>#N/A</v>
      </c>
      <c r="S150" s="17">
        <f t="shared" si="59"/>
        <v>0.8</v>
      </c>
      <c r="T150" s="10">
        <f t="shared" ca="1" si="55"/>
        <v>17.588758386450813</v>
      </c>
      <c r="U150" s="17">
        <f t="shared" si="60"/>
        <v>0.55999999999999994</v>
      </c>
      <c r="V150" s="10">
        <f t="shared" ca="1" si="56"/>
        <v>14.105373162891022</v>
      </c>
      <c r="W150" s="17">
        <f t="shared" si="61"/>
        <v>0</v>
      </c>
      <c r="X150" s="10" t="e">
        <f t="shared" ca="1" si="57"/>
        <v>#NUM!</v>
      </c>
      <c r="Y150" s="10">
        <f t="shared" ca="1" si="76"/>
        <v>5.0479280388752308</v>
      </c>
      <c r="Z150" s="10">
        <f t="shared" ca="1" si="66"/>
        <v>6.8802849990687491</v>
      </c>
      <c r="AA150" s="10">
        <f t="shared" ca="1" si="67"/>
        <v>9.0991257143317981</v>
      </c>
      <c r="AB150" s="10">
        <f t="shared" ca="1" si="68"/>
        <v>10.699065977658258</v>
      </c>
      <c r="AC150" s="20">
        <f t="shared" ca="1" si="69"/>
        <v>12.066155940458248</v>
      </c>
      <c r="AD150" s="10">
        <f t="shared" ca="1" si="70"/>
        <v>13.343942050391306</v>
      </c>
      <c r="AE150" s="10">
        <f t="shared" ca="1" si="71"/>
        <v>14.621728160324363</v>
      </c>
      <c r="AF150" s="10">
        <f t="shared" ca="1" si="72"/>
        <v>15.988818123124354</v>
      </c>
      <c r="AG150" s="10">
        <f t="shared" ca="1" si="73"/>
        <v>17.588758386450813</v>
      </c>
      <c r="AH150" s="10">
        <f t="shared" ca="1" si="74"/>
        <v>19.807599101713862</v>
      </c>
      <c r="AI150" s="10">
        <f t="shared" ca="1" si="75"/>
        <v>21.639956061907377</v>
      </c>
    </row>
    <row r="151" spans="6:35">
      <c r="F151" s="21" t="s">
        <v>3</v>
      </c>
      <c r="I151" s="17"/>
      <c r="J151" s="10" t="e">
        <f t="shared" si="62"/>
        <v>#VALUE!</v>
      </c>
      <c r="K151" s="10" t="e">
        <f t="shared" si="63"/>
        <v>#N/A</v>
      </c>
      <c r="L151" s="10" t="e">
        <f t="shared" si="64"/>
        <v>#N/A</v>
      </c>
      <c r="M151" s="10" t="e">
        <f t="shared" si="65"/>
        <v>#N/A</v>
      </c>
      <c r="N151" s="10">
        <f>COUNT($E$2:E151)</f>
        <v>23</v>
      </c>
      <c r="O151" s="10" t="e">
        <f t="shared" si="58"/>
        <v>#N/A</v>
      </c>
      <c r="S151" s="17">
        <f t="shared" si="59"/>
        <v>0.8</v>
      </c>
      <c r="T151" s="10">
        <f t="shared" ca="1" si="55"/>
        <v>17.588758386450813</v>
      </c>
      <c r="U151" s="17">
        <f t="shared" si="60"/>
        <v>0.55999999999999994</v>
      </c>
      <c r="V151" s="10">
        <f t="shared" ca="1" si="56"/>
        <v>14.105373162891022</v>
      </c>
      <c r="W151" s="17">
        <f t="shared" si="61"/>
        <v>0</v>
      </c>
      <c r="X151" s="10" t="e">
        <f t="shared" ca="1" si="57"/>
        <v>#NUM!</v>
      </c>
      <c r="Y151" s="10">
        <f t="shared" ca="1" si="76"/>
        <v>5.0479280388752308</v>
      </c>
      <c r="Z151" s="10">
        <f t="shared" ca="1" si="66"/>
        <v>6.8802849990687491</v>
      </c>
      <c r="AA151" s="10">
        <f t="shared" ca="1" si="67"/>
        <v>9.0991257143317981</v>
      </c>
      <c r="AB151" s="10">
        <f t="shared" ca="1" si="68"/>
        <v>10.699065977658258</v>
      </c>
      <c r="AC151" s="20">
        <f t="shared" ca="1" si="69"/>
        <v>12.066155940458248</v>
      </c>
      <c r="AD151" s="10">
        <f t="shared" ca="1" si="70"/>
        <v>13.343942050391306</v>
      </c>
      <c r="AE151" s="10">
        <f t="shared" ca="1" si="71"/>
        <v>14.621728160324363</v>
      </c>
      <c r="AF151" s="10">
        <f t="shared" ca="1" si="72"/>
        <v>15.988818123124354</v>
      </c>
      <c r="AG151" s="10">
        <f t="shared" ca="1" si="73"/>
        <v>17.588758386450813</v>
      </c>
      <c r="AH151" s="10">
        <f t="shared" ca="1" si="74"/>
        <v>19.807599101713862</v>
      </c>
      <c r="AI151" s="10">
        <f t="shared" ca="1" si="75"/>
        <v>21.639956061907377</v>
      </c>
    </row>
    <row r="152" spans="6:35">
      <c r="F152" s="21" t="s">
        <v>3</v>
      </c>
      <c r="I152" s="17"/>
      <c r="J152" s="10" t="e">
        <f t="shared" si="62"/>
        <v>#VALUE!</v>
      </c>
      <c r="K152" s="10" t="e">
        <f t="shared" si="63"/>
        <v>#N/A</v>
      </c>
      <c r="L152" s="10" t="e">
        <f t="shared" si="64"/>
        <v>#N/A</v>
      </c>
      <c r="M152" s="10" t="e">
        <f t="shared" si="65"/>
        <v>#N/A</v>
      </c>
      <c r="N152" s="10">
        <f>COUNT($E$2:E152)</f>
        <v>23</v>
      </c>
      <c r="O152" s="10" t="e">
        <f t="shared" si="58"/>
        <v>#N/A</v>
      </c>
      <c r="S152" s="17">
        <f t="shared" si="59"/>
        <v>0.8</v>
      </c>
      <c r="T152" s="10">
        <f t="shared" ca="1" si="55"/>
        <v>17.588758386450813</v>
      </c>
      <c r="U152" s="17">
        <f t="shared" si="60"/>
        <v>0.55999999999999994</v>
      </c>
      <c r="V152" s="10">
        <f t="shared" ca="1" si="56"/>
        <v>14.105373162891022</v>
      </c>
      <c r="W152" s="17">
        <f t="shared" si="61"/>
        <v>0</v>
      </c>
      <c r="X152" s="10" t="e">
        <f t="shared" ca="1" si="57"/>
        <v>#NUM!</v>
      </c>
      <c r="Y152" s="10">
        <f t="shared" ca="1" si="76"/>
        <v>5.0479280388752308</v>
      </c>
      <c r="Z152" s="10">
        <f t="shared" ca="1" si="66"/>
        <v>6.8802849990687491</v>
      </c>
      <c r="AA152" s="10">
        <f t="shared" ca="1" si="67"/>
        <v>9.0991257143317981</v>
      </c>
      <c r="AB152" s="10">
        <f t="shared" ca="1" si="68"/>
        <v>10.699065977658258</v>
      </c>
      <c r="AC152" s="20">
        <f t="shared" ca="1" si="69"/>
        <v>12.066155940458248</v>
      </c>
      <c r="AD152" s="10">
        <f t="shared" ca="1" si="70"/>
        <v>13.343942050391306</v>
      </c>
      <c r="AE152" s="10">
        <f t="shared" ca="1" si="71"/>
        <v>14.621728160324363</v>
      </c>
      <c r="AF152" s="10">
        <f t="shared" ca="1" si="72"/>
        <v>15.988818123124354</v>
      </c>
      <c r="AG152" s="10">
        <f t="shared" ca="1" si="73"/>
        <v>17.588758386450813</v>
      </c>
      <c r="AH152" s="10">
        <f t="shared" ca="1" si="74"/>
        <v>19.807599101713862</v>
      </c>
      <c r="AI152" s="10">
        <f t="shared" ca="1" si="75"/>
        <v>21.639956061907377</v>
      </c>
    </row>
    <row r="153" spans="6:35">
      <c r="F153" s="21" t="s">
        <v>3</v>
      </c>
      <c r="I153" s="17"/>
      <c r="J153" s="10" t="e">
        <f t="shared" si="62"/>
        <v>#VALUE!</v>
      </c>
      <c r="K153" s="10" t="e">
        <f t="shared" si="63"/>
        <v>#N/A</v>
      </c>
      <c r="L153" s="10" t="e">
        <f t="shared" si="64"/>
        <v>#N/A</v>
      </c>
      <c r="M153" s="10" t="e">
        <f t="shared" si="65"/>
        <v>#N/A</v>
      </c>
      <c r="N153" s="10">
        <f>COUNT($E$2:E153)</f>
        <v>23</v>
      </c>
      <c r="O153" s="10" t="e">
        <f t="shared" si="58"/>
        <v>#N/A</v>
      </c>
      <c r="S153" s="17">
        <f t="shared" si="59"/>
        <v>0.8</v>
      </c>
      <c r="T153" s="10">
        <f t="shared" ca="1" si="55"/>
        <v>17.588758386450813</v>
      </c>
      <c r="U153" s="17">
        <f t="shared" si="60"/>
        <v>0.55999999999999994</v>
      </c>
      <c r="V153" s="10">
        <f t="shared" ca="1" si="56"/>
        <v>14.105373162891022</v>
      </c>
      <c r="W153" s="17">
        <f t="shared" si="61"/>
        <v>0</v>
      </c>
      <c r="X153" s="10" t="e">
        <f t="shared" ca="1" si="57"/>
        <v>#NUM!</v>
      </c>
      <c r="Y153" s="10">
        <f t="shared" ca="1" si="76"/>
        <v>5.0479280388752308</v>
      </c>
      <c r="Z153" s="10">
        <f t="shared" ca="1" si="66"/>
        <v>6.8802849990687491</v>
      </c>
      <c r="AA153" s="10">
        <f t="shared" ca="1" si="67"/>
        <v>9.0991257143317981</v>
      </c>
      <c r="AB153" s="10">
        <f t="shared" ca="1" si="68"/>
        <v>10.699065977658258</v>
      </c>
      <c r="AC153" s="20">
        <f t="shared" ca="1" si="69"/>
        <v>12.066155940458248</v>
      </c>
      <c r="AD153" s="10">
        <f t="shared" ca="1" si="70"/>
        <v>13.343942050391306</v>
      </c>
      <c r="AE153" s="10">
        <f t="shared" ca="1" si="71"/>
        <v>14.621728160324363</v>
      </c>
      <c r="AF153" s="10">
        <f t="shared" ca="1" si="72"/>
        <v>15.988818123124354</v>
      </c>
      <c r="AG153" s="10">
        <f t="shared" ca="1" si="73"/>
        <v>17.588758386450813</v>
      </c>
      <c r="AH153" s="10">
        <f t="shared" ca="1" si="74"/>
        <v>19.807599101713862</v>
      </c>
      <c r="AI153" s="10">
        <f t="shared" ca="1" si="75"/>
        <v>21.639956061907377</v>
      </c>
    </row>
    <row r="154" spans="6:35">
      <c r="F154" s="21" t="s">
        <v>3</v>
      </c>
      <c r="I154" s="17"/>
      <c r="J154" s="10" t="e">
        <f t="shared" si="62"/>
        <v>#VALUE!</v>
      </c>
      <c r="K154" s="10" t="e">
        <f t="shared" si="63"/>
        <v>#N/A</v>
      </c>
      <c r="L154" s="10" t="e">
        <f t="shared" si="64"/>
        <v>#N/A</v>
      </c>
      <c r="M154" s="10" t="e">
        <f t="shared" si="65"/>
        <v>#N/A</v>
      </c>
      <c r="N154" s="10">
        <f>COUNT($E$2:E154)</f>
        <v>23</v>
      </c>
      <c r="O154" s="10" t="e">
        <f t="shared" si="58"/>
        <v>#N/A</v>
      </c>
      <c r="S154" s="17">
        <f t="shared" si="59"/>
        <v>0.8</v>
      </c>
      <c r="T154" s="10">
        <f t="shared" ca="1" si="55"/>
        <v>17.588758386450813</v>
      </c>
      <c r="U154" s="17">
        <f t="shared" si="60"/>
        <v>0.55999999999999994</v>
      </c>
      <c r="V154" s="10">
        <f t="shared" ca="1" si="56"/>
        <v>14.105373162891022</v>
      </c>
      <c r="W154" s="17">
        <f t="shared" si="61"/>
        <v>0</v>
      </c>
      <c r="X154" s="10" t="e">
        <f t="shared" ca="1" si="57"/>
        <v>#NUM!</v>
      </c>
      <c r="Y154" s="10">
        <f t="shared" ca="1" si="76"/>
        <v>5.0479280388752308</v>
      </c>
      <c r="Z154" s="10">
        <f t="shared" ca="1" si="66"/>
        <v>6.8802849990687491</v>
      </c>
      <c r="AA154" s="10">
        <f t="shared" ca="1" si="67"/>
        <v>9.0991257143317981</v>
      </c>
      <c r="AB154" s="10">
        <f t="shared" ca="1" si="68"/>
        <v>10.699065977658258</v>
      </c>
      <c r="AC154" s="20">
        <f t="shared" ca="1" si="69"/>
        <v>12.066155940458248</v>
      </c>
      <c r="AD154" s="10">
        <f t="shared" ca="1" si="70"/>
        <v>13.343942050391306</v>
      </c>
      <c r="AE154" s="10">
        <f t="shared" ca="1" si="71"/>
        <v>14.621728160324363</v>
      </c>
      <c r="AF154" s="10">
        <f t="shared" ca="1" si="72"/>
        <v>15.988818123124354</v>
      </c>
      <c r="AG154" s="10">
        <f t="shared" ca="1" si="73"/>
        <v>17.588758386450813</v>
      </c>
      <c r="AH154" s="10">
        <f t="shared" ca="1" si="74"/>
        <v>19.807599101713862</v>
      </c>
      <c r="AI154" s="10">
        <f t="shared" ca="1" si="75"/>
        <v>21.639956061907377</v>
      </c>
    </row>
    <row r="155" spans="6:35">
      <c r="F155" s="21" t="s">
        <v>3</v>
      </c>
      <c r="I155" s="17"/>
      <c r="J155" s="10" t="e">
        <f t="shared" si="62"/>
        <v>#VALUE!</v>
      </c>
      <c r="K155" s="10" t="e">
        <f t="shared" si="63"/>
        <v>#N/A</v>
      </c>
      <c r="L155" s="10" t="e">
        <f t="shared" si="64"/>
        <v>#N/A</v>
      </c>
      <c r="M155" s="10" t="e">
        <f t="shared" si="65"/>
        <v>#N/A</v>
      </c>
      <c r="N155" s="10">
        <f>COUNT($E$2:E155)</f>
        <v>23</v>
      </c>
      <c r="O155" s="10" t="e">
        <f t="shared" si="58"/>
        <v>#N/A</v>
      </c>
      <c r="S155" s="17">
        <f t="shared" si="59"/>
        <v>0.8</v>
      </c>
      <c r="T155" s="10">
        <f t="shared" ca="1" si="55"/>
        <v>17.588758386450813</v>
      </c>
      <c r="U155" s="17">
        <f t="shared" si="60"/>
        <v>0.55999999999999994</v>
      </c>
      <c r="V155" s="10">
        <f t="shared" ca="1" si="56"/>
        <v>14.105373162891022</v>
      </c>
      <c r="W155" s="17">
        <f t="shared" si="61"/>
        <v>0</v>
      </c>
      <c r="X155" s="10" t="e">
        <f t="shared" ca="1" si="57"/>
        <v>#NUM!</v>
      </c>
      <c r="Y155" s="10">
        <f t="shared" ca="1" si="76"/>
        <v>5.0479280388752308</v>
      </c>
      <c r="Z155" s="10">
        <f t="shared" ca="1" si="66"/>
        <v>6.8802849990687491</v>
      </c>
      <c r="AA155" s="10">
        <f t="shared" ca="1" si="67"/>
        <v>9.0991257143317981</v>
      </c>
      <c r="AB155" s="10">
        <f t="shared" ca="1" si="68"/>
        <v>10.699065977658258</v>
      </c>
      <c r="AC155" s="20">
        <f t="shared" ca="1" si="69"/>
        <v>12.066155940458248</v>
      </c>
      <c r="AD155" s="10">
        <f t="shared" ca="1" si="70"/>
        <v>13.343942050391306</v>
      </c>
      <c r="AE155" s="10">
        <f t="shared" ca="1" si="71"/>
        <v>14.621728160324363</v>
      </c>
      <c r="AF155" s="10">
        <f t="shared" ca="1" si="72"/>
        <v>15.988818123124354</v>
      </c>
      <c r="AG155" s="10">
        <f t="shared" ca="1" si="73"/>
        <v>17.588758386450813</v>
      </c>
      <c r="AH155" s="10">
        <f t="shared" ca="1" si="74"/>
        <v>19.807599101713862</v>
      </c>
      <c r="AI155" s="10">
        <f t="shared" ca="1" si="75"/>
        <v>21.639956061907377</v>
      </c>
    </row>
    <row r="156" spans="6:35">
      <c r="F156" s="21" t="s">
        <v>3</v>
      </c>
      <c r="I156" s="17"/>
      <c r="J156" s="10" t="e">
        <f t="shared" si="62"/>
        <v>#VALUE!</v>
      </c>
      <c r="K156" s="10" t="e">
        <f t="shared" si="63"/>
        <v>#N/A</v>
      </c>
      <c r="L156" s="10" t="e">
        <f t="shared" si="64"/>
        <v>#N/A</v>
      </c>
      <c r="M156" s="10" t="e">
        <f t="shared" si="65"/>
        <v>#N/A</v>
      </c>
      <c r="N156" s="10">
        <f>COUNT($E$2:E156)</f>
        <v>23</v>
      </c>
      <c r="O156" s="10" t="e">
        <f t="shared" si="58"/>
        <v>#N/A</v>
      </c>
      <c r="S156" s="17">
        <f t="shared" si="59"/>
        <v>0.8</v>
      </c>
      <c r="T156" s="10">
        <f t="shared" ca="1" si="55"/>
        <v>17.588758386450813</v>
      </c>
      <c r="U156" s="17">
        <f t="shared" si="60"/>
        <v>0.55999999999999994</v>
      </c>
      <c r="V156" s="10">
        <f t="shared" ca="1" si="56"/>
        <v>14.105373162891022</v>
      </c>
      <c r="W156" s="17">
        <f t="shared" si="61"/>
        <v>0</v>
      </c>
      <c r="X156" s="10" t="e">
        <f t="shared" ca="1" si="57"/>
        <v>#NUM!</v>
      </c>
      <c r="Y156" s="10">
        <f t="shared" ca="1" si="76"/>
        <v>5.0479280388752308</v>
      </c>
      <c r="Z156" s="10">
        <f t="shared" ca="1" si="66"/>
        <v>6.8802849990687491</v>
      </c>
      <c r="AA156" s="10">
        <f t="shared" ca="1" si="67"/>
        <v>9.0991257143317981</v>
      </c>
      <c r="AB156" s="10">
        <f t="shared" ca="1" si="68"/>
        <v>10.699065977658258</v>
      </c>
      <c r="AC156" s="20">
        <f t="shared" ca="1" si="69"/>
        <v>12.066155940458248</v>
      </c>
      <c r="AD156" s="10">
        <f t="shared" ca="1" si="70"/>
        <v>13.343942050391306</v>
      </c>
      <c r="AE156" s="10">
        <f t="shared" ca="1" si="71"/>
        <v>14.621728160324363</v>
      </c>
      <c r="AF156" s="10">
        <f t="shared" ca="1" si="72"/>
        <v>15.988818123124354</v>
      </c>
      <c r="AG156" s="10">
        <f t="shared" ca="1" si="73"/>
        <v>17.588758386450813</v>
      </c>
      <c r="AH156" s="10">
        <f t="shared" ca="1" si="74"/>
        <v>19.807599101713862</v>
      </c>
      <c r="AI156" s="10">
        <f t="shared" ca="1" si="75"/>
        <v>21.639956061907377</v>
      </c>
    </row>
    <row r="157" spans="6:35">
      <c r="F157" s="21" t="s">
        <v>3</v>
      </c>
      <c r="I157" s="17"/>
      <c r="J157" s="10" t="e">
        <f t="shared" si="62"/>
        <v>#VALUE!</v>
      </c>
      <c r="K157" s="10" t="e">
        <f t="shared" si="63"/>
        <v>#N/A</v>
      </c>
      <c r="L157" s="10" t="e">
        <f t="shared" si="64"/>
        <v>#N/A</v>
      </c>
      <c r="M157" s="10" t="e">
        <f t="shared" si="65"/>
        <v>#N/A</v>
      </c>
      <c r="N157" s="10">
        <f>COUNT($E$2:E157)</f>
        <v>23</v>
      </c>
      <c r="O157" s="10" t="e">
        <f t="shared" si="58"/>
        <v>#N/A</v>
      </c>
      <c r="S157" s="17">
        <f t="shared" si="59"/>
        <v>0.8</v>
      </c>
      <c r="T157" s="10">
        <f t="shared" ref="T157:T220" ca="1" si="77">NORMINV(S157,$B$8,$B$9)</f>
        <v>17.588758386450813</v>
      </c>
      <c r="U157" s="17">
        <f t="shared" si="60"/>
        <v>0.55999999999999994</v>
      </c>
      <c r="V157" s="10">
        <f t="shared" ref="V157:V220" ca="1" si="78">NORMINV(U157,$B$8,$B$9)</f>
        <v>14.105373162891022</v>
      </c>
      <c r="W157" s="17">
        <f t="shared" si="61"/>
        <v>0</v>
      </c>
      <c r="X157" s="10" t="e">
        <f t="shared" ref="X157:X220" ca="1" si="79">NORMINV(W158,$B$7,$B$8)</f>
        <v>#NUM!</v>
      </c>
      <c r="Y157" s="10">
        <f t="shared" ca="1" si="76"/>
        <v>5.0479280388752308</v>
      </c>
      <c r="Z157" s="10">
        <f t="shared" ca="1" si="66"/>
        <v>6.8802849990687491</v>
      </c>
      <c r="AA157" s="10">
        <f t="shared" ca="1" si="67"/>
        <v>9.0991257143317981</v>
      </c>
      <c r="AB157" s="10">
        <f t="shared" ca="1" si="68"/>
        <v>10.699065977658258</v>
      </c>
      <c r="AC157" s="20">
        <f t="shared" ca="1" si="69"/>
        <v>12.066155940458248</v>
      </c>
      <c r="AD157" s="10">
        <f t="shared" ca="1" si="70"/>
        <v>13.343942050391306</v>
      </c>
      <c r="AE157" s="10">
        <f t="shared" ca="1" si="71"/>
        <v>14.621728160324363</v>
      </c>
      <c r="AF157" s="10">
        <f t="shared" ca="1" si="72"/>
        <v>15.988818123124354</v>
      </c>
      <c r="AG157" s="10">
        <f t="shared" ca="1" si="73"/>
        <v>17.588758386450813</v>
      </c>
      <c r="AH157" s="10">
        <f t="shared" ca="1" si="74"/>
        <v>19.807599101713862</v>
      </c>
      <c r="AI157" s="10">
        <f t="shared" ca="1" si="75"/>
        <v>21.639956061907377</v>
      </c>
    </row>
    <row r="158" spans="6:35">
      <c r="F158" s="21" t="s">
        <v>3</v>
      </c>
      <c r="I158" s="17"/>
      <c r="J158" s="10" t="e">
        <f t="shared" si="62"/>
        <v>#VALUE!</v>
      </c>
      <c r="K158" s="10" t="e">
        <f t="shared" si="63"/>
        <v>#N/A</v>
      </c>
      <c r="L158" s="10" t="e">
        <f t="shared" si="64"/>
        <v>#N/A</v>
      </c>
      <c r="M158" s="10" t="e">
        <f t="shared" si="65"/>
        <v>#N/A</v>
      </c>
      <c r="N158" s="10">
        <f>COUNT($E$2:E158)</f>
        <v>23</v>
      </c>
      <c r="O158" s="10" t="e">
        <f t="shared" si="58"/>
        <v>#N/A</v>
      </c>
      <c r="S158" s="17">
        <f t="shared" si="59"/>
        <v>0.8</v>
      </c>
      <c r="T158" s="10">
        <f t="shared" ca="1" si="77"/>
        <v>17.588758386450813</v>
      </c>
      <c r="U158" s="17">
        <f t="shared" si="60"/>
        <v>0.55999999999999994</v>
      </c>
      <c r="V158" s="10">
        <f t="shared" ca="1" si="78"/>
        <v>14.105373162891022</v>
      </c>
      <c r="W158" s="17">
        <f t="shared" si="61"/>
        <v>0</v>
      </c>
      <c r="X158" s="10" t="e">
        <f t="shared" ca="1" si="79"/>
        <v>#NUM!</v>
      </c>
      <c r="Y158" s="10">
        <f t="shared" ca="1" si="76"/>
        <v>5.0479280388752308</v>
      </c>
      <c r="Z158" s="10">
        <f t="shared" ca="1" si="66"/>
        <v>6.8802849990687491</v>
      </c>
      <c r="AA158" s="10">
        <f t="shared" ca="1" si="67"/>
        <v>9.0991257143317981</v>
      </c>
      <c r="AB158" s="10">
        <f t="shared" ca="1" si="68"/>
        <v>10.699065977658258</v>
      </c>
      <c r="AC158" s="20">
        <f t="shared" ca="1" si="69"/>
        <v>12.066155940458248</v>
      </c>
      <c r="AD158" s="10">
        <f t="shared" ca="1" si="70"/>
        <v>13.343942050391306</v>
      </c>
      <c r="AE158" s="10">
        <f t="shared" ca="1" si="71"/>
        <v>14.621728160324363</v>
      </c>
      <c r="AF158" s="10">
        <f t="shared" ca="1" si="72"/>
        <v>15.988818123124354</v>
      </c>
      <c r="AG158" s="10">
        <f t="shared" ca="1" si="73"/>
        <v>17.588758386450813</v>
      </c>
      <c r="AH158" s="10">
        <f t="shared" ca="1" si="74"/>
        <v>19.807599101713862</v>
      </c>
      <c r="AI158" s="10">
        <f t="shared" ca="1" si="75"/>
        <v>21.639956061907377</v>
      </c>
    </row>
    <row r="159" spans="6:35">
      <c r="F159" s="21" t="s">
        <v>3</v>
      </c>
      <c r="I159" s="17"/>
      <c r="J159" s="10" t="e">
        <f t="shared" si="62"/>
        <v>#VALUE!</v>
      </c>
      <c r="K159" s="10" t="e">
        <f t="shared" si="63"/>
        <v>#N/A</v>
      </c>
      <c r="L159" s="10" t="e">
        <f t="shared" si="64"/>
        <v>#N/A</v>
      </c>
      <c r="M159" s="10" t="e">
        <f t="shared" si="65"/>
        <v>#N/A</v>
      </c>
      <c r="N159" s="10">
        <f>COUNT($E$2:E159)</f>
        <v>23</v>
      </c>
      <c r="O159" s="10" t="e">
        <f t="shared" si="58"/>
        <v>#N/A</v>
      </c>
      <c r="S159" s="17">
        <f t="shared" si="59"/>
        <v>0.8</v>
      </c>
      <c r="T159" s="10">
        <f t="shared" ca="1" si="77"/>
        <v>17.588758386450813</v>
      </c>
      <c r="U159" s="17">
        <f t="shared" si="60"/>
        <v>0.55999999999999994</v>
      </c>
      <c r="V159" s="10">
        <f t="shared" ca="1" si="78"/>
        <v>14.105373162891022</v>
      </c>
      <c r="W159" s="17">
        <f t="shared" si="61"/>
        <v>0</v>
      </c>
      <c r="X159" s="10" t="e">
        <f t="shared" ca="1" si="79"/>
        <v>#NUM!</v>
      </c>
      <c r="Y159" s="10">
        <f t="shared" ca="1" si="76"/>
        <v>5.0479280388752308</v>
      </c>
      <c r="Z159" s="10">
        <f t="shared" ca="1" si="66"/>
        <v>6.8802849990687491</v>
      </c>
      <c r="AA159" s="10">
        <f t="shared" ca="1" si="67"/>
        <v>9.0991257143317981</v>
      </c>
      <c r="AB159" s="10">
        <f t="shared" ca="1" si="68"/>
        <v>10.699065977658258</v>
      </c>
      <c r="AC159" s="20">
        <f t="shared" ca="1" si="69"/>
        <v>12.066155940458248</v>
      </c>
      <c r="AD159" s="10">
        <f t="shared" ca="1" si="70"/>
        <v>13.343942050391306</v>
      </c>
      <c r="AE159" s="10">
        <f t="shared" ca="1" si="71"/>
        <v>14.621728160324363</v>
      </c>
      <c r="AF159" s="10">
        <f t="shared" ca="1" si="72"/>
        <v>15.988818123124354</v>
      </c>
      <c r="AG159" s="10">
        <f t="shared" ca="1" si="73"/>
        <v>17.588758386450813</v>
      </c>
      <c r="AH159" s="10">
        <f t="shared" ca="1" si="74"/>
        <v>19.807599101713862</v>
      </c>
      <c r="AI159" s="10">
        <f t="shared" ca="1" si="75"/>
        <v>21.639956061907377</v>
      </c>
    </row>
    <row r="160" spans="6:35">
      <c r="F160" s="21" t="s">
        <v>3</v>
      </c>
      <c r="I160" s="17"/>
      <c r="J160" s="10" t="e">
        <f t="shared" si="62"/>
        <v>#VALUE!</v>
      </c>
      <c r="K160" s="10" t="e">
        <f t="shared" si="63"/>
        <v>#N/A</v>
      </c>
      <c r="L160" s="10" t="e">
        <f t="shared" si="64"/>
        <v>#N/A</v>
      </c>
      <c r="M160" s="10" t="e">
        <f t="shared" si="65"/>
        <v>#N/A</v>
      </c>
      <c r="N160" s="10">
        <f>COUNT($E$2:E160)</f>
        <v>23</v>
      </c>
      <c r="O160" s="10" t="e">
        <f t="shared" si="58"/>
        <v>#N/A</v>
      </c>
      <c r="S160" s="17">
        <f t="shared" si="59"/>
        <v>0.8</v>
      </c>
      <c r="T160" s="10">
        <f t="shared" ca="1" si="77"/>
        <v>17.588758386450813</v>
      </c>
      <c r="U160" s="17">
        <f t="shared" si="60"/>
        <v>0.55999999999999994</v>
      </c>
      <c r="V160" s="10">
        <f t="shared" ca="1" si="78"/>
        <v>14.105373162891022</v>
      </c>
      <c r="W160" s="17">
        <f t="shared" si="61"/>
        <v>0</v>
      </c>
      <c r="X160" s="10" t="e">
        <f t="shared" ca="1" si="79"/>
        <v>#NUM!</v>
      </c>
      <c r="Y160" s="10">
        <f t="shared" ca="1" si="76"/>
        <v>5.0479280388752308</v>
      </c>
      <c r="Z160" s="10">
        <f t="shared" ca="1" si="66"/>
        <v>6.8802849990687491</v>
      </c>
      <c r="AA160" s="10">
        <f t="shared" ca="1" si="67"/>
        <v>9.0991257143317981</v>
      </c>
      <c r="AB160" s="10">
        <f t="shared" ca="1" si="68"/>
        <v>10.699065977658258</v>
      </c>
      <c r="AC160" s="20">
        <f t="shared" ca="1" si="69"/>
        <v>12.066155940458248</v>
      </c>
      <c r="AD160" s="10">
        <f t="shared" ca="1" si="70"/>
        <v>13.343942050391306</v>
      </c>
      <c r="AE160" s="10">
        <f t="shared" ca="1" si="71"/>
        <v>14.621728160324363</v>
      </c>
      <c r="AF160" s="10">
        <f t="shared" ca="1" si="72"/>
        <v>15.988818123124354</v>
      </c>
      <c r="AG160" s="10">
        <f t="shared" ca="1" si="73"/>
        <v>17.588758386450813</v>
      </c>
      <c r="AH160" s="10">
        <f t="shared" ca="1" si="74"/>
        <v>19.807599101713862</v>
      </c>
      <c r="AI160" s="10">
        <f t="shared" ca="1" si="75"/>
        <v>21.639956061907377</v>
      </c>
    </row>
    <row r="161" spans="6:35">
      <c r="F161" s="21" t="s">
        <v>3</v>
      </c>
      <c r="I161" s="17"/>
      <c r="J161" s="10" t="e">
        <f t="shared" si="62"/>
        <v>#VALUE!</v>
      </c>
      <c r="K161" s="10" t="e">
        <f t="shared" si="63"/>
        <v>#N/A</v>
      </c>
      <c r="L161" s="10" t="e">
        <f t="shared" si="64"/>
        <v>#N/A</v>
      </c>
      <c r="M161" s="10" t="e">
        <f t="shared" si="65"/>
        <v>#N/A</v>
      </c>
      <c r="N161" s="10">
        <f>COUNT($E$2:E161)</f>
        <v>23</v>
      </c>
      <c r="O161" s="10" t="e">
        <f t="shared" si="58"/>
        <v>#N/A</v>
      </c>
      <c r="S161" s="17">
        <f t="shared" si="59"/>
        <v>0.8</v>
      </c>
      <c r="T161" s="10">
        <f t="shared" ca="1" si="77"/>
        <v>17.588758386450813</v>
      </c>
      <c r="U161" s="17">
        <f t="shared" si="60"/>
        <v>0.55999999999999994</v>
      </c>
      <c r="V161" s="10">
        <f t="shared" ca="1" si="78"/>
        <v>14.105373162891022</v>
      </c>
      <c r="W161" s="17">
        <f t="shared" si="61"/>
        <v>0</v>
      </c>
      <c r="X161" s="10" t="e">
        <f t="shared" ca="1" si="79"/>
        <v>#NUM!</v>
      </c>
      <c r="Y161" s="10">
        <f t="shared" ca="1" si="76"/>
        <v>5.0479280388752308</v>
      </c>
      <c r="Z161" s="10">
        <f t="shared" ca="1" si="66"/>
        <v>6.8802849990687491</v>
      </c>
      <c r="AA161" s="10">
        <f t="shared" ca="1" si="67"/>
        <v>9.0991257143317981</v>
      </c>
      <c r="AB161" s="10">
        <f t="shared" ca="1" si="68"/>
        <v>10.699065977658258</v>
      </c>
      <c r="AC161" s="20">
        <f t="shared" ca="1" si="69"/>
        <v>12.066155940458248</v>
      </c>
      <c r="AD161" s="10">
        <f t="shared" ca="1" si="70"/>
        <v>13.343942050391306</v>
      </c>
      <c r="AE161" s="10">
        <f t="shared" ca="1" si="71"/>
        <v>14.621728160324363</v>
      </c>
      <c r="AF161" s="10">
        <f t="shared" ca="1" si="72"/>
        <v>15.988818123124354</v>
      </c>
      <c r="AG161" s="10">
        <f t="shared" ca="1" si="73"/>
        <v>17.588758386450813</v>
      </c>
      <c r="AH161" s="10">
        <f t="shared" ca="1" si="74"/>
        <v>19.807599101713862</v>
      </c>
      <c r="AI161" s="10">
        <f t="shared" ca="1" si="75"/>
        <v>21.639956061907377</v>
      </c>
    </row>
    <row r="162" spans="6:35">
      <c r="F162" s="21" t="s">
        <v>3</v>
      </c>
      <c r="I162" s="17"/>
      <c r="J162" s="10" t="e">
        <f t="shared" si="62"/>
        <v>#VALUE!</v>
      </c>
      <c r="K162" s="10" t="e">
        <f t="shared" si="63"/>
        <v>#N/A</v>
      </c>
      <c r="L162" s="10" t="e">
        <f t="shared" si="64"/>
        <v>#N/A</v>
      </c>
      <c r="M162" s="10" t="e">
        <f t="shared" si="65"/>
        <v>#N/A</v>
      </c>
      <c r="N162" s="10">
        <f>COUNT($E$2:E162)</f>
        <v>23</v>
      </c>
      <c r="O162" s="10" t="e">
        <f t="shared" si="58"/>
        <v>#N/A</v>
      </c>
      <c r="S162" s="17">
        <f t="shared" si="59"/>
        <v>0.8</v>
      </c>
      <c r="T162" s="10">
        <f t="shared" ca="1" si="77"/>
        <v>17.588758386450813</v>
      </c>
      <c r="U162" s="17">
        <f t="shared" si="60"/>
        <v>0.55999999999999994</v>
      </c>
      <c r="V162" s="10">
        <f t="shared" ca="1" si="78"/>
        <v>14.105373162891022</v>
      </c>
      <c r="W162" s="17">
        <f t="shared" si="61"/>
        <v>0</v>
      </c>
      <c r="X162" s="10" t="e">
        <f t="shared" ca="1" si="79"/>
        <v>#NUM!</v>
      </c>
      <c r="Y162" s="10">
        <f t="shared" ca="1" si="76"/>
        <v>5.0479280388752308</v>
      </c>
      <c r="Z162" s="10">
        <f t="shared" ca="1" si="66"/>
        <v>6.8802849990687491</v>
      </c>
      <c r="AA162" s="10">
        <f t="shared" ca="1" si="67"/>
        <v>9.0991257143317981</v>
      </c>
      <c r="AB162" s="10">
        <f t="shared" ca="1" si="68"/>
        <v>10.699065977658258</v>
      </c>
      <c r="AC162" s="20">
        <f t="shared" ca="1" si="69"/>
        <v>12.066155940458248</v>
      </c>
      <c r="AD162" s="10">
        <f t="shared" ca="1" si="70"/>
        <v>13.343942050391306</v>
      </c>
      <c r="AE162" s="10">
        <f t="shared" ca="1" si="71"/>
        <v>14.621728160324363</v>
      </c>
      <c r="AF162" s="10">
        <f t="shared" ca="1" si="72"/>
        <v>15.988818123124354</v>
      </c>
      <c r="AG162" s="10">
        <f t="shared" ca="1" si="73"/>
        <v>17.588758386450813</v>
      </c>
      <c r="AH162" s="10">
        <f t="shared" ca="1" si="74"/>
        <v>19.807599101713862</v>
      </c>
      <c r="AI162" s="10">
        <f t="shared" ca="1" si="75"/>
        <v>21.639956061907377</v>
      </c>
    </row>
    <row r="163" spans="6:35">
      <c r="F163" s="21" t="s">
        <v>3</v>
      </c>
      <c r="I163" s="17"/>
      <c r="J163" s="10" t="e">
        <f t="shared" si="62"/>
        <v>#VALUE!</v>
      </c>
      <c r="K163" s="10" t="e">
        <f t="shared" si="63"/>
        <v>#N/A</v>
      </c>
      <c r="L163" s="10" t="e">
        <f t="shared" si="64"/>
        <v>#N/A</v>
      </c>
      <c r="M163" s="10" t="e">
        <f t="shared" si="65"/>
        <v>#N/A</v>
      </c>
      <c r="N163" s="10">
        <f>COUNT($E$2:E163)</f>
        <v>23</v>
      </c>
      <c r="O163" s="10" t="e">
        <f t="shared" si="58"/>
        <v>#N/A</v>
      </c>
      <c r="S163" s="17">
        <f t="shared" si="59"/>
        <v>0.8</v>
      </c>
      <c r="T163" s="10">
        <f t="shared" ca="1" si="77"/>
        <v>17.588758386450813</v>
      </c>
      <c r="U163" s="17">
        <f t="shared" si="60"/>
        <v>0.55999999999999994</v>
      </c>
      <c r="V163" s="10">
        <f t="shared" ca="1" si="78"/>
        <v>14.105373162891022</v>
      </c>
      <c r="W163" s="17">
        <f t="shared" si="61"/>
        <v>0</v>
      </c>
      <c r="X163" s="10" t="e">
        <f t="shared" ca="1" si="79"/>
        <v>#NUM!</v>
      </c>
      <c r="Y163" s="10">
        <f t="shared" ca="1" si="76"/>
        <v>5.0479280388752308</v>
      </c>
      <c r="Z163" s="10">
        <f t="shared" ca="1" si="66"/>
        <v>6.8802849990687491</v>
      </c>
      <c r="AA163" s="10">
        <f t="shared" ca="1" si="67"/>
        <v>9.0991257143317981</v>
      </c>
      <c r="AB163" s="10">
        <f t="shared" ca="1" si="68"/>
        <v>10.699065977658258</v>
      </c>
      <c r="AC163" s="20">
        <f t="shared" ca="1" si="69"/>
        <v>12.066155940458248</v>
      </c>
      <c r="AD163" s="10">
        <f t="shared" ca="1" si="70"/>
        <v>13.343942050391306</v>
      </c>
      <c r="AE163" s="10">
        <f t="shared" ca="1" si="71"/>
        <v>14.621728160324363</v>
      </c>
      <c r="AF163" s="10">
        <f t="shared" ca="1" si="72"/>
        <v>15.988818123124354</v>
      </c>
      <c r="AG163" s="10">
        <f t="shared" ca="1" si="73"/>
        <v>17.588758386450813</v>
      </c>
      <c r="AH163" s="10">
        <f t="shared" ca="1" si="74"/>
        <v>19.807599101713862</v>
      </c>
      <c r="AI163" s="10">
        <f t="shared" ca="1" si="75"/>
        <v>21.639956061907377</v>
      </c>
    </row>
    <row r="164" spans="6:35">
      <c r="F164" s="21" t="s">
        <v>3</v>
      </c>
      <c r="I164" s="17"/>
      <c r="J164" s="10" t="e">
        <f t="shared" si="62"/>
        <v>#VALUE!</v>
      </c>
      <c r="K164" s="10" t="e">
        <f t="shared" si="63"/>
        <v>#N/A</v>
      </c>
      <c r="L164" s="10" t="e">
        <f t="shared" si="64"/>
        <v>#N/A</v>
      </c>
      <c r="M164" s="10" t="e">
        <f t="shared" si="65"/>
        <v>#N/A</v>
      </c>
      <c r="N164" s="10">
        <f>COUNT($E$2:E164)</f>
        <v>23</v>
      </c>
      <c r="O164" s="10" t="e">
        <f t="shared" si="58"/>
        <v>#N/A</v>
      </c>
      <c r="S164" s="17">
        <f t="shared" si="59"/>
        <v>0.8</v>
      </c>
      <c r="T164" s="10">
        <f t="shared" ca="1" si="77"/>
        <v>17.588758386450813</v>
      </c>
      <c r="U164" s="17">
        <f t="shared" si="60"/>
        <v>0.55999999999999994</v>
      </c>
      <c r="V164" s="10">
        <f t="shared" ca="1" si="78"/>
        <v>14.105373162891022</v>
      </c>
      <c r="W164" s="17">
        <f t="shared" si="61"/>
        <v>0</v>
      </c>
      <c r="X164" s="10" t="e">
        <f t="shared" ca="1" si="79"/>
        <v>#NUM!</v>
      </c>
      <c r="Y164" s="10">
        <f t="shared" ca="1" si="76"/>
        <v>5.0479280388752308</v>
      </c>
      <c r="Z164" s="10">
        <f t="shared" ca="1" si="66"/>
        <v>6.8802849990687491</v>
      </c>
      <c r="AA164" s="10">
        <f t="shared" ca="1" si="67"/>
        <v>9.0991257143317981</v>
      </c>
      <c r="AB164" s="10">
        <f t="shared" ca="1" si="68"/>
        <v>10.699065977658258</v>
      </c>
      <c r="AC164" s="20">
        <f t="shared" ca="1" si="69"/>
        <v>12.066155940458248</v>
      </c>
      <c r="AD164" s="10">
        <f t="shared" ca="1" si="70"/>
        <v>13.343942050391306</v>
      </c>
      <c r="AE164" s="10">
        <f t="shared" ca="1" si="71"/>
        <v>14.621728160324363</v>
      </c>
      <c r="AF164" s="10">
        <f t="shared" ca="1" si="72"/>
        <v>15.988818123124354</v>
      </c>
      <c r="AG164" s="10">
        <f t="shared" ca="1" si="73"/>
        <v>17.588758386450813</v>
      </c>
      <c r="AH164" s="10">
        <f t="shared" ca="1" si="74"/>
        <v>19.807599101713862</v>
      </c>
      <c r="AI164" s="10">
        <f t="shared" ca="1" si="75"/>
        <v>21.639956061907377</v>
      </c>
    </row>
    <row r="165" spans="6:35">
      <c r="F165" s="21" t="s">
        <v>3</v>
      </c>
      <c r="I165" s="17"/>
      <c r="J165" s="10" t="e">
        <f t="shared" si="62"/>
        <v>#VALUE!</v>
      </c>
      <c r="K165" s="10" t="e">
        <f t="shared" si="63"/>
        <v>#N/A</v>
      </c>
      <c r="L165" s="10" t="e">
        <f t="shared" si="64"/>
        <v>#N/A</v>
      </c>
      <c r="M165" s="10" t="e">
        <f t="shared" si="65"/>
        <v>#N/A</v>
      </c>
      <c r="N165" s="10">
        <f>COUNT($E$2:E165)</f>
        <v>23</v>
      </c>
      <c r="O165" s="10" t="e">
        <f t="shared" si="58"/>
        <v>#N/A</v>
      </c>
      <c r="S165" s="17">
        <f t="shared" si="59"/>
        <v>0.8</v>
      </c>
      <c r="T165" s="10">
        <f t="shared" ca="1" si="77"/>
        <v>17.588758386450813</v>
      </c>
      <c r="U165" s="17">
        <f t="shared" si="60"/>
        <v>0.55999999999999994</v>
      </c>
      <c r="V165" s="10">
        <f t="shared" ca="1" si="78"/>
        <v>14.105373162891022</v>
      </c>
      <c r="W165" s="17">
        <f t="shared" si="61"/>
        <v>0</v>
      </c>
      <c r="X165" s="10" t="e">
        <f t="shared" ca="1" si="79"/>
        <v>#NUM!</v>
      </c>
      <c r="Y165" s="10">
        <f t="shared" ca="1" si="76"/>
        <v>5.0479280388752308</v>
      </c>
      <c r="Z165" s="10">
        <f t="shared" ca="1" si="66"/>
        <v>6.8802849990687491</v>
      </c>
      <c r="AA165" s="10">
        <f t="shared" ca="1" si="67"/>
        <v>9.0991257143317981</v>
      </c>
      <c r="AB165" s="10">
        <f t="shared" ca="1" si="68"/>
        <v>10.699065977658258</v>
      </c>
      <c r="AC165" s="20">
        <f t="shared" ca="1" si="69"/>
        <v>12.066155940458248</v>
      </c>
      <c r="AD165" s="10">
        <f t="shared" ca="1" si="70"/>
        <v>13.343942050391306</v>
      </c>
      <c r="AE165" s="10">
        <f t="shared" ca="1" si="71"/>
        <v>14.621728160324363</v>
      </c>
      <c r="AF165" s="10">
        <f t="shared" ca="1" si="72"/>
        <v>15.988818123124354</v>
      </c>
      <c r="AG165" s="10">
        <f t="shared" ca="1" si="73"/>
        <v>17.588758386450813</v>
      </c>
      <c r="AH165" s="10">
        <f t="shared" ca="1" si="74"/>
        <v>19.807599101713862</v>
      </c>
      <c r="AI165" s="10">
        <f t="shared" ca="1" si="75"/>
        <v>21.639956061907377</v>
      </c>
    </row>
    <row r="166" spans="6:35">
      <c r="F166" s="21" t="s">
        <v>3</v>
      </c>
      <c r="I166" s="17"/>
      <c r="J166" s="10" t="e">
        <f t="shared" si="62"/>
        <v>#VALUE!</v>
      </c>
      <c r="K166" s="10" t="e">
        <f t="shared" si="63"/>
        <v>#N/A</v>
      </c>
      <c r="L166" s="10" t="e">
        <f t="shared" si="64"/>
        <v>#N/A</v>
      </c>
      <c r="M166" s="10" t="e">
        <f t="shared" si="65"/>
        <v>#N/A</v>
      </c>
      <c r="N166" s="10">
        <f>COUNT($E$2:E166)</f>
        <v>23</v>
      </c>
      <c r="O166" s="10" t="e">
        <f t="shared" si="58"/>
        <v>#N/A</v>
      </c>
      <c r="S166" s="17">
        <f t="shared" si="59"/>
        <v>0.8</v>
      </c>
      <c r="T166" s="10">
        <f t="shared" ca="1" si="77"/>
        <v>17.588758386450813</v>
      </c>
      <c r="U166" s="17">
        <f t="shared" si="60"/>
        <v>0.55999999999999994</v>
      </c>
      <c r="V166" s="10">
        <f t="shared" ca="1" si="78"/>
        <v>14.105373162891022</v>
      </c>
      <c r="W166" s="17">
        <f t="shared" si="61"/>
        <v>0</v>
      </c>
      <c r="X166" s="10" t="e">
        <f t="shared" ca="1" si="79"/>
        <v>#NUM!</v>
      </c>
      <c r="Y166" s="10">
        <f t="shared" ca="1" si="76"/>
        <v>5.0479280388752308</v>
      </c>
      <c r="Z166" s="10">
        <f t="shared" ca="1" si="66"/>
        <v>6.8802849990687491</v>
      </c>
      <c r="AA166" s="10">
        <f t="shared" ca="1" si="67"/>
        <v>9.0991257143317981</v>
      </c>
      <c r="AB166" s="10">
        <f t="shared" ca="1" si="68"/>
        <v>10.699065977658258</v>
      </c>
      <c r="AC166" s="20">
        <f t="shared" ca="1" si="69"/>
        <v>12.066155940458248</v>
      </c>
      <c r="AD166" s="10">
        <f t="shared" ca="1" si="70"/>
        <v>13.343942050391306</v>
      </c>
      <c r="AE166" s="10">
        <f t="shared" ca="1" si="71"/>
        <v>14.621728160324363</v>
      </c>
      <c r="AF166" s="10">
        <f t="shared" ca="1" si="72"/>
        <v>15.988818123124354</v>
      </c>
      <c r="AG166" s="10">
        <f t="shared" ca="1" si="73"/>
        <v>17.588758386450813</v>
      </c>
      <c r="AH166" s="10">
        <f t="shared" ca="1" si="74"/>
        <v>19.807599101713862</v>
      </c>
      <c r="AI166" s="10">
        <f t="shared" ca="1" si="75"/>
        <v>21.639956061907377</v>
      </c>
    </row>
    <row r="167" spans="6:35">
      <c r="F167" s="21" t="s">
        <v>3</v>
      </c>
      <c r="I167" s="17"/>
      <c r="J167" s="10" t="e">
        <f t="shared" si="62"/>
        <v>#VALUE!</v>
      </c>
      <c r="K167" s="10" t="e">
        <f t="shared" si="63"/>
        <v>#N/A</v>
      </c>
      <c r="L167" s="10" t="e">
        <f t="shared" si="64"/>
        <v>#N/A</v>
      </c>
      <c r="M167" s="10" t="e">
        <f t="shared" si="65"/>
        <v>#N/A</v>
      </c>
      <c r="N167" s="10">
        <f>COUNT($E$2:E167)</f>
        <v>23</v>
      </c>
      <c r="O167" s="10" t="e">
        <f t="shared" si="58"/>
        <v>#N/A</v>
      </c>
      <c r="S167" s="17">
        <f t="shared" si="59"/>
        <v>0.8</v>
      </c>
      <c r="T167" s="10">
        <f t="shared" ca="1" si="77"/>
        <v>17.588758386450813</v>
      </c>
      <c r="U167" s="17">
        <f t="shared" si="60"/>
        <v>0.55999999999999994</v>
      </c>
      <c r="V167" s="10">
        <f t="shared" ca="1" si="78"/>
        <v>14.105373162891022</v>
      </c>
      <c r="W167" s="17">
        <f t="shared" si="61"/>
        <v>0</v>
      </c>
      <c r="X167" s="10" t="e">
        <f t="shared" ca="1" si="79"/>
        <v>#NUM!</v>
      </c>
      <c r="Y167" s="10">
        <f t="shared" ca="1" si="76"/>
        <v>5.0479280388752308</v>
      </c>
      <c r="Z167" s="10">
        <f t="shared" ca="1" si="66"/>
        <v>6.8802849990687491</v>
      </c>
      <c r="AA167" s="10">
        <f t="shared" ca="1" si="67"/>
        <v>9.0991257143317981</v>
      </c>
      <c r="AB167" s="10">
        <f t="shared" ca="1" si="68"/>
        <v>10.699065977658258</v>
      </c>
      <c r="AC167" s="20">
        <f t="shared" ca="1" si="69"/>
        <v>12.066155940458248</v>
      </c>
      <c r="AD167" s="10">
        <f t="shared" ca="1" si="70"/>
        <v>13.343942050391306</v>
      </c>
      <c r="AE167" s="10">
        <f t="shared" ca="1" si="71"/>
        <v>14.621728160324363</v>
      </c>
      <c r="AF167" s="10">
        <f t="shared" ca="1" si="72"/>
        <v>15.988818123124354</v>
      </c>
      <c r="AG167" s="10">
        <f t="shared" ca="1" si="73"/>
        <v>17.588758386450813</v>
      </c>
      <c r="AH167" s="10">
        <f t="shared" ca="1" si="74"/>
        <v>19.807599101713862</v>
      </c>
      <c r="AI167" s="10">
        <f t="shared" ca="1" si="75"/>
        <v>21.639956061907377</v>
      </c>
    </row>
    <row r="168" spans="6:35">
      <c r="F168" s="21" t="s">
        <v>3</v>
      </c>
      <c r="I168" s="17"/>
      <c r="J168" s="10" t="e">
        <f t="shared" si="62"/>
        <v>#VALUE!</v>
      </c>
      <c r="K168" s="10" t="e">
        <f t="shared" si="63"/>
        <v>#N/A</v>
      </c>
      <c r="L168" s="10" t="e">
        <f t="shared" si="64"/>
        <v>#N/A</v>
      </c>
      <c r="M168" s="10" t="e">
        <f t="shared" si="65"/>
        <v>#N/A</v>
      </c>
      <c r="N168" s="10">
        <f>COUNT($E$2:E168)</f>
        <v>23</v>
      </c>
      <c r="O168" s="10" t="e">
        <f t="shared" si="58"/>
        <v>#N/A</v>
      </c>
      <c r="S168" s="17">
        <f t="shared" si="59"/>
        <v>0.8</v>
      </c>
      <c r="T168" s="10">
        <f t="shared" ca="1" si="77"/>
        <v>17.588758386450813</v>
      </c>
      <c r="U168" s="17">
        <f t="shared" si="60"/>
        <v>0.55999999999999994</v>
      </c>
      <c r="V168" s="10">
        <f t="shared" ca="1" si="78"/>
        <v>14.105373162891022</v>
      </c>
      <c r="W168" s="17">
        <f t="shared" si="61"/>
        <v>0</v>
      </c>
      <c r="X168" s="10" t="e">
        <f t="shared" ca="1" si="79"/>
        <v>#NUM!</v>
      </c>
      <c r="Y168" s="10">
        <f t="shared" ca="1" si="76"/>
        <v>5.0479280388752308</v>
      </c>
      <c r="Z168" s="10">
        <f t="shared" ca="1" si="66"/>
        <v>6.8802849990687491</v>
      </c>
      <c r="AA168" s="10">
        <f t="shared" ca="1" si="67"/>
        <v>9.0991257143317981</v>
      </c>
      <c r="AB168" s="10">
        <f t="shared" ca="1" si="68"/>
        <v>10.699065977658258</v>
      </c>
      <c r="AC168" s="20">
        <f t="shared" ca="1" si="69"/>
        <v>12.066155940458248</v>
      </c>
      <c r="AD168" s="10">
        <f t="shared" ca="1" si="70"/>
        <v>13.343942050391306</v>
      </c>
      <c r="AE168" s="10">
        <f t="shared" ca="1" si="71"/>
        <v>14.621728160324363</v>
      </c>
      <c r="AF168" s="10">
        <f t="shared" ca="1" si="72"/>
        <v>15.988818123124354</v>
      </c>
      <c r="AG168" s="10">
        <f t="shared" ca="1" si="73"/>
        <v>17.588758386450813</v>
      </c>
      <c r="AH168" s="10">
        <f t="shared" ca="1" si="74"/>
        <v>19.807599101713862</v>
      </c>
      <c r="AI168" s="10">
        <f t="shared" ca="1" si="75"/>
        <v>21.639956061907377</v>
      </c>
    </row>
    <row r="169" spans="6:35">
      <c r="F169" s="21" t="s">
        <v>3</v>
      </c>
      <c r="I169" s="17"/>
      <c r="J169" s="10" t="e">
        <f t="shared" si="62"/>
        <v>#VALUE!</v>
      </c>
      <c r="K169" s="10" t="e">
        <f t="shared" si="63"/>
        <v>#N/A</v>
      </c>
      <c r="L169" s="10" t="e">
        <f t="shared" si="64"/>
        <v>#N/A</v>
      </c>
      <c r="M169" s="10" t="e">
        <f t="shared" si="65"/>
        <v>#N/A</v>
      </c>
      <c r="N169" s="10">
        <f>COUNT($E$2:E169)</f>
        <v>23</v>
      </c>
      <c r="O169" s="10" t="e">
        <f t="shared" si="58"/>
        <v>#N/A</v>
      </c>
      <c r="S169" s="17">
        <f t="shared" si="59"/>
        <v>0.8</v>
      </c>
      <c r="T169" s="10">
        <f t="shared" ca="1" si="77"/>
        <v>17.588758386450813</v>
      </c>
      <c r="U169" s="17">
        <f t="shared" si="60"/>
        <v>0.55999999999999994</v>
      </c>
      <c r="V169" s="10">
        <f t="shared" ca="1" si="78"/>
        <v>14.105373162891022</v>
      </c>
      <c r="W169" s="17">
        <f t="shared" si="61"/>
        <v>0</v>
      </c>
      <c r="X169" s="10" t="e">
        <f t="shared" ca="1" si="79"/>
        <v>#NUM!</v>
      </c>
      <c r="Y169" s="10">
        <f t="shared" ca="1" si="76"/>
        <v>5.0479280388752308</v>
      </c>
      <c r="Z169" s="10">
        <f t="shared" ca="1" si="66"/>
        <v>6.8802849990687491</v>
      </c>
      <c r="AA169" s="10">
        <f t="shared" ca="1" si="67"/>
        <v>9.0991257143317981</v>
      </c>
      <c r="AB169" s="10">
        <f t="shared" ca="1" si="68"/>
        <v>10.699065977658258</v>
      </c>
      <c r="AC169" s="20">
        <f t="shared" ca="1" si="69"/>
        <v>12.066155940458248</v>
      </c>
      <c r="AD169" s="10">
        <f t="shared" ca="1" si="70"/>
        <v>13.343942050391306</v>
      </c>
      <c r="AE169" s="10">
        <f t="shared" ca="1" si="71"/>
        <v>14.621728160324363</v>
      </c>
      <c r="AF169" s="10">
        <f t="shared" ca="1" si="72"/>
        <v>15.988818123124354</v>
      </c>
      <c r="AG169" s="10">
        <f t="shared" ca="1" si="73"/>
        <v>17.588758386450813</v>
      </c>
      <c r="AH169" s="10">
        <f t="shared" ca="1" si="74"/>
        <v>19.807599101713862</v>
      </c>
      <c r="AI169" s="10">
        <f t="shared" ca="1" si="75"/>
        <v>21.639956061907377</v>
      </c>
    </row>
    <row r="170" spans="6:35">
      <c r="F170" s="21" t="s">
        <v>3</v>
      </c>
      <c r="I170" s="17"/>
      <c r="J170" s="10" t="e">
        <f t="shared" si="62"/>
        <v>#VALUE!</v>
      </c>
      <c r="K170" s="10" t="e">
        <f t="shared" si="63"/>
        <v>#N/A</v>
      </c>
      <c r="L170" s="10" t="e">
        <f t="shared" si="64"/>
        <v>#N/A</v>
      </c>
      <c r="M170" s="10" t="e">
        <f t="shared" si="65"/>
        <v>#N/A</v>
      </c>
      <c r="N170" s="10">
        <f>COUNT($E$2:E170)</f>
        <v>23</v>
      </c>
      <c r="O170" s="10" t="e">
        <f t="shared" si="58"/>
        <v>#N/A</v>
      </c>
      <c r="S170" s="17">
        <f t="shared" si="59"/>
        <v>0.8</v>
      </c>
      <c r="T170" s="10">
        <f t="shared" ca="1" si="77"/>
        <v>17.588758386450813</v>
      </c>
      <c r="U170" s="17">
        <f t="shared" si="60"/>
        <v>0.55999999999999994</v>
      </c>
      <c r="V170" s="10">
        <f t="shared" ca="1" si="78"/>
        <v>14.105373162891022</v>
      </c>
      <c r="W170" s="17">
        <f t="shared" si="61"/>
        <v>0</v>
      </c>
      <c r="X170" s="10" t="e">
        <f t="shared" ca="1" si="79"/>
        <v>#NUM!</v>
      </c>
      <c r="Y170" s="10">
        <f t="shared" ca="1" si="76"/>
        <v>5.0479280388752308</v>
      </c>
      <c r="Z170" s="10">
        <f t="shared" ca="1" si="66"/>
        <v>6.8802849990687491</v>
      </c>
      <c r="AA170" s="10">
        <f t="shared" ca="1" si="67"/>
        <v>9.0991257143317981</v>
      </c>
      <c r="AB170" s="10">
        <f t="shared" ca="1" si="68"/>
        <v>10.699065977658258</v>
      </c>
      <c r="AC170" s="20">
        <f t="shared" ca="1" si="69"/>
        <v>12.066155940458248</v>
      </c>
      <c r="AD170" s="10">
        <f t="shared" ca="1" si="70"/>
        <v>13.343942050391306</v>
      </c>
      <c r="AE170" s="10">
        <f t="shared" ca="1" si="71"/>
        <v>14.621728160324363</v>
      </c>
      <c r="AF170" s="10">
        <f t="shared" ca="1" si="72"/>
        <v>15.988818123124354</v>
      </c>
      <c r="AG170" s="10">
        <f t="shared" ca="1" si="73"/>
        <v>17.588758386450813</v>
      </c>
      <c r="AH170" s="10">
        <f t="shared" ca="1" si="74"/>
        <v>19.807599101713862</v>
      </c>
      <c r="AI170" s="10">
        <f t="shared" ca="1" si="75"/>
        <v>21.639956061907377</v>
      </c>
    </row>
    <row r="171" spans="6:35">
      <c r="F171" s="21" t="s">
        <v>3</v>
      </c>
      <c r="I171" s="17"/>
      <c r="J171" s="10" t="e">
        <f t="shared" si="62"/>
        <v>#VALUE!</v>
      </c>
      <c r="K171" s="10" t="e">
        <f t="shared" si="63"/>
        <v>#N/A</v>
      </c>
      <c r="L171" s="10" t="e">
        <f t="shared" si="64"/>
        <v>#N/A</v>
      </c>
      <c r="M171" s="10" t="e">
        <f t="shared" si="65"/>
        <v>#N/A</v>
      </c>
      <c r="N171" s="10">
        <f>COUNT($E$2:E171)</f>
        <v>23</v>
      </c>
      <c r="O171" s="10" t="e">
        <f t="shared" si="58"/>
        <v>#N/A</v>
      </c>
      <c r="S171" s="17">
        <f t="shared" si="59"/>
        <v>0.8</v>
      </c>
      <c r="T171" s="10">
        <f t="shared" ca="1" si="77"/>
        <v>17.588758386450813</v>
      </c>
      <c r="U171" s="17">
        <f t="shared" si="60"/>
        <v>0.55999999999999994</v>
      </c>
      <c r="V171" s="10">
        <f t="shared" ca="1" si="78"/>
        <v>14.105373162891022</v>
      </c>
      <c r="W171" s="17">
        <f t="shared" si="61"/>
        <v>0</v>
      </c>
      <c r="X171" s="10" t="e">
        <f t="shared" ca="1" si="79"/>
        <v>#NUM!</v>
      </c>
      <c r="Y171" s="10">
        <f t="shared" ca="1" si="76"/>
        <v>5.0479280388752308</v>
      </c>
      <c r="Z171" s="10">
        <f t="shared" ca="1" si="66"/>
        <v>6.8802849990687491</v>
      </c>
      <c r="AA171" s="10">
        <f t="shared" ca="1" si="67"/>
        <v>9.0991257143317981</v>
      </c>
      <c r="AB171" s="10">
        <f t="shared" ca="1" si="68"/>
        <v>10.699065977658258</v>
      </c>
      <c r="AC171" s="20">
        <f t="shared" ca="1" si="69"/>
        <v>12.066155940458248</v>
      </c>
      <c r="AD171" s="10">
        <f t="shared" ca="1" si="70"/>
        <v>13.343942050391306</v>
      </c>
      <c r="AE171" s="10">
        <f t="shared" ca="1" si="71"/>
        <v>14.621728160324363</v>
      </c>
      <c r="AF171" s="10">
        <f t="shared" ca="1" si="72"/>
        <v>15.988818123124354</v>
      </c>
      <c r="AG171" s="10">
        <f t="shared" ca="1" si="73"/>
        <v>17.588758386450813</v>
      </c>
      <c r="AH171" s="10">
        <f t="shared" ca="1" si="74"/>
        <v>19.807599101713862</v>
      </c>
      <c r="AI171" s="10">
        <f t="shared" ca="1" si="75"/>
        <v>21.639956061907377</v>
      </c>
    </row>
    <row r="172" spans="6:35">
      <c r="F172" s="21" t="s">
        <v>3</v>
      </c>
      <c r="I172" s="17"/>
      <c r="J172" s="10" t="e">
        <f t="shared" si="62"/>
        <v>#VALUE!</v>
      </c>
      <c r="K172" s="10" t="e">
        <f t="shared" si="63"/>
        <v>#N/A</v>
      </c>
      <c r="L172" s="10" t="e">
        <f t="shared" si="64"/>
        <v>#N/A</v>
      </c>
      <c r="M172" s="10" t="e">
        <f t="shared" si="65"/>
        <v>#N/A</v>
      </c>
      <c r="N172" s="10">
        <f>COUNT($E$2:E172)</f>
        <v>23</v>
      </c>
      <c r="O172" s="10" t="e">
        <f t="shared" si="58"/>
        <v>#N/A</v>
      </c>
      <c r="S172" s="17">
        <f t="shared" si="59"/>
        <v>0.8</v>
      </c>
      <c r="T172" s="10">
        <f t="shared" ca="1" si="77"/>
        <v>17.588758386450813</v>
      </c>
      <c r="U172" s="17">
        <f t="shared" si="60"/>
        <v>0.55999999999999994</v>
      </c>
      <c r="V172" s="10">
        <f t="shared" ca="1" si="78"/>
        <v>14.105373162891022</v>
      </c>
      <c r="W172" s="17">
        <f t="shared" si="61"/>
        <v>0</v>
      </c>
      <c r="X172" s="10" t="e">
        <f t="shared" ca="1" si="79"/>
        <v>#NUM!</v>
      </c>
      <c r="Y172" s="10">
        <f t="shared" ca="1" si="76"/>
        <v>5.0479280388752308</v>
      </c>
      <c r="Z172" s="10">
        <f t="shared" ca="1" si="66"/>
        <v>6.8802849990687491</v>
      </c>
      <c r="AA172" s="10">
        <f t="shared" ca="1" si="67"/>
        <v>9.0991257143317981</v>
      </c>
      <c r="AB172" s="10">
        <f t="shared" ca="1" si="68"/>
        <v>10.699065977658258</v>
      </c>
      <c r="AC172" s="20">
        <f t="shared" ca="1" si="69"/>
        <v>12.066155940458248</v>
      </c>
      <c r="AD172" s="10">
        <f t="shared" ca="1" si="70"/>
        <v>13.343942050391306</v>
      </c>
      <c r="AE172" s="10">
        <f t="shared" ca="1" si="71"/>
        <v>14.621728160324363</v>
      </c>
      <c r="AF172" s="10">
        <f t="shared" ca="1" si="72"/>
        <v>15.988818123124354</v>
      </c>
      <c r="AG172" s="10">
        <f t="shared" ca="1" si="73"/>
        <v>17.588758386450813</v>
      </c>
      <c r="AH172" s="10">
        <f t="shared" ca="1" si="74"/>
        <v>19.807599101713862</v>
      </c>
      <c r="AI172" s="10">
        <f t="shared" ca="1" si="75"/>
        <v>21.639956061907377</v>
      </c>
    </row>
    <row r="173" spans="6:35">
      <c r="F173" s="21" t="s">
        <v>3</v>
      </c>
      <c r="I173" s="17"/>
      <c r="J173" s="10" t="e">
        <f t="shared" si="62"/>
        <v>#VALUE!</v>
      </c>
      <c r="K173" s="10" t="e">
        <f t="shared" si="63"/>
        <v>#N/A</v>
      </c>
      <c r="L173" s="10" t="e">
        <f t="shared" si="64"/>
        <v>#N/A</v>
      </c>
      <c r="M173" s="10" t="e">
        <f t="shared" si="65"/>
        <v>#N/A</v>
      </c>
      <c r="N173" s="10">
        <f>COUNT($E$2:E173)</f>
        <v>23</v>
      </c>
      <c r="O173" s="10" t="e">
        <f t="shared" si="58"/>
        <v>#N/A</v>
      </c>
      <c r="S173" s="17">
        <f t="shared" si="59"/>
        <v>0.8</v>
      </c>
      <c r="T173" s="10">
        <f t="shared" ca="1" si="77"/>
        <v>17.588758386450813</v>
      </c>
      <c r="U173" s="17">
        <f t="shared" si="60"/>
        <v>0.55999999999999994</v>
      </c>
      <c r="V173" s="10">
        <f t="shared" ca="1" si="78"/>
        <v>14.105373162891022</v>
      </c>
      <c r="W173" s="17">
        <f t="shared" si="61"/>
        <v>0</v>
      </c>
      <c r="X173" s="10" t="e">
        <f t="shared" ca="1" si="79"/>
        <v>#NUM!</v>
      </c>
      <c r="Y173" s="10">
        <f t="shared" ca="1" si="76"/>
        <v>5.0479280388752308</v>
      </c>
      <c r="Z173" s="10">
        <f t="shared" ca="1" si="66"/>
        <v>6.8802849990687491</v>
      </c>
      <c r="AA173" s="10">
        <f t="shared" ca="1" si="67"/>
        <v>9.0991257143317981</v>
      </c>
      <c r="AB173" s="10">
        <f t="shared" ca="1" si="68"/>
        <v>10.699065977658258</v>
      </c>
      <c r="AC173" s="20">
        <f t="shared" ca="1" si="69"/>
        <v>12.066155940458248</v>
      </c>
      <c r="AD173" s="10">
        <f t="shared" ca="1" si="70"/>
        <v>13.343942050391306</v>
      </c>
      <c r="AE173" s="10">
        <f t="shared" ca="1" si="71"/>
        <v>14.621728160324363</v>
      </c>
      <c r="AF173" s="10">
        <f t="shared" ca="1" si="72"/>
        <v>15.988818123124354</v>
      </c>
      <c r="AG173" s="10">
        <f t="shared" ca="1" si="73"/>
        <v>17.588758386450813</v>
      </c>
      <c r="AH173" s="10">
        <f t="shared" ca="1" si="74"/>
        <v>19.807599101713862</v>
      </c>
      <c r="AI173" s="10">
        <f t="shared" ca="1" si="75"/>
        <v>21.639956061907377</v>
      </c>
    </row>
    <row r="174" spans="6:35">
      <c r="F174" s="21" t="s">
        <v>3</v>
      </c>
      <c r="I174" s="17"/>
      <c r="J174" s="10" t="e">
        <f t="shared" si="62"/>
        <v>#VALUE!</v>
      </c>
      <c r="K174" s="10" t="e">
        <f t="shared" si="63"/>
        <v>#N/A</v>
      </c>
      <c r="L174" s="10" t="e">
        <f t="shared" si="64"/>
        <v>#N/A</v>
      </c>
      <c r="M174" s="10" t="e">
        <f t="shared" si="65"/>
        <v>#N/A</v>
      </c>
      <c r="N174" s="10">
        <f>COUNT($E$2:E174)</f>
        <v>23</v>
      </c>
      <c r="O174" s="10" t="e">
        <f t="shared" si="58"/>
        <v>#N/A</v>
      </c>
      <c r="S174" s="17">
        <f t="shared" si="59"/>
        <v>0.8</v>
      </c>
      <c r="T174" s="10">
        <f t="shared" ca="1" si="77"/>
        <v>17.588758386450813</v>
      </c>
      <c r="U174" s="17">
        <f t="shared" si="60"/>
        <v>0.55999999999999994</v>
      </c>
      <c r="V174" s="10">
        <f t="shared" ca="1" si="78"/>
        <v>14.105373162891022</v>
      </c>
      <c r="W174" s="17">
        <f t="shared" si="61"/>
        <v>0</v>
      </c>
      <c r="X174" s="10" t="e">
        <f t="shared" ca="1" si="79"/>
        <v>#NUM!</v>
      </c>
      <c r="Y174" s="10">
        <f t="shared" ca="1" si="76"/>
        <v>5.0479280388752308</v>
      </c>
      <c r="Z174" s="10">
        <f t="shared" ca="1" si="66"/>
        <v>6.8802849990687491</v>
      </c>
      <c r="AA174" s="10">
        <f t="shared" ca="1" si="67"/>
        <v>9.0991257143317981</v>
      </c>
      <c r="AB174" s="10">
        <f t="shared" ca="1" si="68"/>
        <v>10.699065977658258</v>
      </c>
      <c r="AC174" s="20">
        <f t="shared" ca="1" si="69"/>
        <v>12.066155940458248</v>
      </c>
      <c r="AD174" s="10">
        <f t="shared" ca="1" si="70"/>
        <v>13.343942050391306</v>
      </c>
      <c r="AE174" s="10">
        <f t="shared" ca="1" si="71"/>
        <v>14.621728160324363</v>
      </c>
      <c r="AF174" s="10">
        <f t="shared" ca="1" si="72"/>
        <v>15.988818123124354</v>
      </c>
      <c r="AG174" s="10">
        <f t="shared" ca="1" si="73"/>
        <v>17.588758386450813</v>
      </c>
      <c r="AH174" s="10">
        <f t="shared" ca="1" si="74"/>
        <v>19.807599101713862</v>
      </c>
      <c r="AI174" s="10">
        <f t="shared" ca="1" si="75"/>
        <v>21.639956061907377</v>
      </c>
    </row>
    <row r="175" spans="6:35">
      <c r="F175" s="21" t="s">
        <v>3</v>
      </c>
      <c r="I175" s="17"/>
      <c r="J175" s="10" t="e">
        <f t="shared" si="62"/>
        <v>#VALUE!</v>
      </c>
      <c r="K175" s="10" t="e">
        <f t="shared" si="63"/>
        <v>#N/A</v>
      </c>
      <c r="L175" s="10" t="e">
        <f t="shared" si="64"/>
        <v>#N/A</v>
      </c>
      <c r="M175" s="10" t="e">
        <f t="shared" si="65"/>
        <v>#N/A</v>
      </c>
      <c r="N175" s="10">
        <f>COUNT($E$2:E175)</f>
        <v>23</v>
      </c>
      <c r="O175" s="10" t="e">
        <f t="shared" si="58"/>
        <v>#N/A</v>
      </c>
      <c r="S175" s="17">
        <f t="shared" si="59"/>
        <v>0.8</v>
      </c>
      <c r="T175" s="10">
        <f t="shared" ca="1" si="77"/>
        <v>17.588758386450813</v>
      </c>
      <c r="U175" s="17">
        <f t="shared" si="60"/>
        <v>0.55999999999999994</v>
      </c>
      <c r="V175" s="10">
        <f t="shared" ca="1" si="78"/>
        <v>14.105373162891022</v>
      </c>
      <c r="W175" s="17">
        <f t="shared" si="61"/>
        <v>0</v>
      </c>
      <c r="X175" s="10" t="e">
        <f t="shared" ca="1" si="79"/>
        <v>#NUM!</v>
      </c>
      <c r="Y175" s="10">
        <f t="shared" ca="1" si="76"/>
        <v>5.0479280388752308</v>
      </c>
      <c r="Z175" s="10">
        <f t="shared" ca="1" si="66"/>
        <v>6.8802849990687491</v>
      </c>
      <c r="AA175" s="10">
        <f t="shared" ca="1" si="67"/>
        <v>9.0991257143317981</v>
      </c>
      <c r="AB175" s="10">
        <f t="shared" ca="1" si="68"/>
        <v>10.699065977658258</v>
      </c>
      <c r="AC175" s="20">
        <f t="shared" ca="1" si="69"/>
        <v>12.066155940458248</v>
      </c>
      <c r="AD175" s="10">
        <f t="shared" ca="1" si="70"/>
        <v>13.343942050391306</v>
      </c>
      <c r="AE175" s="10">
        <f t="shared" ca="1" si="71"/>
        <v>14.621728160324363</v>
      </c>
      <c r="AF175" s="10">
        <f t="shared" ca="1" si="72"/>
        <v>15.988818123124354</v>
      </c>
      <c r="AG175" s="10">
        <f t="shared" ca="1" si="73"/>
        <v>17.588758386450813</v>
      </c>
      <c r="AH175" s="10">
        <f t="shared" ca="1" si="74"/>
        <v>19.807599101713862</v>
      </c>
      <c r="AI175" s="10">
        <f t="shared" ca="1" si="75"/>
        <v>21.639956061907377</v>
      </c>
    </row>
    <row r="176" spans="6:35">
      <c r="F176" s="21" t="s">
        <v>3</v>
      </c>
      <c r="I176" s="17"/>
      <c r="J176" s="10" t="e">
        <f t="shared" si="62"/>
        <v>#VALUE!</v>
      </c>
      <c r="K176" s="10" t="e">
        <f t="shared" si="63"/>
        <v>#N/A</v>
      </c>
      <c r="L176" s="10" t="e">
        <f t="shared" si="64"/>
        <v>#N/A</v>
      </c>
      <c r="M176" s="10" t="e">
        <f t="shared" si="65"/>
        <v>#N/A</v>
      </c>
      <c r="N176" s="10">
        <f>COUNT($E$2:E176)</f>
        <v>23</v>
      </c>
      <c r="O176" s="10" t="e">
        <f t="shared" si="58"/>
        <v>#N/A</v>
      </c>
      <c r="S176" s="17">
        <f t="shared" si="59"/>
        <v>0.8</v>
      </c>
      <c r="T176" s="10">
        <f t="shared" ca="1" si="77"/>
        <v>17.588758386450813</v>
      </c>
      <c r="U176" s="17">
        <f t="shared" si="60"/>
        <v>0.55999999999999994</v>
      </c>
      <c r="V176" s="10">
        <f t="shared" ca="1" si="78"/>
        <v>14.105373162891022</v>
      </c>
      <c r="W176" s="17">
        <f t="shared" si="61"/>
        <v>0</v>
      </c>
      <c r="X176" s="10" t="e">
        <f t="shared" ca="1" si="79"/>
        <v>#NUM!</v>
      </c>
      <c r="Y176" s="10">
        <f t="shared" ca="1" si="76"/>
        <v>5.0479280388752308</v>
      </c>
      <c r="Z176" s="10">
        <f t="shared" ca="1" si="66"/>
        <v>6.8802849990687491</v>
      </c>
      <c r="AA176" s="10">
        <f t="shared" ca="1" si="67"/>
        <v>9.0991257143317981</v>
      </c>
      <c r="AB176" s="10">
        <f t="shared" ca="1" si="68"/>
        <v>10.699065977658258</v>
      </c>
      <c r="AC176" s="20">
        <f t="shared" ca="1" si="69"/>
        <v>12.066155940458248</v>
      </c>
      <c r="AD176" s="10">
        <f t="shared" ca="1" si="70"/>
        <v>13.343942050391306</v>
      </c>
      <c r="AE176" s="10">
        <f t="shared" ca="1" si="71"/>
        <v>14.621728160324363</v>
      </c>
      <c r="AF176" s="10">
        <f t="shared" ca="1" si="72"/>
        <v>15.988818123124354</v>
      </c>
      <c r="AG176" s="10">
        <f t="shared" ca="1" si="73"/>
        <v>17.588758386450813</v>
      </c>
      <c r="AH176" s="10">
        <f t="shared" ca="1" si="74"/>
        <v>19.807599101713862</v>
      </c>
      <c r="AI176" s="10">
        <f t="shared" ca="1" si="75"/>
        <v>21.639956061907377</v>
      </c>
    </row>
    <row r="177" spans="6:35">
      <c r="F177" s="21" t="s">
        <v>3</v>
      </c>
      <c r="I177" s="17"/>
      <c r="J177" s="10" t="e">
        <f t="shared" si="62"/>
        <v>#VALUE!</v>
      </c>
      <c r="K177" s="10" t="e">
        <f t="shared" si="63"/>
        <v>#N/A</v>
      </c>
      <c r="L177" s="10" t="e">
        <f t="shared" si="64"/>
        <v>#N/A</v>
      </c>
      <c r="M177" s="10" t="e">
        <f t="shared" si="65"/>
        <v>#N/A</v>
      </c>
      <c r="N177" s="10">
        <f>COUNT($E$2:E177)</f>
        <v>23</v>
      </c>
      <c r="O177" s="10" t="e">
        <f t="shared" si="58"/>
        <v>#N/A</v>
      </c>
      <c r="S177" s="17">
        <f t="shared" si="59"/>
        <v>0.8</v>
      </c>
      <c r="T177" s="10">
        <f t="shared" ca="1" si="77"/>
        <v>17.588758386450813</v>
      </c>
      <c r="U177" s="17">
        <f t="shared" si="60"/>
        <v>0.55999999999999994</v>
      </c>
      <c r="V177" s="10">
        <f t="shared" ca="1" si="78"/>
        <v>14.105373162891022</v>
      </c>
      <c r="W177" s="17">
        <f t="shared" si="61"/>
        <v>0</v>
      </c>
      <c r="X177" s="10" t="e">
        <f t="shared" ca="1" si="79"/>
        <v>#NUM!</v>
      </c>
      <c r="Y177" s="10">
        <f t="shared" ca="1" si="76"/>
        <v>5.0479280388752308</v>
      </c>
      <c r="Z177" s="10">
        <f t="shared" ca="1" si="66"/>
        <v>6.8802849990687491</v>
      </c>
      <c r="AA177" s="10">
        <f t="shared" ca="1" si="67"/>
        <v>9.0991257143317981</v>
      </c>
      <c r="AB177" s="10">
        <f t="shared" ca="1" si="68"/>
        <v>10.699065977658258</v>
      </c>
      <c r="AC177" s="20">
        <f t="shared" ca="1" si="69"/>
        <v>12.066155940458248</v>
      </c>
      <c r="AD177" s="10">
        <f t="shared" ca="1" si="70"/>
        <v>13.343942050391306</v>
      </c>
      <c r="AE177" s="10">
        <f t="shared" ca="1" si="71"/>
        <v>14.621728160324363</v>
      </c>
      <c r="AF177" s="10">
        <f t="shared" ca="1" si="72"/>
        <v>15.988818123124354</v>
      </c>
      <c r="AG177" s="10">
        <f t="shared" ca="1" si="73"/>
        <v>17.588758386450813</v>
      </c>
      <c r="AH177" s="10">
        <f t="shared" ca="1" si="74"/>
        <v>19.807599101713862</v>
      </c>
      <c r="AI177" s="10">
        <f t="shared" ca="1" si="75"/>
        <v>21.639956061907377</v>
      </c>
    </row>
    <row r="178" spans="6:35">
      <c r="F178" s="21" t="s">
        <v>3</v>
      </c>
      <c r="I178" s="17"/>
      <c r="J178" s="10" t="e">
        <f t="shared" si="62"/>
        <v>#VALUE!</v>
      </c>
      <c r="K178" s="10" t="e">
        <f t="shared" si="63"/>
        <v>#N/A</v>
      </c>
      <c r="L178" s="10" t="e">
        <f t="shared" si="64"/>
        <v>#N/A</v>
      </c>
      <c r="M178" s="10" t="e">
        <f t="shared" si="65"/>
        <v>#N/A</v>
      </c>
      <c r="N178" s="10">
        <f>COUNT($E$2:E178)</f>
        <v>23</v>
      </c>
      <c r="O178" s="10" t="e">
        <f t="shared" si="58"/>
        <v>#N/A</v>
      </c>
      <c r="S178" s="17">
        <f t="shared" si="59"/>
        <v>0.8</v>
      </c>
      <c r="T178" s="10">
        <f t="shared" ca="1" si="77"/>
        <v>17.588758386450813</v>
      </c>
      <c r="U178" s="17">
        <f t="shared" si="60"/>
        <v>0.55999999999999994</v>
      </c>
      <c r="V178" s="10">
        <f t="shared" ca="1" si="78"/>
        <v>14.105373162891022</v>
      </c>
      <c r="W178" s="17">
        <f t="shared" si="61"/>
        <v>0</v>
      </c>
      <c r="X178" s="10" t="e">
        <f t="shared" ca="1" si="79"/>
        <v>#NUM!</v>
      </c>
      <c r="Y178" s="10">
        <f t="shared" ca="1" si="76"/>
        <v>5.0479280388752308</v>
      </c>
      <c r="Z178" s="10">
        <f t="shared" ca="1" si="66"/>
        <v>6.8802849990687491</v>
      </c>
      <c r="AA178" s="10">
        <f t="shared" ca="1" si="67"/>
        <v>9.0991257143317981</v>
      </c>
      <c r="AB178" s="10">
        <f t="shared" ca="1" si="68"/>
        <v>10.699065977658258</v>
      </c>
      <c r="AC178" s="20">
        <f t="shared" ca="1" si="69"/>
        <v>12.066155940458248</v>
      </c>
      <c r="AD178" s="10">
        <f t="shared" ca="1" si="70"/>
        <v>13.343942050391306</v>
      </c>
      <c r="AE178" s="10">
        <f t="shared" ca="1" si="71"/>
        <v>14.621728160324363</v>
      </c>
      <c r="AF178" s="10">
        <f t="shared" ca="1" si="72"/>
        <v>15.988818123124354</v>
      </c>
      <c r="AG178" s="10">
        <f t="shared" ca="1" si="73"/>
        <v>17.588758386450813</v>
      </c>
      <c r="AH178" s="10">
        <f t="shared" ca="1" si="74"/>
        <v>19.807599101713862</v>
      </c>
      <c r="AI178" s="10">
        <f t="shared" ca="1" si="75"/>
        <v>21.639956061907377</v>
      </c>
    </row>
    <row r="179" spans="6:35">
      <c r="F179" s="21" t="s">
        <v>3</v>
      </c>
      <c r="I179" s="17"/>
      <c r="J179" s="10" t="e">
        <f t="shared" si="62"/>
        <v>#VALUE!</v>
      </c>
      <c r="K179" s="10" t="e">
        <f t="shared" si="63"/>
        <v>#N/A</v>
      </c>
      <c r="L179" s="10" t="e">
        <f t="shared" si="64"/>
        <v>#N/A</v>
      </c>
      <c r="M179" s="10" t="e">
        <f t="shared" si="65"/>
        <v>#N/A</v>
      </c>
      <c r="N179" s="10">
        <f>COUNT($E$2:E179)</f>
        <v>23</v>
      </c>
      <c r="O179" s="10" t="e">
        <f t="shared" si="58"/>
        <v>#N/A</v>
      </c>
      <c r="S179" s="17">
        <f t="shared" si="59"/>
        <v>0.8</v>
      </c>
      <c r="T179" s="10">
        <f t="shared" ca="1" si="77"/>
        <v>17.588758386450813</v>
      </c>
      <c r="U179" s="17">
        <f t="shared" si="60"/>
        <v>0.55999999999999994</v>
      </c>
      <c r="V179" s="10">
        <f t="shared" ca="1" si="78"/>
        <v>14.105373162891022</v>
      </c>
      <c r="W179" s="17">
        <f t="shared" si="61"/>
        <v>0</v>
      </c>
      <c r="X179" s="10" t="e">
        <f t="shared" ca="1" si="79"/>
        <v>#NUM!</v>
      </c>
      <c r="Y179" s="10">
        <f t="shared" ca="1" si="76"/>
        <v>5.0479280388752308</v>
      </c>
      <c r="Z179" s="10">
        <f t="shared" ca="1" si="66"/>
        <v>6.8802849990687491</v>
      </c>
      <c r="AA179" s="10">
        <f t="shared" ca="1" si="67"/>
        <v>9.0991257143317981</v>
      </c>
      <c r="AB179" s="10">
        <f t="shared" ca="1" si="68"/>
        <v>10.699065977658258</v>
      </c>
      <c r="AC179" s="20">
        <f t="shared" ca="1" si="69"/>
        <v>12.066155940458248</v>
      </c>
      <c r="AD179" s="10">
        <f t="shared" ca="1" si="70"/>
        <v>13.343942050391306</v>
      </c>
      <c r="AE179" s="10">
        <f t="shared" ca="1" si="71"/>
        <v>14.621728160324363</v>
      </c>
      <c r="AF179" s="10">
        <f t="shared" ca="1" si="72"/>
        <v>15.988818123124354</v>
      </c>
      <c r="AG179" s="10">
        <f t="shared" ca="1" si="73"/>
        <v>17.588758386450813</v>
      </c>
      <c r="AH179" s="10">
        <f t="shared" ca="1" si="74"/>
        <v>19.807599101713862</v>
      </c>
      <c r="AI179" s="10">
        <f t="shared" ca="1" si="75"/>
        <v>21.639956061907377</v>
      </c>
    </row>
    <row r="180" spans="6:35">
      <c r="F180" s="21" t="s">
        <v>3</v>
      </c>
      <c r="I180" s="17"/>
      <c r="J180" s="10" t="e">
        <f t="shared" si="62"/>
        <v>#VALUE!</v>
      </c>
      <c r="K180" s="10" t="e">
        <f t="shared" si="63"/>
        <v>#N/A</v>
      </c>
      <c r="L180" s="10" t="e">
        <f t="shared" si="64"/>
        <v>#N/A</v>
      </c>
      <c r="M180" s="10" t="e">
        <f t="shared" si="65"/>
        <v>#N/A</v>
      </c>
      <c r="N180" s="10">
        <f>COUNT($E$2:E180)</f>
        <v>23</v>
      </c>
      <c r="O180" s="10" t="e">
        <f t="shared" si="58"/>
        <v>#N/A</v>
      </c>
      <c r="S180" s="17">
        <f t="shared" si="59"/>
        <v>0.8</v>
      </c>
      <c r="T180" s="10">
        <f t="shared" ca="1" si="77"/>
        <v>17.588758386450813</v>
      </c>
      <c r="U180" s="17">
        <f t="shared" si="60"/>
        <v>0.55999999999999994</v>
      </c>
      <c r="V180" s="10">
        <f t="shared" ca="1" si="78"/>
        <v>14.105373162891022</v>
      </c>
      <c r="W180" s="17">
        <f t="shared" si="61"/>
        <v>0</v>
      </c>
      <c r="X180" s="10" t="e">
        <f t="shared" ca="1" si="79"/>
        <v>#NUM!</v>
      </c>
      <c r="Y180" s="10">
        <f t="shared" ca="1" si="76"/>
        <v>5.0479280388752308</v>
      </c>
      <c r="Z180" s="10">
        <f t="shared" ca="1" si="66"/>
        <v>6.8802849990687491</v>
      </c>
      <c r="AA180" s="10">
        <f t="shared" ca="1" si="67"/>
        <v>9.0991257143317981</v>
      </c>
      <c r="AB180" s="10">
        <f t="shared" ca="1" si="68"/>
        <v>10.699065977658258</v>
      </c>
      <c r="AC180" s="20">
        <f t="shared" ca="1" si="69"/>
        <v>12.066155940458248</v>
      </c>
      <c r="AD180" s="10">
        <f t="shared" ca="1" si="70"/>
        <v>13.343942050391306</v>
      </c>
      <c r="AE180" s="10">
        <f t="shared" ca="1" si="71"/>
        <v>14.621728160324363</v>
      </c>
      <c r="AF180" s="10">
        <f t="shared" ca="1" si="72"/>
        <v>15.988818123124354</v>
      </c>
      <c r="AG180" s="10">
        <f t="shared" ca="1" si="73"/>
        <v>17.588758386450813</v>
      </c>
      <c r="AH180" s="10">
        <f t="shared" ca="1" si="74"/>
        <v>19.807599101713862</v>
      </c>
      <c r="AI180" s="10">
        <f t="shared" ca="1" si="75"/>
        <v>21.639956061907377</v>
      </c>
    </row>
    <row r="181" spans="6:35">
      <c r="F181" s="21" t="s">
        <v>3</v>
      </c>
      <c r="I181" s="17"/>
      <c r="J181" s="10" t="e">
        <f t="shared" si="62"/>
        <v>#VALUE!</v>
      </c>
      <c r="K181" s="10" t="e">
        <f t="shared" si="63"/>
        <v>#N/A</v>
      </c>
      <c r="L181" s="10" t="e">
        <f t="shared" si="64"/>
        <v>#N/A</v>
      </c>
      <c r="M181" s="10" t="e">
        <f t="shared" si="65"/>
        <v>#N/A</v>
      </c>
      <c r="N181" s="10">
        <f>COUNT($E$2:E181)</f>
        <v>23</v>
      </c>
      <c r="O181" s="10" t="e">
        <f t="shared" si="58"/>
        <v>#N/A</v>
      </c>
      <c r="S181" s="17">
        <f t="shared" si="59"/>
        <v>0.8</v>
      </c>
      <c r="T181" s="10">
        <f t="shared" ca="1" si="77"/>
        <v>17.588758386450813</v>
      </c>
      <c r="U181" s="17">
        <f t="shared" si="60"/>
        <v>0.55999999999999994</v>
      </c>
      <c r="V181" s="10">
        <f t="shared" ca="1" si="78"/>
        <v>14.105373162891022</v>
      </c>
      <c r="W181" s="17">
        <f t="shared" si="61"/>
        <v>0</v>
      </c>
      <c r="X181" s="10" t="e">
        <f t="shared" ca="1" si="79"/>
        <v>#NUM!</v>
      </c>
      <c r="Y181" s="10">
        <f t="shared" ca="1" si="76"/>
        <v>5.0479280388752308</v>
      </c>
      <c r="Z181" s="10">
        <f t="shared" ca="1" si="66"/>
        <v>6.8802849990687491</v>
      </c>
      <c r="AA181" s="10">
        <f t="shared" ca="1" si="67"/>
        <v>9.0991257143317981</v>
      </c>
      <c r="AB181" s="10">
        <f t="shared" ca="1" si="68"/>
        <v>10.699065977658258</v>
      </c>
      <c r="AC181" s="20">
        <f t="shared" ca="1" si="69"/>
        <v>12.066155940458248</v>
      </c>
      <c r="AD181" s="10">
        <f t="shared" ca="1" si="70"/>
        <v>13.343942050391306</v>
      </c>
      <c r="AE181" s="10">
        <f t="shared" ca="1" si="71"/>
        <v>14.621728160324363</v>
      </c>
      <c r="AF181" s="10">
        <f t="shared" ca="1" si="72"/>
        <v>15.988818123124354</v>
      </c>
      <c r="AG181" s="10">
        <f t="shared" ca="1" si="73"/>
        <v>17.588758386450813</v>
      </c>
      <c r="AH181" s="10">
        <f t="shared" ca="1" si="74"/>
        <v>19.807599101713862</v>
      </c>
      <c r="AI181" s="10">
        <f t="shared" ca="1" si="75"/>
        <v>21.639956061907377</v>
      </c>
    </row>
    <row r="182" spans="6:35">
      <c r="F182" s="21" t="s">
        <v>3</v>
      </c>
      <c r="I182" s="17"/>
      <c r="J182" s="10" t="e">
        <f t="shared" si="62"/>
        <v>#VALUE!</v>
      </c>
      <c r="K182" s="10" t="e">
        <f t="shared" si="63"/>
        <v>#N/A</v>
      </c>
      <c r="L182" s="10" t="e">
        <f t="shared" si="64"/>
        <v>#N/A</v>
      </c>
      <c r="M182" s="10" t="e">
        <f t="shared" si="65"/>
        <v>#N/A</v>
      </c>
      <c r="N182" s="10">
        <f>COUNT($E$2:E182)</f>
        <v>23</v>
      </c>
      <c r="O182" s="10" t="e">
        <f t="shared" si="58"/>
        <v>#N/A</v>
      </c>
      <c r="S182" s="17">
        <f t="shared" si="59"/>
        <v>0.8</v>
      </c>
      <c r="T182" s="10">
        <f t="shared" ca="1" si="77"/>
        <v>17.588758386450813</v>
      </c>
      <c r="U182" s="17">
        <f t="shared" si="60"/>
        <v>0.55999999999999994</v>
      </c>
      <c r="V182" s="10">
        <f t="shared" ca="1" si="78"/>
        <v>14.105373162891022</v>
      </c>
      <c r="W182" s="17">
        <f t="shared" si="61"/>
        <v>0</v>
      </c>
      <c r="X182" s="10" t="e">
        <f t="shared" ca="1" si="79"/>
        <v>#NUM!</v>
      </c>
      <c r="Y182" s="10">
        <f t="shared" ca="1" si="76"/>
        <v>5.0479280388752308</v>
      </c>
      <c r="Z182" s="10">
        <f t="shared" ca="1" si="66"/>
        <v>6.8802849990687491</v>
      </c>
      <c r="AA182" s="10">
        <f t="shared" ca="1" si="67"/>
        <v>9.0991257143317981</v>
      </c>
      <c r="AB182" s="10">
        <f t="shared" ca="1" si="68"/>
        <v>10.699065977658258</v>
      </c>
      <c r="AC182" s="20">
        <f t="shared" ca="1" si="69"/>
        <v>12.066155940458248</v>
      </c>
      <c r="AD182" s="10">
        <f t="shared" ca="1" si="70"/>
        <v>13.343942050391306</v>
      </c>
      <c r="AE182" s="10">
        <f t="shared" ca="1" si="71"/>
        <v>14.621728160324363</v>
      </c>
      <c r="AF182" s="10">
        <f t="shared" ca="1" si="72"/>
        <v>15.988818123124354</v>
      </c>
      <c r="AG182" s="10">
        <f t="shared" ca="1" si="73"/>
        <v>17.588758386450813</v>
      </c>
      <c r="AH182" s="10">
        <f t="shared" ca="1" si="74"/>
        <v>19.807599101713862</v>
      </c>
      <c r="AI182" s="10">
        <f t="shared" ca="1" si="75"/>
        <v>21.639956061907377</v>
      </c>
    </row>
    <row r="183" spans="6:35">
      <c r="F183" s="21" t="s">
        <v>3</v>
      </c>
      <c r="I183" s="17"/>
      <c r="J183" s="10" t="e">
        <f t="shared" si="62"/>
        <v>#VALUE!</v>
      </c>
      <c r="K183" s="10" t="e">
        <f t="shared" si="63"/>
        <v>#N/A</v>
      </c>
      <c r="L183" s="10" t="e">
        <f t="shared" si="64"/>
        <v>#N/A</v>
      </c>
      <c r="M183" s="10" t="e">
        <f t="shared" si="65"/>
        <v>#N/A</v>
      </c>
      <c r="N183" s="10">
        <f>COUNT($E$2:E183)</f>
        <v>23</v>
      </c>
      <c r="O183" s="10" t="e">
        <f t="shared" si="58"/>
        <v>#N/A</v>
      </c>
      <c r="S183" s="17">
        <f t="shared" si="59"/>
        <v>0.8</v>
      </c>
      <c r="T183" s="10">
        <f t="shared" ca="1" si="77"/>
        <v>17.588758386450813</v>
      </c>
      <c r="U183" s="17">
        <f t="shared" si="60"/>
        <v>0.55999999999999994</v>
      </c>
      <c r="V183" s="10">
        <f t="shared" ca="1" si="78"/>
        <v>14.105373162891022</v>
      </c>
      <c r="W183" s="17">
        <f t="shared" si="61"/>
        <v>0</v>
      </c>
      <c r="X183" s="10" t="e">
        <f t="shared" ca="1" si="79"/>
        <v>#NUM!</v>
      </c>
      <c r="Y183" s="10">
        <f t="shared" ca="1" si="76"/>
        <v>5.0479280388752308</v>
      </c>
      <c r="Z183" s="10">
        <f t="shared" ca="1" si="66"/>
        <v>6.8802849990687491</v>
      </c>
      <c r="AA183" s="10">
        <f t="shared" ca="1" si="67"/>
        <v>9.0991257143317981</v>
      </c>
      <c r="AB183" s="10">
        <f t="shared" ca="1" si="68"/>
        <v>10.699065977658258</v>
      </c>
      <c r="AC183" s="20">
        <f t="shared" ca="1" si="69"/>
        <v>12.066155940458248</v>
      </c>
      <c r="AD183" s="10">
        <f t="shared" ca="1" si="70"/>
        <v>13.343942050391306</v>
      </c>
      <c r="AE183" s="10">
        <f t="shared" ca="1" si="71"/>
        <v>14.621728160324363</v>
      </c>
      <c r="AF183" s="10">
        <f t="shared" ca="1" si="72"/>
        <v>15.988818123124354</v>
      </c>
      <c r="AG183" s="10">
        <f t="shared" ca="1" si="73"/>
        <v>17.588758386450813</v>
      </c>
      <c r="AH183" s="10">
        <f t="shared" ca="1" si="74"/>
        <v>19.807599101713862</v>
      </c>
      <c r="AI183" s="10">
        <f t="shared" ca="1" si="75"/>
        <v>21.639956061907377</v>
      </c>
    </row>
    <row r="184" spans="6:35">
      <c r="F184" s="21" t="s">
        <v>3</v>
      </c>
      <c r="I184" s="17"/>
      <c r="J184" s="10" t="e">
        <f t="shared" si="62"/>
        <v>#VALUE!</v>
      </c>
      <c r="K184" s="10" t="e">
        <f t="shared" si="63"/>
        <v>#N/A</v>
      </c>
      <c r="L184" s="10" t="e">
        <f t="shared" si="64"/>
        <v>#N/A</v>
      </c>
      <c r="M184" s="10" t="e">
        <f t="shared" si="65"/>
        <v>#N/A</v>
      </c>
      <c r="N184" s="10">
        <f>COUNT($E$2:E184)</f>
        <v>23</v>
      </c>
      <c r="O184" s="10" t="e">
        <f t="shared" si="58"/>
        <v>#N/A</v>
      </c>
      <c r="S184" s="17">
        <f t="shared" si="59"/>
        <v>0.8</v>
      </c>
      <c r="T184" s="10">
        <f t="shared" ca="1" si="77"/>
        <v>17.588758386450813</v>
      </c>
      <c r="U184" s="17">
        <f t="shared" si="60"/>
        <v>0.55999999999999994</v>
      </c>
      <c r="V184" s="10">
        <f t="shared" ca="1" si="78"/>
        <v>14.105373162891022</v>
      </c>
      <c r="W184" s="17">
        <f t="shared" si="61"/>
        <v>0</v>
      </c>
      <c r="X184" s="10" t="e">
        <f t="shared" ca="1" si="79"/>
        <v>#NUM!</v>
      </c>
      <c r="Y184" s="10">
        <f t="shared" ca="1" si="76"/>
        <v>5.0479280388752308</v>
      </c>
      <c r="Z184" s="10">
        <f t="shared" ca="1" si="66"/>
        <v>6.8802849990687491</v>
      </c>
      <c r="AA184" s="10">
        <f t="shared" ca="1" si="67"/>
        <v>9.0991257143317981</v>
      </c>
      <c r="AB184" s="10">
        <f t="shared" ca="1" si="68"/>
        <v>10.699065977658258</v>
      </c>
      <c r="AC184" s="20">
        <f t="shared" ca="1" si="69"/>
        <v>12.066155940458248</v>
      </c>
      <c r="AD184" s="10">
        <f t="shared" ca="1" si="70"/>
        <v>13.343942050391306</v>
      </c>
      <c r="AE184" s="10">
        <f t="shared" ca="1" si="71"/>
        <v>14.621728160324363</v>
      </c>
      <c r="AF184" s="10">
        <f t="shared" ca="1" si="72"/>
        <v>15.988818123124354</v>
      </c>
      <c r="AG184" s="10">
        <f t="shared" ca="1" si="73"/>
        <v>17.588758386450813</v>
      </c>
      <c r="AH184" s="10">
        <f t="shared" ca="1" si="74"/>
        <v>19.807599101713862</v>
      </c>
      <c r="AI184" s="10">
        <f t="shared" ca="1" si="75"/>
        <v>21.639956061907377</v>
      </c>
    </row>
    <row r="185" spans="6:35">
      <c r="F185" s="21" t="s">
        <v>3</v>
      </c>
      <c r="I185" s="17"/>
      <c r="J185" s="10" t="e">
        <f t="shared" si="62"/>
        <v>#VALUE!</v>
      </c>
      <c r="K185" s="10" t="e">
        <f t="shared" si="63"/>
        <v>#N/A</v>
      </c>
      <c r="L185" s="10" t="e">
        <f t="shared" si="64"/>
        <v>#N/A</v>
      </c>
      <c r="M185" s="10" t="e">
        <f t="shared" si="65"/>
        <v>#N/A</v>
      </c>
      <c r="N185" s="10">
        <f>COUNT($E$2:E185)</f>
        <v>23</v>
      </c>
      <c r="O185" s="10" t="e">
        <f t="shared" si="58"/>
        <v>#N/A</v>
      </c>
      <c r="S185" s="17">
        <f t="shared" si="59"/>
        <v>0.8</v>
      </c>
      <c r="T185" s="10">
        <f t="shared" ca="1" si="77"/>
        <v>17.588758386450813</v>
      </c>
      <c r="U185" s="17">
        <f t="shared" si="60"/>
        <v>0.55999999999999994</v>
      </c>
      <c r="V185" s="10">
        <f t="shared" ca="1" si="78"/>
        <v>14.105373162891022</v>
      </c>
      <c r="W185" s="17">
        <f t="shared" si="61"/>
        <v>0</v>
      </c>
      <c r="X185" s="10" t="e">
        <f t="shared" ca="1" si="79"/>
        <v>#NUM!</v>
      </c>
      <c r="Y185" s="10">
        <f t="shared" ca="1" si="76"/>
        <v>5.0479280388752308</v>
      </c>
      <c r="Z185" s="10">
        <f t="shared" ca="1" si="66"/>
        <v>6.8802849990687491</v>
      </c>
      <c r="AA185" s="10">
        <f t="shared" ca="1" si="67"/>
        <v>9.0991257143317981</v>
      </c>
      <c r="AB185" s="10">
        <f t="shared" ca="1" si="68"/>
        <v>10.699065977658258</v>
      </c>
      <c r="AC185" s="20">
        <f t="shared" ca="1" si="69"/>
        <v>12.066155940458248</v>
      </c>
      <c r="AD185" s="10">
        <f t="shared" ca="1" si="70"/>
        <v>13.343942050391306</v>
      </c>
      <c r="AE185" s="10">
        <f t="shared" ca="1" si="71"/>
        <v>14.621728160324363</v>
      </c>
      <c r="AF185" s="10">
        <f t="shared" ca="1" si="72"/>
        <v>15.988818123124354</v>
      </c>
      <c r="AG185" s="10">
        <f t="shared" ca="1" si="73"/>
        <v>17.588758386450813</v>
      </c>
      <c r="AH185" s="10">
        <f t="shared" ca="1" si="74"/>
        <v>19.807599101713862</v>
      </c>
      <c r="AI185" s="10">
        <f t="shared" ca="1" si="75"/>
        <v>21.639956061907377</v>
      </c>
    </row>
    <row r="186" spans="6:35">
      <c r="F186" s="21" t="s">
        <v>3</v>
      </c>
      <c r="I186" s="17"/>
      <c r="J186" s="10" t="e">
        <f t="shared" si="62"/>
        <v>#VALUE!</v>
      </c>
      <c r="K186" s="10" t="e">
        <f t="shared" si="63"/>
        <v>#N/A</v>
      </c>
      <c r="L186" s="10" t="e">
        <f t="shared" si="64"/>
        <v>#N/A</v>
      </c>
      <c r="M186" s="10" t="e">
        <f t="shared" si="65"/>
        <v>#N/A</v>
      </c>
      <c r="N186" s="10">
        <f>COUNT($E$2:E186)</f>
        <v>23</v>
      </c>
      <c r="O186" s="10" t="e">
        <f t="shared" si="58"/>
        <v>#N/A</v>
      </c>
      <c r="S186" s="17">
        <f t="shared" si="59"/>
        <v>0.8</v>
      </c>
      <c r="T186" s="10">
        <f t="shared" ca="1" si="77"/>
        <v>17.588758386450813</v>
      </c>
      <c r="U186" s="17">
        <f t="shared" si="60"/>
        <v>0.55999999999999994</v>
      </c>
      <c r="V186" s="10">
        <f t="shared" ca="1" si="78"/>
        <v>14.105373162891022</v>
      </c>
      <c r="W186" s="17">
        <f t="shared" si="61"/>
        <v>0</v>
      </c>
      <c r="X186" s="10" t="e">
        <f t="shared" ca="1" si="79"/>
        <v>#NUM!</v>
      </c>
      <c r="Y186" s="10">
        <f t="shared" ca="1" si="76"/>
        <v>5.0479280388752308</v>
      </c>
      <c r="Z186" s="10">
        <f t="shared" ca="1" si="66"/>
        <v>6.8802849990687491</v>
      </c>
      <c r="AA186" s="10">
        <f t="shared" ca="1" si="67"/>
        <v>9.0991257143317981</v>
      </c>
      <c r="AB186" s="10">
        <f t="shared" ca="1" si="68"/>
        <v>10.699065977658258</v>
      </c>
      <c r="AC186" s="20">
        <f t="shared" ca="1" si="69"/>
        <v>12.066155940458248</v>
      </c>
      <c r="AD186" s="10">
        <f t="shared" ca="1" si="70"/>
        <v>13.343942050391306</v>
      </c>
      <c r="AE186" s="10">
        <f t="shared" ca="1" si="71"/>
        <v>14.621728160324363</v>
      </c>
      <c r="AF186" s="10">
        <f t="shared" ca="1" si="72"/>
        <v>15.988818123124354</v>
      </c>
      <c r="AG186" s="10">
        <f t="shared" ca="1" si="73"/>
        <v>17.588758386450813</v>
      </c>
      <c r="AH186" s="10">
        <f t="shared" ca="1" si="74"/>
        <v>19.807599101713862</v>
      </c>
      <c r="AI186" s="10">
        <f t="shared" ca="1" si="75"/>
        <v>21.639956061907377</v>
      </c>
    </row>
    <row r="187" spans="6:35">
      <c r="F187" s="21" t="s">
        <v>3</v>
      </c>
      <c r="I187" s="17"/>
      <c r="J187" s="10" t="e">
        <f t="shared" si="62"/>
        <v>#VALUE!</v>
      </c>
      <c r="K187" s="10" t="e">
        <f t="shared" si="63"/>
        <v>#N/A</v>
      </c>
      <c r="L187" s="10" t="e">
        <f t="shared" si="64"/>
        <v>#N/A</v>
      </c>
      <c r="M187" s="10" t="e">
        <f t="shared" si="65"/>
        <v>#N/A</v>
      </c>
      <c r="N187" s="10">
        <f>COUNT($E$2:E187)</f>
        <v>23</v>
      </c>
      <c r="O187" s="10" t="e">
        <f t="shared" si="58"/>
        <v>#N/A</v>
      </c>
      <c r="S187" s="17">
        <f t="shared" si="59"/>
        <v>0.8</v>
      </c>
      <c r="T187" s="10">
        <f t="shared" ca="1" si="77"/>
        <v>17.588758386450813</v>
      </c>
      <c r="U187" s="17">
        <f t="shared" si="60"/>
        <v>0.55999999999999994</v>
      </c>
      <c r="V187" s="10">
        <f t="shared" ca="1" si="78"/>
        <v>14.105373162891022</v>
      </c>
      <c r="W187" s="17">
        <f t="shared" si="61"/>
        <v>0</v>
      </c>
      <c r="X187" s="10" t="e">
        <f t="shared" ca="1" si="79"/>
        <v>#NUM!</v>
      </c>
      <c r="Y187" s="10">
        <f t="shared" ca="1" si="76"/>
        <v>5.0479280388752308</v>
      </c>
      <c r="Z187" s="10">
        <f t="shared" ca="1" si="66"/>
        <v>6.8802849990687491</v>
      </c>
      <c r="AA187" s="10">
        <f t="shared" ca="1" si="67"/>
        <v>9.0991257143317981</v>
      </c>
      <c r="AB187" s="10">
        <f t="shared" ca="1" si="68"/>
        <v>10.699065977658258</v>
      </c>
      <c r="AC187" s="20">
        <f t="shared" ca="1" si="69"/>
        <v>12.066155940458248</v>
      </c>
      <c r="AD187" s="10">
        <f t="shared" ca="1" si="70"/>
        <v>13.343942050391306</v>
      </c>
      <c r="AE187" s="10">
        <f t="shared" ca="1" si="71"/>
        <v>14.621728160324363</v>
      </c>
      <c r="AF187" s="10">
        <f t="shared" ca="1" si="72"/>
        <v>15.988818123124354</v>
      </c>
      <c r="AG187" s="10">
        <f t="shared" ca="1" si="73"/>
        <v>17.588758386450813</v>
      </c>
      <c r="AH187" s="10">
        <f t="shared" ca="1" si="74"/>
        <v>19.807599101713862</v>
      </c>
      <c r="AI187" s="10">
        <f t="shared" ca="1" si="75"/>
        <v>21.639956061907377</v>
      </c>
    </row>
    <row r="188" spans="6:35">
      <c r="F188" s="21" t="s">
        <v>3</v>
      </c>
      <c r="I188" s="17"/>
      <c r="J188" s="10" t="e">
        <f t="shared" si="62"/>
        <v>#VALUE!</v>
      </c>
      <c r="K188" s="10" t="e">
        <f t="shared" si="63"/>
        <v>#N/A</v>
      </c>
      <c r="L188" s="10" t="e">
        <f t="shared" si="64"/>
        <v>#N/A</v>
      </c>
      <c r="M188" s="10" t="e">
        <f t="shared" si="65"/>
        <v>#N/A</v>
      </c>
      <c r="N188" s="10">
        <f>COUNT($E$2:E188)</f>
        <v>23</v>
      </c>
      <c r="O188" s="10" t="e">
        <f t="shared" si="58"/>
        <v>#N/A</v>
      </c>
      <c r="S188" s="17">
        <f t="shared" si="59"/>
        <v>0.8</v>
      </c>
      <c r="T188" s="10">
        <f t="shared" ca="1" si="77"/>
        <v>17.588758386450813</v>
      </c>
      <c r="U188" s="17">
        <f t="shared" si="60"/>
        <v>0.55999999999999994</v>
      </c>
      <c r="V188" s="10">
        <f t="shared" ca="1" si="78"/>
        <v>14.105373162891022</v>
      </c>
      <c r="W188" s="17">
        <f t="shared" si="61"/>
        <v>0</v>
      </c>
      <c r="X188" s="10" t="e">
        <f t="shared" ca="1" si="79"/>
        <v>#NUM!</v>
      </c>
      <c r="Y188" s="10">
        <f t="shared" ca="1" si="76"/>
        <v>5.0479280388752308</v>
      </c>
      <c r="Z188" s="10">
        <f t="shared" ca="1" si="66"/>
        <v>6.8802849990687491</v>
      </c>
      <c r="AA188" s="10">
        <f t="shared" ca="1" si="67"/>
        <v>9.0991257143317981</v>
      </c>
      <c r="AB188" s="10">
        <f t="shared" ca="1" si="68"/>
        <v>10.699065977658258</v>
      </c>
      <c r="AC188" s="20">
        <f t="shared" ca="1" si="69"/>
        <v>12.066155940458248</v>
      </c>
      <c r="AD188" s="10">
        <f t="shared" ca="1" si="70"/>
        <v>13.343942050391306</v>
      </c>
      <c r="AE188" s="10">
        <f t="shared" ca="1" si="71"/>
        <v>14.621728160324363</v>
      </c>
      <c r="AF188" s="10">
        <f t="shared" ca="1" si="72"/>
        <v>15.988818123124354</v>
      </c>
      <c r="AG188" s="10">
        <f t="shared" ca="1" si="73"/>
        <v>17.588758386450813</v>
      </c>
      <c r="AH188" s="10">
        <f t="shared" ca="1" si="74"/>
        <v>19.807599101713862</v>
      </c>
      <c r="AI188" s="10">
        <f t="shared" ca="1" si="75"/>
        <v>21.639956061907377</v>
      </c>
    </row>
    <row r="189" spans="6:35">
      <c r="F189" s="21" t="s">
        <v>3</v>
      </c>
      <c r="I189" s="17"/>
      <c r="J189" s="10" t="e">
        <f t="shared" si="62"/>
        <v>#VALUE!</v>
      </c>
      <c r="K189" s="10" t="e">
        <f t="shared" si="63"/>
        <v>#N/A</v>
      </c>
      <c r="L189" s="10" t="e">
        <f t="shared" si="64"/>
        <v>#N/A</v>
      </c>
      <c r="M189" s="10" t="e">
        <f t="shared" si="65"/>
        <v>#N/A</v>
      </c>
      <c r="N189" s="10">
        <f>COUNT($E$2:E189)</f>
        <v>23</v>
      </c>
      <c r="O189" s="10" t="e">
        <f t="shared" si="58"/>
        <v>#N/A</v>
      </c>
      <c r="S189" s="17">
        <f t="shared" si="59"/>
        <v>0.8</v>
      </c>
      <c r="T189" s="10">
        <f t="shared" ca="1" si="77"/>
        <v>17.588758386450813</v>
      </c>
      <c r="U189" s="17">
        <f t="shared" si="60"/>
        <v>0.55999999999999994</v>
      </c>
      <c r="V189" s="10">
        <f t="shared" ca="1" si="78"/>
        <v>14.105373162891022</v>
      </c>
      <c r="W189" s="17">
        <f t="shared" si="61"/>
        <v>0</v>
      </c>
      <c r="X189" s="10" t="e">
        <f t="shared" ca="1" si="79"/>
        <v>#NUM!</v>
      </c>
      <c r="Y189" s="10">
        <f t="shared" ca="1" si="76"/>
        <v>5.0479280388752308</v>
      </c>
      <c r="Z189" s="10">
        <f t="shared" ca="1" si="66"/>
        <v>6.8802849990687491</v>
      </c>
      <c r="AA189" s="10">
        <f t="shared" ca="1" si="67"/>
        <v>9.0991257143317981</v>
      </c>
      <c r="AB189" s="10">
        <f t="shared" ca="1" si="68"/>
        <v>10.699065977658258</v>
      </c>
      <c r="AC189" s="20">
        <f t="shared" ca="1" si="69"/>
        <v>12.066155940458248</v>
      </c>
      <c r="AD189" s="10">
        <f t="shared" ca="1" si="70"/>
        <v>13.343942050391306</v>
      </c>
      <c r="AE189" s="10">
        <f t="shared" ca="1" si="71"/>
        <v>14.621728160324363</v>
      </c>
      <c r="AF189" s="10">
        <f t="shared" ca="1" si="72"/>
        <v>15.988818123124354</v>
      </c>
      <c r="AG189" s="10">
        <f t="shared" ca="1" si="73"/>
        <v>17.588758386450813</v>
      </c>
      <c r="AH189" s="10">
        <f t="shared" ca="1" si="74"/>
        <v>19.807599101713862</v>
      </c>
      <c r="AI189" s="10">
        <f t="shared" ca="1" si="75"/>
        <v>21.639956061907377</v>
      </c>
    </row>
    <row r="190" spans="6:35">
      <c r="F190" s="21" t="s">
        <v>3</v>
      </c>
      <c r="I190" s="17"/>
      <c r="J190" s="10" t="e">
        <f t="shared" si="62"/>
        <v>#VALUE!</v>
      </c>
      <c r="K190" s="10" t="e">
        <f t="shared" si="63"/>
        <v>#N/A</v>
      </c>
      <c r="L190" s="10" t="e">
        <f t="shared" si="64"/>
        <v>#N/A</v>
      </c>
      <c r="M190" s="10" t="e">
        <f t="shared" si="65"/>
        <v>#N/A</v>
      </c>
      <c r="N190" s="10">
        <f>COUNT($E$2:E190)</f>
        <v>23</v>
      </c>
      <c r="O190" s="10" t="e">
        <f t="shared" si="58"/>
        <v>#N/A</v>
      </c>
      <c r="S190" s="17">
        <f t="shared" si="59"/>
        <v>0.8</v>
      </c>
      <c r="T190" s="10">
        <f t="shared" ca="1" si="77"/>
        <v>17.588758386450813</v>
      </c>
      <c r="U190" s="17">
        <f t="shared" si="60"/>
        <v>0.55999999999999994</v>
      </c>
      <c r="V190" s="10">
        <f t="shared" ca="1" si="78"/>
        <v>14.105373162891022</v>
      </c>
      <c r="W190" s="17">
        <f t="shared" si="61"/>
        <v>0</v>
      </c>
      <c r="X190" s="10" t="e">
        <f t="shared" ca="1" si="79"/>
        <v>#NUM!</v>
      </c>
      <c r="Y190" s="10">
        <f t="shared" ca="1" si="76"/>
        <v>5.0479280388752308</v>
      </c>
      <c r="Z190" s="10">
        <f t="shared" ca="1" si="66"/>
        <v>6.8802849990687491</v>
      </c>
      <c r="AA190" s="10">
        <f t="shared" ca="1" si="67"/>
        <v>9.0991257143317981</v>
      </c>
      <c r="AB190" s="10">
        <f t="shared" ca="1" si="68"/>
        <v>10.699065977658258</v>
      </c>
      <c r="AC190" s="20">
        <f t="shared" ca="1" si="69"/>
        <v>12.066155940458248</v>
      </c>
      <c r="AD190" s="10">
        <f t="shared" ca="1" si="70"/>
        <v>13.343942050391306</v>
      </c>
      <c r="AE190" s="10">
        <f t="shared" ca="1" si="71"/>
        <v>14.621728160324363</v>
      </c>
      <c r="AF190" s="10">
        <f t="shared" ca="1" si="72"/>
        <v>15.988818123124354</v>
      </c>
      <c r="AG190" s="10">
        <f t="shared" ca="1" si="73"/>
        <v>17.588758386450813</v>
      </c>
      <c r="AH190" s="10">
        <f t="shared" ca="1" si="74"/>
        <v>19.807599101713862</v>
      </c>
      <c r="AI190" s="10">
        <f t="shared" ca="1" si="75"/>
        <v>21.639956061907377</v>
      </c>
    </row>
    <row r="191" spans="6:35">
      <c r="F191" s="21" t="s">
        <v>3</v>
      </c>
      <c r="I191" s="17"/>
      <c r="J191" s="10" t="e">
        <f t="shared" si="62"/>
        <v>#VALUE!</v>
      </c>
      <c r="K191" s="10" t="e">
        <f t="shared" si="63"/>
        <v>#N/A</v>
      </c>
      <c r="L191" s="10" t="e">
        <f t="shared" si="64"/>
        <v>#N/A</v>
      </c>
      <c r="M191" s="10" t="e">
        <f t="shared" si="65"/>
        <v>#N/A</v>
      </c>
      <c r="N191" s="10">
        <f>COUNT($E$2:E191)</f>
        <v>23</v>
      </c>
      <c r="O191" s="10" t="e">
        <f t="shared" si="58"/>
        <v>#N/A</v>
      </c>
      <c r="S191" s="17">
        <f t="shared" si="59"/>
        <v>0.8</v>
      </c>
      <c r="T191" s="10">
        <f t="shared" ca="1" si="77"/>
        <v>17.588758386450813</v>
      </c>
      <c r="U191" s="17">
        <f t="shared" si="60"/>
        <v>0.55999999999999994</v>
      </c>
      <c r="V191" s="10">
        <f t="shared" ca="1" si="78"/>
        <v>14.105373162891022</v>
      </c>
      <c r="W191" s="17">
        <f t="shared" si="61"/>
        <v>0</v>
      </c>
      <c r="X191" s="10" t="e">
        <f t="shared" ca="1" si="79"/>
        <v>#NUM!</v>
      </c>
      <c r="Y191" s="10">
        <f t="shared" ca="1" si="76"/>
        <v>5.0479280388752308</v>
      </c>
      <c r="Z191" s="10">
        <f t="shared" ca="1" si="66"/>
        <v>6.8802849990687491</v>
      </c>
      <c r="AA191" s="10">
        <f t="shared" ca="1" si="67"/>
        <v>9.0991257143317981</v>
      </c>
      <c r="AB191" s="10">
        <f t="shared" ca="1" si="68"/>
        <v>10.699065977658258</v>
      </c>
      <c r="AC191" s="20">
        <f t="shared" ca="1" si="69"/>
        <v>12.066155940458248</v>
      </c>
      <c r="AD191" s="10">
        <f t="shared" ca="1" si="70"/>
        <v>13.343942050391306</v>
      </c>
      <c r="AE191" s="10">
        <f t="shared" ca="1" si="71"/>
        <v>14.621728160324363</v>
      </c>
      <c r="AF191" s="10">
        <f t="shared" ca="1" si="72"/>
        <v>15.988818123124354</v>
      </c>
      <c r="AG191" s="10">
        <f t="shared" ca="1" si="73"/>
        <v>17.588758386450813</v>
      </c>
      <c r="AH191" s="10">
        <f t="shared" ca="1" si="74"/>
        <v>19.807599101713862</v>
      </c>
      <c r="AI191" s="10">
        <f t="shared" ca="1" si="75"/>
        <v>21.639956061907377</v>
      </c>
    </row>
    <row r="192" spans="6:35">
      <c r="F192" s="21" t="s">
        <v>3</v>
      </c>
      <c r="I192" s="17"/>
      <c r="J192" s="10" t="e">
        <f t="shared" si="62"/>
        <v>#VALUE!</v>
      </c>
      <c r="K192" s="10" t="e">
        <f t="shared" si="63"/>
        <v>#N/A</v>
      </c>
      <c r="L192" s="10" t="e">
        <f t="shared" si="64"/>
        <v>#N/A</v>
      </c>
      <c r="M192" s="10" t="e">
        <f t="shared" si="65"/>
        <v>#N/A</v>
      </c>
      <c r="N192" s="10">
        <f>COUNT($E$2:E192)</f>
        <v>23</v>
      </c>
      <c r="O192" s="10" t="e">
        <f t="shared" si="58"/>
        <v>#N/A</v>
      </c>
      <c r="S192" s="17">
        <f t="shared" si="59"/>
        <v>0.8</v>
      </c>
      <c r="T192" s="10">
        <f t="shared" ca="1" si="77"/>
        <v>17.588758386450813</v>
      </c>
      <c r="U192" s="17">
        <f t="shared" si="60"/>
        <v>0.55999999999999994</v>
      </c>
      <c r="V192" s="10">
        <f t="shared" ca="1" si="78"/>
        <v>14.105373162891022</v>
      </c>
      <c r="W192" s="17">
        <f t="shared" si="61"/>
        <v>0</v>
      </c>
      <c r="X192" s="10" t="e">
        <f t="shared" ca="1" si="79"/>
        <v>#NUM!</v>
      </c>
      <c r="Y192" s="10">
        <f t="shared" ca="1" si="76"/>
        <v>5.0479280388752308</v>
      </c>
      <c r="Z192" s="10">
        <f t="shared" ca="1" si="66"/>
        <v>6.8802849990687491</v>
      </c>
      <c r="AA192" s="10">
        <f t="shared" ca="1" si="67"/>
        <v>9.0991257143317981</v>
      </c>
      <c r="AB192" s="10">
        <f t="shared" ca="1" si="68"/>
        <v>10.699065977658258</v>
      </c>
      <c r="AC192" s="20">
        <f t="shared" ca="1" si="69"/>
        <v>12.066155940458248</v>
      </c>
      <c r="AD192" s="10">
        <f t="shared" ca="1" si="70"/>
        <v>13.343942050391306</v>
      </c>
      <c r="AE192" s="10">
        <f t="shared" ca="1" si="71"/>
        <v>14.621728160324363</v>
      </c>
      <c r="AF192" s="10">
        <f t="shared" ca="1" si="72"/>
        <v>15.988818123124354</v>
      </c>
      <c r="AG192" s="10">
        <f t="shared" ca="1" si="73"/>
        <v>17.588758386450813</v>
      </c>
      <c r="AH192" s="10">
        <f t="shared" ca="1" si="74"/>
        <v>19.807599101713862</v>
      </c>
      <c r="AI192" s="10">
        <f t="shared" ca="1" si="75"/>
        <v>21.639956061907377</v>
      </c>
    </row>
    <row r="193" spans="6:35">
      <c r="F193" s="21" t="s">
        <v>3</v>
      </c>
      <c r="I193" s="17"/>
      <c r="J193" s="10" t="e">
        <f t="shared" si="62"/>
        <v>#VALUE!</v>
      </c>
      <c r="K193" s="10" t="e">
        <f t="shared" si="63"/>
        <v>#N/A</v>
      </c>
      <c r="L193" s="10" t="e">
        <f t="shared" si="64"/>
        <v>#N/A</v>
      </c>
      <c r="M193" s="10" t="e">
        <f t="shared" si="65"/>
        <v>#N/A</v>
      </c>
      <c r="N193" s="10">
        <f>COUNT($E$2:E193)</f>
        <v>23</v>
      </c>
      <c r="O193" s="10" t="e">
        <f t="shared" si="58"/>
        <v>#N/A</v>
      </c>
      <c r="S193" s="17">
        <f t="shared" si="59"/>
        <v>0.8</v>
      </c>
      <c r="T193" s="10">
        <f t="shared" ca="1" si="77"/>
        <v>17.588758386450813</v>
      </c>
      <c r="U193" s="17">
        <f t="shared" si="60"/>
        <v>0.55999999999999994</v>
      </c>
      <c r="V193" s="10">
        <f t="shared" ca="1" si="78"/>
        <v>14.105373162891022</v>
      </c>
      <c r="W193" s="17">
        <f t="shared" si="61"/>
        <v>0</v>
      </c>
      <c r="X193" s="10" t="e">
        <f t="shared" ca="1" si="79"/>
        <v>#NUM!</v>
      </c>
      <c r="Y193" s="10">
        <f t="shared" ca="1" si="76"/>
        <v>5.0479280388752308</v>
      </c>
      <c r="Z193" s="10">
        <f t="shared" ca="1" si="66"/>
        <v>6.8802849990687491</v>
      </c>
      <c r="AA193" s="10">
        <f t="shared" ca="1" si="67"/>
        <v>9.0991257143317981</v>
      </c>
      <c r="AB193" s="10">
        <f t="shared" ca="1" si="68"/>
        <v>10.699065977658258</v>
      </c>
      <c r="AC193" s="20">
        <f t="shared" ca="1" si="69"/>
        <v>12.066155940458248</v>
      </c>
      <c r="AD193" s="10">
        <f t="shared" ca="1" si="70"/>
        <v>13.343942050391306</v>
      </c>
      <c r="AE193" s="10">
        <f t="shared" ca="1" si="71"/>
        <v>14.621728160324363</v>
      </c>
      <c r="AF193" s="10">
        <f t="shared" ca="1" si="72"/>
        <v>15.988818123124354</v>
      </c>
      <c r="AG193" s="10">
        <f t="shared" ca="1" si="73"/>
        <v>17.588758386450813</v>
      </c>
      <c r="AH193" s="10">
        <f t="shared" ca="1" si="74"/>
        <v>19.807599101713862</v>
      </c>
      <c r="AI193" s="10">
        <f t="shared" ca="1" si="75"/>
        <v>21.639956061907377</v>
      </c>
    </row>
    <row r="194" spans="6:35">
      <c r="F194" s="21" t="s">
        <v>3</v>
      </c>
      <c r="I194" s="17"/>
      <c r="J194" s="10" t="e">
        <f t="shared" si="62"/>
        <v>#VALUE!</v>
      </c>
      <c r="K194" s="10" t="e">
        <f t="shared" si="63"/>
        <v>#N/A</v>
      </c>
      <c r="L194" s="10" t="e">
        <f t="shared" si="64"/>
        <v>#N/A</v>
      </c>
      <c r="M194" s="10" t="e">
        <f t="shared" si="65"/>
        <v>#N/A</v>
      </c>
      <c r="N194" s="10">
        <f>COUNT($E$2:E194)</f>
        <v>23</v>
      </c>
      <c r="O194" s="10" t="e">
        <f t="shared" ref="O194:O257" si="80">IF(E194&gt;0,NORMDIST(E194,$B$8,$B$9,1),#N/A)</f>
        <v>#N/A</v>
      </c>
      <c r="S194" s="17">
        <f t="shared" ref="S194:S257" si="81">$B$18</f>
        <v>0.8</v>
      </c>
      <c r="T194" s="10">
        <f t="shared" ca="1" si="77"/>
        <v>17.588758386450813</v>
      </c>
      <c r="U194" s="17">
        <f t="shared" ref="U194:U257" si="82">$B$19</f>
        <v>0.55999999999999994</v>
      </c>
      <c r="V194" s="10">
        <f t="shared" ca="1" si="78"/>
        <v>14.105373162891022</v>
      </c>
      <c r="W194" s="17">
        <f t="shared" ref="W194:W257" si="83">$B$20</f>
        <v>0</v>
      </c>
      <c r="X194" s="10" t="e">
        <f t="shared" ca="1" si="79"/>
        <v>#NUM!</v>
      </c>
      <c r="Y194" s="10">
        <f t="shared" ca="1" si="76"/>
        <v>5.0479280388752308</v>
      </c>
      <c r="Z194" s="10">
        <f t="shared" ca="1" si="66"/>
        <v>6.8802849990687491</v>
      </c>
      <c r="AA194" s="10">
        <f t="shared" ca="1" si="67"/>
        <v>9.0991257143317981</v>
      </c>
      <c r="AB194" s="10">
        <f t="shared" ca="1" si="68"/>
        <v>10.699065977658258</v>
      </c>
      <c r="AC194" s="20">
        <f t="shared" ca="1" si="69"/>
        <v>12.066155940458248</v>
      </c>
      <c r="AD194" s="10">
        <f t="shared" ca="1" si="70"/>
        <v>13.343942050391306</v>
      </c>
      <c r="AE194" s="10">
        <f t="shared" ca="1" si="71"/>
        <v>14.621728160324363</v>
      </c>
      <c r="AF194" s="10">
        <f t="shared" ca="1" si="72"/>
        <v>15.988818123124354</v>
      </c>
      <c r="AG194" s="10">
        <f t="shared" ca="1" si="73"/>
        <v>17.588758386450813</v>
      </c>
      <c r="AH194" s="10">
        <f t="shared" ca="1" si="74"/>
        <v>19.807599101713862</v>
      </c>
      <c r="AI194" s="10">
        <f t="shared" ca="1" si="75"/>
        <v>21.639956061907377</v>
      </c>
    </row>
    <row r="195" spans="6:35">
      <c r="F195" s="21" t="s">
        <v>3</v>
      </c>
      <c r="I195" s="17"/>
      <c r="J195" s="10" t="e">
        <f t="shared" ref="J195:J258" si="84">D195*F195</f>
        <v>#VALUE!</v>
      </c>
      <c r="K195" s="10" t="e">
        <f t="shared" ref="K195:K258" si="85">IF(ISBLANK(E194),#N/A,IF(ISBLANK(E195),#N/A,((E195+E194))))</f>
        <v>#N/A</v>
      </c>
      <c r="L195" s="10" t="e">
        <f t="shared" ref="L195:L258" si="86">IF(ISBLANK(E194),#N/A,IF(ISBLANK(E195),#N/A,ABS(E195-E194)))</f>
        <v>#N/A</v>
      </c>
      <c r="M195" s="10" t="e">
        <f t="shared" ref="M195:M258" si="87">2*L195/K195</f>
        <v>#N/A</v>
      </c>
      <c r="N195" s="10">
        <f>COUNT($E$2:E195)</f>
        <v>23</v>
      </c>
      <c r="O195" s="10" t="e">
        <f t="shared" si="80"/>
        <v>#N/A</v>
      </c>
      <c r="S195" s="17">
        <f t="shared" si="81"/>
        <v>0.8</v>
      </c>
      <c r="T195" s="10">
        <f t="shared" ca="1" si="77"/>
        <v>17.588758386450813</v>
      </c>
      <c r="U195" s="17">
        <f t="shared" si="82"/>
        <v>0.55999999999999994</v>
      </c>
      <c r="V195" s="10">
        <f t="shared" ca="1" si="78"/>
        <v>14.105373162891022</v>
      </c>
      <c r="W195" s="17">
        <f t="shared" si="83"/>
        <v>0</v>
      </c>
      <c r="X195" s="10" t="e">
        <f t="shared" ca="1" si="79"/>
        <v>#NUM!</v>
      </c>
      <c r="Y195" s="10">
        <f t="shared" ca="1" si="76"/>
        <v>5.0479280388752308</v>
      </c>
      <c r="Z195" s="10">
        <f t="shared" ref="Z195:Z258" ca="1" si="88">NORMINV(0.1,$B$8,$B$9)</f>
        <v>6.8802849990687491</v>
      </c>
      <c r="AA195" s="10">
        <f t="shared" ref="AA195:AA258" ca="1" si="89">NORMINV(0.2,$B$8,$B$9)</f>
        <v>9.0991257143317981</v>
      </c>
      <c r="AB195" s="10">
        <f t="shared" ref="AB195:AB258" ca="1" si="90">NORMINV(0.3,$B$8,$B$9)</f>
        <v>10.699065977658258</v>
      </c>
      <c r="AC195" s="20">
        <f t="shared" ref="AC195:AC258" ca="1" si="91">NORMINV(0.4,$B$8,$B$9)</f>
        <v>12.066155940458248</v>
      </c>
      <c r="AD195" s="10">
        <f t="shared" ref="AD195:AD258" ca="1" si="92">NORMINV(0.5,$B$8,$B$9)</f>
        <v>13.343942050391306</v>
      </c>
      <c r="AE195" s="10">
        <f t="shared" ref="AE195:AE258" ca="1" si="93">NORMINV(0.6,$B$8,$B$9)</f>
        <v>14.621728160324363</v>
      </c>
      <c r="AF195" s="10">
        <f t="shared" ref="AF195:AF258" ca="1" si="94">NORMINV(0.7,$B$8,$B$9)</f>
        <v>15.988818123124354</v>
      </c>
      <c r="AG195" s="10">
        <f t="shared" ref="AG195:AG258" ca="1" si="95">NORMINV(0.8,$B$8,$B$9)</f>
        <v>17.588758386450813</v>
      </c>
      <c r="AH195" s="10">
        <f t="shared" ref="AH195:AH258" ca="1" si="96">NORMINV(0.9,$B$8,$B$9)</f>
        <v>19.807599101713862</v>
      </c>
      <c r="AI195" s="10">
        <f t="shared" ref="AI195:AI258" ca="1" si="97">NORMINV(0.95,$B$8,$B$9)</f>
        <v>21.639956061907377</v>
      </c>
    </row>
    <row r="196" spans="6:35">
      <c r="F196" s="21" t="s">
        <v>3</v>
      </c>
      <c r="I196" s="17"/>
      <c r="J196" s="10" t="e">
        <f t="shared" si="84"/>
        <v>#VALUE!</v>
      </c>
      <c r="K196" s="10" t="e">
        <f t="shared" si="85"/>
        <v>#N/A</v>
      </c>
      <c r="L196" s="10" t="e">
        <f t="shared" si="86"/>
        <v>#N/A</v>
      </c>
      <c r="M196" s="10" t="e">
        <f t="shared" si="87"/>
        <v>#N/A</v>
      </c>
      <c r="N196" s="10">
        <f>COUNT($E$2:E196)</f>
        <v>23</v>
      </c>
      <c r="O196" s="10" t="e">
        <f t="shared" si="80"/>
        <v>#N/A</v>
      </c>
      <c r="S196" s="17">
        <f t="shared" si="81"/>
        <v>0.8</v>
      </c>
      <c r="T196" s="10">
        <f t="shared" ca="1" si="77"/>
        <v>17.588758386450813</v>
      </c>
      <c r="U196" s="17">
        <f t="shared" si="82"/>
        <v>0.55999999999999994</v>
      </c>
      <c r="V196" s="10">
        <f t="shared" ca="1" si="78"/>
        <v>14.105373162891022</v>
      </c>
      <c r="W196" s="17">
        <f t="shared" si="83"/>
        <v>0</v>
      </c>
      <c r="X196" s="10" t="e">
        <f t="shared" ca="1" si="79"/>
        <v>#NUM!</v>
      </c>
      <c r="Y196" s="10">
        <f t="shared" ref="Y196:Y259" ca="1" si="98">NORMINV(0.05,$B$8,$B$9)</f>
        <v>5.0479280388752308</v>
      </c>
      <c r="Z196" s="10">
        <f t="shared" ca="1" si="88"/>
        <v>6.8802849990687491</v>
      </c>
      <c r="AA196" s="10">
        <f t="shared" ca="1" si="89"/>
        <v>9.0991257143317981</v>
      </c>
      <c r="AB196" s="10">
        <f t="shared" ca="1" si="90"/>
        <v>10.699065977658258</v>
      </c>
      <c r="AC196" s="20">
        <f t="shared" ca="1" si="91"/>
        <v>12.066155940458248</v>
      </c>
      <c r="AD196" s="10">
        <f t="shared" ca="1" si="92"/>
        <v>13.343942050391306</v>
      </c>
      <c r="AE196" s="10">
        <f t="shared" ca="1" si="93"/>
        <v>14.621728160324363</v>
      </c>
      <c r="AF196" s="10">
        <f t="shared" ca="1" si="94"/>
        <v>15.988818123124354</v>
      </c>
      <c r="AG196" s="10">
        <f t="shared" ca="1" si="95"/>
        <v>17.588758386450813</v>
      </c>
      <c r="AH196" s="10">
        <f t="shared" ca="1" si="96"/>
        <v>19.807599101713862</v>
      </c>
      <c r="AI196" s="10">
        <f t="shared" ca="1" si="97"/>
        <v>21.639956061907377</v>
      </c>
    </row>
    <row r="197" spans="6:35">
      <c r="F197" s="21" t="s">
        <v>3</v>
      </c>
      <c r="I197" s="17"/>
      <c r="J197" s="10" t="e">
        <f t="shared" si="84"/>
        <v>#VALUE!</v>
      </c>
      <c r="K197" s="10" t="e">
        <f t="shared" si="85"/>
        <v>#N/A</v>
      </c>
      <c r="L197" s="10" t="e">
        <f t="shared" si="86"/>
        <v>#N/A</v>
      </c>
      <c r="M197" s="10" t="e">
        <f t="shared" si="87"/>
        <v>#N/A</v>
      </c>
      <c r="N197" s="10">
        <f>COUNT($E$2:E197)</f>
        <v>23</v>
      </c>
      <c r="O197" s="10" t="e">
        <f t="shared" si="80"/>
        <v>#N/A</v>
      </c>
      <c r="S197" s="17">
        <f t="shared" si="81"/>
        <v>0.8</v>
      </c>
      <c r="T197" s="10">
        <f t="shared" ca="1" si="77"/>
        <v>17.588758386450813</v>
      </c>
      <c r="U197" s="17">
        <f t="shared" si="82"/>
        <v>0.55999999999999994</v>
      </c>
      <c r="V197" s="10">
        <f t="shared" ca="1" si="78"/>
        <v>14.105373162891022</v>
      </c>
      <c r="W197" s="17">
        <f t="shared" si="83"/>
        <v>0</v>
      </c>
      <c r="X197" s="10" t="e">
        <f t="shared" ca="1" si="79"/>
        <v>#NUM!</v>
      </c>
      <c r="Y197" s="10">
        <f t="shared" ca="1" si="98"/>
        <v>5.0479280388752308</v>
      </c>
      <c r="Z197" s="10">
        <f t="shared" ca="1" si="88"/>
        <v>6.8802849990687491</v>
      </c>
      <c r="AA197" s="10">
        <f t="shared" ca="1" si="89"/>
        <v>9.0991257143317981</v>
      </c>
      <c r="AB197" s="10">
        <f t="shared" ca="1" si="90"/>
        <v>10.699065977658258</v>
      </c>
      <c r="AC197" s="20">
        <f t="shared" ca="1" si="91"/>
        <v>12.066155940458248</v>
      </c>
      <c r="AD197" s="10">
        <f t="shared" ca="1" si="92"/>
        <v>13.343942050391306</v>
      </c>
      <c r="AE197" s="10">
        <f t="shared" ca="1" si="93"/>
        <v>14.621728160324363</v>
      </c>
      <c r="AF197" s="10">
        <f t="shared" ca="1" si="94"/>
        <v>15.988818123124354</v>
      </c>
      <c r="AG197" s="10">
        <f t="shared" ca="1" si="95"/>
        <v>17.588758386450813</v>
      </c>
      <c r="AH197" s="10">
        <f t="shared" ca="1" si="96"/>
        <v>19.807599101713862</v>
      </c>
      <c r="AI197" s="10">
        <f t="shared" ca="1" si="97"/>
        <v>21.639956061907377</v>
      </c>
    </row>
    <row r="198" spans="6:35">
      <c r="F198" s="21" t="s">
        <v>3</v>
      </c>
      <c r="I198" s="17"/>
      <c r="J198" s="10" t="e">
        <f t="shared" si="84"/>
        <v>#VALUE!</v>
      </c>
      <c r="K198" s="10" t="e">
        <f t="shared" si="85"/>
        <v>#N/A</v>
      </c>
      <c r="L198" s="10" t="e">
        <f t="shared" si="86"/>
        <v>#N/A</v>
      </c>
      <c r="M198" s="10" t="e">
        <f t="shared" si="87"/>
        <v>#N/A</v>
      </c>
      <c r="N198" s="10">
        <f>COUNT($E$2:E198)</f>
        <v>23</v>
      </c>
      <c r="O198" s="10" t="e">
        <f t="shared" si="80"/>
        <v>#N/A</v>
      </c>
      <c r="S198" s="17">
        <f t="shared" si="81"/>
        <v>0.8</v>
      </c>
      <c r="T198" s="10">
        <f t="shared" ca="1" si="77"/>
        <v>17.588758386450813</v>
      </c>
      <c r="U198" s="17">
        <f t="shared" si="82"/>
        <v>0.55999999999999994</v>
      </c>
      <c r="V198" s="10">
        <f t="shared" ca="1" si="78"/>
        <v>14.105373162891022</v>
      </c>
      <c r="W198" s="17">
        <f t="shared" si="83"/>
        <v>0</v>
      </c>
      <c r="X198" s="10" t="e">
        <f t="shared" ca="1" si="79"/>
        <v>#NUM!</v>
      </c>
      <c r="Y198" s="10">
        <f t="shared" ca="1" si="98"/>
        <v>5.0479280388752308</v>
      </c>
      <c r="Z198" s="10">
        <f t="shared" ca="1" si="88"/>
        <v>6.8802849990687491</v>
      </c>
      <c r="AA198" s="10">
        <f t="shared" ca="1" si="89"/>
        <v>9.0991257143317981</v>
      </c>
      <c r="AB198" s="10">
        <f t="shared" ca="1" si="90"/>
        <v>10.699065977658258</v>
      </c>
      <c r="AC198" s="20">
        <f t="shared" ca="1" si="91"/>
        <v>12.066155940458248</v>
      </c>
      <c r="AD198" s="10">
        <f t="shared" ca="1" si="92"/>
        <v>13.343942050391306</v>
      </c>
      <c r="AE198" s="10">
        <f t="shared" ca="1" si="93"/>
        <v>14.621728160324363</v>
      </c>
      <c r="AF198" s="10">
        <f t="shared" ca="1" si="94"/>
        <v>15.988818123124354</v>
      </c>
      <c r="AG198" s="10">
        <f t="shared" ca="1" si="95"/>
        <v>17.588758386450813</v>
      </c>
      <c r="AH198" s="10">
        <f t="shared" ca="1" si="96"/>
        <v>19.807599101713862</v>
      </c>
      <c r="AI198" s="10">
        <f t="shared" ca="1" si="97"/>
        <v>21.639956061907377</v>
      </c>
    </row>
    <row r="199" spans="6:35">
      <c r="F199" s="21" t="s">
        <v>3</v>
      </c>
      <c r="I199" s="17"/>
      <c r="J199" s="10" t="e">
        <f t="shared" si="84"/>
        <v>#VALUE!</v>
      </c>
      <c r="K199" s="10" t="e">
        <f t="shared" si="85"/>
        <v>#N/A</v>
      </c>
      <c r="L199" s="10" t="e">
        <f t="shared" si="86"/>
        <v>#N/A</v>
      </c>
      <c r="M199" s="10" t="e">
        <f t="shared" si="87"/>
        <v>#N/A</v>
      </c>
      <c r="N199" s="10">
        <f>COUNT($E$2:E199)</f>
        <v>23</v>
      </c>
      <c r="O199" s="10" t="e">
        <f t="shared" si="80"/>
        <v>#N/A</v>
      </c>
      <c r="S199" s="17">
        <f t="shared" si="81"/>
        <v>0.8</v>
      </c>
      <c r="T199" s="10">
        <f t="shared" ca="1" si="77"/>
        <v>17.588758386450813</v>
      </c>
      <c r="U199" s="17">
        <f t="shared" si="82"/>
        <v>0.55999999999999994</v>
      </c>
      <c r="V199" s="10">
        <f t="shared" ca="1" si="78"/>
        <v>14.105373162891022</v>
      </c>
      <c r="W199" s="17">
        <f t="shared" si="83"/>
        <v>0</v>
      </c>
      <c r="X199" s="10" t="e">
        <f t="shared" ca="1" si="79"/>
        <v>#NUM!</v>
      </c>
      <c r="Y199" s="10">
        <f t="shared" ca="1" si="98"/>
        <v>5.0479280388752308</v>
      </c>
      <c r="Z199" s="10">
        <f t="shared" ca="1" si="88"/>
        <v>6.8802849990687491</v>
      </c>
      <c r="AA199" s="10">
        <f t="shared" ca="1" si="89"/>
        <v>9.0991257143317981</v>
      </c>
      <c r="AB199" s="10">
        <f t="shared" ca="1" si="90"/>
        <v>10.699065977658258</v>
      </c>
      <c r="AC199" s="20">
        <f t="shared" ca="1" si="91"/>
        <v>12.066155940458248</v>
      </c>
      <c r="AD199" s="10">
        <f t="shared" ca="1" si="92"/>
        <v>13.343942050391306</v>
      </c>
      <c r="AE199" s="10">
        <f t="shared" ca="1" si="93"/>
        <v>14.621728160324363</v>
      </c>
      <c r="AF199" s="10">
        <f t="shared" ca="1" si="94"/>
        <v>15.988818123124354</v>
      </c>
      <c r="AG199" s="10">
        <f t="shared" ca="1" si="95"/>
        <v>17.588758386450813</v>
      </c>
      <c r="AH199" s="10">
        <f t="shared" ca="1" si="96"/>
        <v>19.807599101713862</v>
      </c>
      <c r="AI199" s="10">
        <f t="shared" ca="1" si="97"/>
        <v>21.639956061907377</v>
      </c>
    </row>
    <row r="200" spans="6:35">
      <c r="F200" s="21" t="s">
        <v>3</v>
      </c>
      <c r="I200" s="17"/>
      <c r="J200" s="10" t="e">
        <f t="shared" si="84"/>
        <v>#VALUE!</v>
      </c>
      <c r="K200" s="10" t="e">
        <f t="shared" si="85"/>
        <v>#N/A</v>
      </c>
      <c r="L200" s="10" t="e">
        <f t="shared" si="86"/>
        <v>#N/A</v>
      </c>
      <c r="M200" s="10" t="e">
        <f t="shared" si="87"/>
        <v>#N/A</v>
      </c>
      <c r="N200" s="10">
        <f>COUNT($E$2:E200)</f>
        <v>23</v>
      </c>
      <c r="O200" s="10" t="e">
        <f t="shared" si="80"/>
        <v>#N/A</v>
      </c>
      <c r="S200" s="17">
        <f t="shared" si="81"/>
        <v>0.8</v>
      </c>
      <c r="T200" s="10">
        <f t="shared" ca="1" si="77"/>
        <v>17.588758386450813</v>
      </c>
      <c r="U200" s="17">
        <f t="shared" si="82"/>
        <v>0.55999999999999994</v>
      </c>
      <c r="V200" s="10">
        <f t="shared" ca="1" si="78"/>
        <v>14.105373162891022</v>
      </c>
      <c r="W200" s="17">
        <f t="shared" si="83"/>
        <v>0</v>
      </c>
      <c r="X200" s="10" t="e">
        <f t="shared" ca="1" si="79"/>
        <v>#NUM!</v>
      </c>
      <c r="Y200" s="10">
        <f t="shared" ca="1" si="98"/>
        <v>5.0479280388752308</v>
      </c>
      <c r="Z200" s="10">
        <f t="shared" ca="1" si="88"/>
        <v>6.8802849990687491</v>
      </c>
      <c r="AA200" s="10">
        <f t="shared" ca="1" si="89"/>
        <v>9.0991257143317981</v>
      </c>
      <c r="AB200" s="10">
        <f t="shared" ca="1" si="90"/>
        <v>10.699065977658258</v>
      </c>
      <c r="AC200" s="20">
        <f t="shared" ca="1" si="91"/>
        <v>12.066155940458248</v>
      </c>
      <c r="AD200" s="10">
        <f t="shared" ca="1" si="92"/>
        <v>13.343942050391306</v>
      </c>
      <c r="AE200" s="10">
        <f t="shared" ca="1" si="93"/>
        <v>14.621728160324363</v>
      </c>
      <c r="AF200" s="10">
        <f t="shared" ca="1" si="94"/>
        <v>15.988818123124354</v>
      </c>
      <c r="AG200" s="10">
        <f t="shared" ca="1" si="95"/>
        <v>17.588758386450813</v>
      </c>
      <c r="AH200" s="10">
        <f t="shared" ca="1" si="96"/>
        <v>19.807599101713862</v>
      </c>
      <c r="AI200" s="10">
        <f t="shared" ca="1" si="97"/>
        <v>21.639956061907377</v>
      </c>
    </row>
    <row r="201" spans="6:35">
      <c r="F201" s="21" t="s">
        <v>3</v>
      </c>
      <c r="I201" s="17"/>
      <c r="J201" s="10" t="e">
        <f t="shared" si="84"/>
        <v>#VALUE!</v>
      </c>
      <c r="K201" s="10" t="e">
        <f t="shared" si="85"/>
        <v>#N/A</v>
      </c>
      <c r="L201" s="10" t="e">
        <f t="shared" si="86"/>
        <v>#N/A</v>
      </c>
      <c r="M201" s="10" t="e">
        <f t="shared" si="87"/>
        <v>#N/A</v>
      </c>
      <c r="N201" s="10">
        <f>COUNT($E$2:E201)</f>
        <v>23</v>
      </c>
      <c r="O201" s="10" t="e">
        <f t="shared" si="80"/>
        <v>#N/A</v>
      </c>
      <c r="S201" s="17">
        <f t="shared" si="81"/>
        <v>0.8</v>
      </c>
      <c r="T201" s="10">
        <f t="shared" ca="1" si="77"/>
        <v>17.588758386450813</v>
      </c>
      <c r="U201" s="17">
        <f t="shared" si="82"/>
        <v>0.55999999999999994</v>
      </c>
      <c r="V201" s="10">
        <f t="shared" ca="1" si="78"/>
        <v>14.105373162891022</v>
      </c>
      <c r="W201" s="17">
        <f t="shared" si="83"/>
        <v>0</v>
      </c>
      <c r="X201" s="10" t="e">
        <f t="shared" ca="1" si="79"/>
        <v>#NUM!</v>
      </c>
      <c r="Y201" s="10">
        <f t="shared" ca="1" si="98"/>
        <v>5.0479280388752308</v>
      </c>
      <c r="Z201" s="10">
        <f t="shared" ca="1" si="88"/>
        <v>6.8802849990687491</v>
      </c>
      <c r="AA201" s="10">
        <f t="shared" ca="1" si="89"/>
        <v>9.0991257143317981</v>
      </c>
      <c r="AB201" s="10">
        <f t="shared" ca="1" si="90"/>
        <v>10.699065977658258</v>
      </c>
      <c r="AC201" s="20">
        <f t="shared" ca="1" si="91"/>
        <v>12.066155940458248</v>
      </c>
      <c r="AD201" s="10">
        <f t="shared" ca="1" si="92"/>
        <v>13.343942050391306</v>
      </c>
      <c r="AE201" s="10">
        <f t="shared" ca="1" si="93"/>
        <v>14.621728160324363</v>
      </c>
      <c r="AF201" s="10">
        <f t="shared" ca="1" si="94"/>
        <v>15.988818123124354</v>
      </c>
      <c r="AG201" s="10">
        <f t="shared" ca="1" si="95"/>
        <v>17.588758386450813</v>
      </c>
      <c r="AH201" s="10">
        <f t="shared" ca="1" si="96"/>
        <v>19.807599101713862</v>
      </c>
      <c r="AI201" s="10">
        <f t="shared" ca="1" si="97"/>
        <v>21.639956061907377</v>
      </c>
    </row>
    <row r="202" spans="6:35">
      <c r="F202" s="21" t="s">
        <v>3</v>
      </c>
      <c r="I202" s="17"/>
      <c r="J202" s="10" t="e">
        <f t="shared" si="84"/>
        <v>#VALUE!</v>
      </c>
      <c r="K202" s="10" t="e">
        <f t="shared" si="85"/>
        <v>#N/A</v>
      </c>
      <c r="L202" s="10" t="e">
        <f t="shared" si="86"/>
        <v>#N/A</v>
      </c>
      <c r="M202" s="10" t="e">
        <f t="shared" si="87"/>
        <v>#N/A</v>
      </c>
      <c r="N202" s="10">
        <f>COUNT($E$2:E202)</f>
        <v>23</v>
      </c>
      <c r="O202" s="10" t="e">
        <f t="shared" si="80"/>
        <v>#N/A</v>
      </c>
      <c r="S202" s="17">
        <f t="shared" si="81"/>
        <v>0.8</v>
      </c>
      <c r="T202" s="10">
        <f t="shared" ca="1" si="77"/>
        <v>17.588758386450813</v>
      </c>
      <c r="U202" s="17">
        <f t="shared" si="82"/>
        <v>0.55999999999999994</v>
      </c>
      <c r="V202" s="10">
        <f t="shared" ca="1" si="78"/>
        <v>14.105373162891022</v>
      </c>
      <c r="W202" s="17">
        <f t="shared" si="83"/>
        <v>0</v>
      </c>
      <c r="X202" s="10" t="e">
        <f t="shared" ca="1" si="79"/>
        <v>#NUM!</v>
      </c>
      <c r="Y202" s="10">
        <f t="shared" ca="1" si="98"/>
        <v>5.0479280388752308</v>
      </c>
      <c r="Z202" s="10">
        <f t="shared" ca="1" si="88"/>
        <v>6.8802849990687491</v>
      </c>
      <c r="AA202" s="10">
        <f t="shared" ca="1" si="89"/>
        <v>9.0991257143317981</v>
      </c>
      <c r="AB202" s="10">
        <f t="shared" ca="1" si="90"/>
        <v>10.699065977658258</v>
      </c>
      <c r="AC202" s="20">
        <f t="shared" ca="1" si="91"/>
        <v>12.066155940458248</v>
      </c>
      <c r="AD202" s="10">
        <f t="shared" ca="1" si="92"/>
        <v>13.343942050391306</v>
      </c>
      <c r="AE202" s="10">
        <f t="shared" ca="1" si="93"/>
        <v>14.621728160324363</v>
      </c>
      <c r="AF202" s="10">
        <f t="shared" ca="1" si="94"/>
        <v>15.988818123124354</v>
      </c>
      <c r="AG202" s="10">
        <f t="shared" ca="1" si="95"/>
        <v>17.588758386450813</v>
      </c>
      <c r="AH202" s="10">
        <f t="shared" ca="1" si="96"/>
        <v>19.807599101713862</v>
      </c>
      <c r="AI202" s="10">
        <f t="shared" ca="1" si="97"/>
        <v>21.639956061907377</v>
      </c>
    </row>
    <row r="203" spans="6:35">
      <c r="F203" s="21" t="s">
        <v>3</v>
      </c>
      <c r="I203" s="17"/>
      <c r="J203" s="10" t="e">
        <f t="shared" si="84"/>
        <v>#VALUE!</v>
      </c>
      <c r="K203" s="10" t="e">
        <f t="shared" si="85"/>
        <v>#N/A</v>
      </c>
      <c r="L203" s="10" t="e">
        <f t="shared" si="86"/>
        <v>#N/A</v>
      </c>
      <c r="M203" s="10" t="e">
        <f t="shared" si="87"/>
        <v>#N/A</v>
      </c>
      <c r="N203" s="10">
        <f>COUNT($E$2:E203)</f>
        <v>23</v>
      </c>
      <c r="O203" s="10" t="e">
        <f t="shared" si="80"/>
        <v>#N/A</v>
      </c>
      <c r="S203" s="17">
        <f t="shared" si="81"/>
        <v>0.8</v>
      </c>
      <c r="T203" s="10">
        <f t="shared" ca="1" si="77"/>
        <v>17.588758386450813</v>
      </c>
      <c r="U203" s="17">
        <f t="shared" si="82"/>
        <v>0.55999999999999994</v>
      </c>
      <c r="V203" s="10">
        <f t="shared" ca="1" si="78"/>
        <v>14.105373162891022</v>
      </c>
      <c r="W203" s="17">
        <f t="shared" si="83"/>
        <v>0</v>
      </c>
      <c r="X203" s="10" t="e">
        <f t="shared" ca="1" si="79"/>
        <v>#NUM!</v>
      </c>
      <c r="Y203" s="10">
        <f t="shared" ca="1" si="98"/>
        <v>5.0479280388752308</v>
      </c>
      <c r="Z203" s="10">
        <f t="shared" ca="1" si="88"/>
        <v>6.8802849990687491</v>
      </c>
      <c r="AA203" s="10">
        <f t="shared" ca="1" si="89"/>
        <v>9.0991257143317981</v>
      </c>
      <c r="AB203" s="10">
        <f t="shared" ca="1" si="90"/>
        <v>10.699065977658258</v>
      </c>
      <c r="AC203" s="20">
        <f t="shared" ca="1" si="91"/>
        <v>12.066155940458248</v>
      </c>
      <c r="AD203" s="10">
        <f t="shared" ca="1" si="92"/>
        <v>13.343942050391306</v>
      </c>
      <c r="AE203" s="10">
        <f t="shared" ca="1" si="93"/>
        <v>14.621728160324363</v>
      </c>
      <c r="AF203" s="10">
        <f t="shared" ca="1" si="94"/>
        <v>15.988818123124354</v>
      </c>
      <c r="AG203" s="10">
        <f t="shared" ca="1" si="95"/>
        <v>17.588758386450813</v>
      </c>
      <c r="AH203" s="10">
        <f t="shared" ca="1" si="96"/>
        <v>19.807599101713862</v>
      </c>
      <c r="AI203" s="10">
        <f t="shared" ca="1" si="97"/>
        <v>21.639956061907377</v>
      </c>
    </row>
    <row r="204" spans="6:35">
      <c r="F204" s="21" t="s">
        <v>3</v>
      </c>
      <c r="I204" s="17"/>
      <c r="J204" s="10" t="e">
        <f t="shared" si="84"/>
        <v>#VALUE!</v>
      </c>
      <c r="K204" s="10" t="e">
        <f t="shared" si="85"/>
        <v>#N/A</v>
      </c>
      <c r="L204" s="10" t="e">
        <f t="shared" si="86"/>
        <v>#N/A</v>
      </c>
      <c r="M204" s="10" t="e">
        <f t="shared" si="87"/>
        <v>#N/A</v>
      </c>
      <c r="N204" s="10">
        <f>COUNT($E$2:E204)</f>
        <v>23</v>
      </c>
      <c r="O204" s="10" t="e">
        <f t="shared" si="80"/>
        <v>#N/A</v>
      </c>
      <c r="S204" s="17">
        <f t="shared" si="81"/>
        <v>0.8</v>
      </c>
      <c r="T204" s="10">
        <f t="shared" ca="1" si="77"/>
        <v>17.588758386450813</v>
      </c>
      <c r="U204" s="17">
        <f t="shared" si="82"/>
        <v>0.55999999999999994</v>
      </c>
      <c r="V204" s="10">
        <f t="shared" ca="1" si="78"/>
        <v>14.105373162891022</v>
      </c>
      <c r="W204" s="17">
        <f t="shared" si="83"/>
        <v>0</v>
      </c>
      <c r="X204" s="10" t="e">
        <f t="shared" ca="1" si="79"/>
        <v>#NUM!</v>
      </c>
      <c r="Y204" s="10">
        <f t="shared" ca="1" si="98"/>
        <v>5.0479280388752308</v>
      </c>
      <c r="Z204" s="10">
        <f t="shared" ca="1" si="88"/>
        <v>6.8802849990687491</v>
      </c>
      <c r="AA204" s="10">
        <f t="shared" ca="1" si="89"/>
        <v>9.0991257143317981</v>
      </c>
      <c r="AB204" s="10">
        <f t="shared" ca="1" si="90"/>
        <v>10.699065977658258</v>
      </c>
      <c r="AC204" s="20">
        <f t="shared" ca="1" si="91"/>
        <v>12.066155940458248</v>
      </c>
      <c r="AD204" s="10">
        <f t="shared" ca="1" si="92"/>
        <v>13.343942050391306</v>
      </c>
      <c r="AE204" s="10">
        <f t="shared" ca="1" si="93"/>
        <v>14.621728160324363</v>
      </c>
      <c r="AF204" s="10">
        <f t="shared" ca="1" si="94"/>
        <v>15.988818123124354</v>
      </c>
      <c r="AG204" s="10">
        <f t="shared" ca="1" si="95"/>
        <v>17.588758386450813</v>
      </c>
      <c r="AH204" s="10">
        <f t="shared" ca="1" si="96"/>
        <v>19.807599101713862</v>
      </c>
      <c r="AI204" s="10">
        <f t="shared" ca="1" si="97"/>
        <v>21.639956061907377</v>
      </c>
    </row>
    <row r="205" spans="6:35">
      <c r="F205" s="21" t="s">
        <v>3</v>
      </c>
      <c r="I205" s="17"/>
      <c r="J205" s="10" t="e">
        <f t="shared" si="84"/>
        <v>#VALUE!</v>
      </c>
      <c r="K205" s="10" t="e">
        <f t="shared" si="85"/>
        <v>#N/A</v>
      </c>
      <c r="L205" s="10" t="e">
        <f t="shared" si="86"/>
        <v>#N/A</v>
      </c>
      <c r="M205" s="10" t="e">
        <f t="shared" si="87"/>
        <v>#N/A</v>
      </c>
      <c r="N205" s="10">
        <f>COUNT($E$2:E205)</f>
        <v>23</v>
      </c>
      <c r="O205" s="10" t="e">
        <f t="shared" si="80"/>
        <v>#N/A</v>
      </c>
      <c r="S205" s="17">
        <f t="shared" si="81"/>
        <v>0.8</v>
      </c>
      <c r="T205" s="10">
        <f t="shared" ca="1" si="77"/>
        <v>17.588758386450813</v>
      </c>
      <c r="U205" s="17">
        <f t="shared" si="82"/>
        <v>0.55999999999999994</v>
      </c>
      <c r="V205" s="10">
        <f t="shared" ca="1" si="78"/>
        <v>14.105373162891022</v>
      </c>
      <c r="W205" s="17">
        <f t="shared" si="83"/>
        <v>0</v>
      </c>
      <c r="X205" s="10" t="e">
        <f t="shared" ca="1" si="79"/>
        <v>#NUM!</v>
      </c>
      <c r="Y205" s="10">
        <f t="shared" ca="1" si="98"/>
        <v>5.0479280388752308</v>
      </c>
      <c r="Z205" s="10">
        <f t="shared" ca="1" si="88"/>
        <v>6.8802849990687491</v>
      </c>
      <c r="AA205" s="10">
        <f t="shared" ca="1" si="89"/>
        <v>9.0991257143317981</v>
      </c>
      <c r="AB205" s="10">
        <f t="shared" ca="1" si="90"/>
        <v>10.699065977658258</v>
      </c>
      <c r="AC205" s="20">
        <f t="shared" ca="1" si="91"/>
        <v>12.066155940458248</v>
      </c>
      <c r="AD205" s="10">
        <f t="shared" ca="1" si="92"/>
        <v>13.343942050391306</v>
      </c>
      <c r="AE205" s="10">
        <f t="shared" ca="1" si="93"/>
        <v>14.621728160324363</v>
      </c>
      <c r="AF205" s="10">
        <f t="shared" ca="1" si="94"/>
        <v>15.988818123124354</v>
      </c>
      <c r="AG205" s="10">
        <f t="shared" ca="1" si="95"/>
        <v>17.588758386450813</v>
      </c>
      <c r="AH205" s="10">
        <f t="shared" ca="1" si="96"/>
        <v>19.807599101713862</v>
      </c>
      <c r="AI205" s="10">
        <f t="shared" ca="1" si="97"/>
        <v>21.639956061907377</v>
      </c>
    </row>
    <row r="206" spans="6:35">
      <c r="F206" s="21" t="s">
        <v>3</v>
      </c>
      <c r="I206" s="17"/>
      <c r="J206" s="10" t="e">
        <f t="shared" si="84"/>
        <v>#VALUE!</v>
      </c>
      <c r="K206" s="10" t="e">
        <f t="shared" si="85"/>
        <v>#N/A</v>
      </c>
      <c r="L206" s="10" t="e">
        <f t="shared" si="86"/>
        <v>#N/A</v>
      </c>
      <c r="M206" s="10" t="e">
        <f t="shared" si="87"/>
        <v>#N/A</v>
      </c>
      <c r="N206" s="10">
        <f>COUNT($E$2:E206)</f>
        <v>23</v>
      </c>
      <c r="O206" s="10" t="e">
        <f t="shared" si="80"/>
        <v>#N/A</v>
      </c>
      <c r="S206" s="17">
        <f t="shared" si="81"/>
        <v>0.8</v>
      </c>
      <c r="T206" s="10">
        <f t="shared" ca="1" si="77"/>
        <v>17.588758386450813</v>
      </c>
      <c r="U206" s="17">
        <f t="shared" si="82"/>
        <v>0.55999999999999994</v>
      </c>
      <c r="V206" s="10">
        <f t="shared" ca="1" si="78"/>
        <v>14.105373162891022</v>
      </c>
      <c r="W206" s="17">
        <f t="shared" si="83"/>
        <v>0</v>
      </c>
      <c r="X206" s="10" t="e">
        <f t="shared" ca="1" si="79"/>
        <v>#NUM!</v>
      </c>
      <c r="Y206" s="10">
        <f t="shared" ca="1" si="98"/>
        <v>5.0479280388752308</v>
      </c>
      <c r="Z206" s="10">
        <f t="shared" ca="1" si="88"/>
        <v>6.8802849990687491</v>
      </c>
      <c r="AA206" s="10">
        <f t="shared" ca="1" si="89"/>
        <v>9.0991257143317981</v>
      </c>
      <c r="AB206" s="10">
        <f t="shared" ca="1" si="90"/>
        <v>10.699065977658258</v>
      </c>
      <c r="AC206" s="20">
        <f t="shared" ca="1" si="91"/>
        <v>12.066155940458248</v>
      </c>
      <c r="AD206" s="10">
        <f t="shared" ca="1" si="92"/>
        <v>13.343942050391306</v>
      </c>
      <c r="AE206" s="10">
        <f t="shared" ca="1" si="93"/>
        <v>14.621728160324363</v>
      </c>
      <c r="AF206" s="10">
        <f t="shared" ca="1" si="94"/>
        <v>15.988818123124354</v>
      </c>
      <c r="AG206" s="10">
        <f t="shared" ca="1" si="95"/>
        <v>17.588758386450813</v>
      </c>
      <c r="AH206" s="10">
        <f t="shared" ca="1" si="96"/>
        <v>19.807599101713862</v>
      </c>
      <c r="AI206" s="10">
        <f t="shared" ca="1" si="97"/>
        <v>21.639956061907377</v>
      </c>
    </row>
    <row r="207" spans="6:35">
      <c r="F207" s="21" t="s">
        <v>3</v>
      </c>
      <c r="I207" s="17"/>
      <c r="J207" s="10" t="e">
        <f t="shared" si="84"/>
        <v>#VALUE!</v>
      </c>
      <c r="K207" s="10" t="e">
        <f t="shared" si="85"/>
        <v>#N/A</v>
      </c>
      <c r="L207" s="10" t="e">
        <f t="shared" si="86"/>
        <v>#N/A</v>
      </c>
      <c r="M207" s="10" t="e">
        <f t="shared" si="87"/>
        <v>#N/A</v>
      </c>
      <c r="N207" s="10">
        <f>COUNT($E$2:E207)</f>
        <v>23</v>
      </c>
      <c r="O207" s="10" t="e">
        <f t="shared" si="80"/>
        <v>#N/A</v>
      </c>
      <c r="S207" s="17">
        <f t="shared" si="81"/>
        <v>0.8</v>
      </c>
      <c r="T207" s="10">
        <f t="shared" ca="1" si="77"/>
        <v>17.588758386450813</v>
      </c>
      <c r="U207" s="17">
        <f t="shared" si="82"/>
        <v>0.55999999999999994</v>
      </c>
      <c r="V207" s="10">
        <f t="shared" ca="1" si="78"/>
        <v>14.105373162891022</v>
      </c>
      <c r="W207" s="17">
        <f t="shared" si="83"/>
        <v>0</v>
      </c>
      <c r="X207" s="10" t="e">
        <f t="shared" ca="1" si="79"/>
        <v>#NUM!</v>
      </c>
      <c r="Y207" s="10">
        <f t="shared" ca="1" si="98"/>
        <v>5.0479280388752308</v>
      </c>
      <c r="Z207" s="10">
        <f t="shared" ca="1" si="88"/>
        <v>6.8802849990687491</v>
      </c>
      <c r="AA207" s="10">
        <f t="shared" ca="1" si="89"/>
        <v>9.0991257143317981</v>
      </c>
      <c r="AB207" s="10">
        <f t="shared" ca="1" si="90"/>
        <v>10.699065977658258</v>
      </c>
      <c r="AC207" s="20">
        <f t="shared" ca="1" si="91"/>
        <v>12.066155940458248</v>
      </c>
      <c r="AD207" s="10">
        <f t="shared" ca="1" si="92"/>
        <v>13.343942050391306</v>
      </c>
      <c r="AE207" s="10">
        <f t="shared" ca="1" si="93"/>
        <v>14.621728160324363</v>
      </c>
      <c r="AF207" s="10">
        <f t="shared" ca="1" si="94"/>
        <v>15.988818123124354</v>
      </c>
      <c r="AG207" s="10">
        <f t="shared" ca="1" si="95"/>
        <v>17.588758386450813</v>
      </c>
      <c r="AH207" s="10">
        <f t="shared" ca="1" si="96"/>
        <v>19.807599101713862</v>
      </c>
      <c r="AI207" s="10">
        <f t="shared" ca="1" si="97"/>
        <v>21.639956061907377</v>
      </c>
    </row>
    <row r="208" spans="6:35">
      <c r="F208" s="21" t="s">
        <v>3</v>
      </c>
      <c r="I208" s="17"/>
      <c r="J208" s="10" t="e">
        <f t="shared" si="84"/>
        <v>#VALUE!</v>
      </c>
      <c r="K208" s="10" t="e">
        <f t="shared" si="85"/>
        <v>#N/A</v>
      </c>
      <c r="L208" s="10" t="e">
        <f t="shared" si="86"/>
        <v>#N/A</v>
      </c>
      <c r="M208" s="10" t="e">
        <f t="shared" si="87"/>
        <v>#N/A</v>
      </c>
      <c r="N208" s="10">
        <f>COUNT($E$2:E208)</f>
        <v>23</v>
      </c>
      <c r="O208" s="10" t="e">
        <f t="shared" si="80"/>
        <v>#N/A</v>
      </c>
      <c r="S208" s="17">
        <f t="shared" si="81"/>
        <v>0.8</v>
      </c>
      <c r="T208" s="10">
        <f t="shared" ca="1" si="77"/>
        <v>17.588758386450813</v>
      </c>
      <c r="U208" s="17">
        <f t="shared" si="82"/>
        <v>0.55999999999999994</v>
      </c>
      <c r="V208" s="10">
        <f t="shared" ca="1" si="78"/>
        <v>14.105373162891022</v>
      </c>
      <c r="W208" s="17">
        <f t="shared" si="83"/>
        <v>0</v>
      </c>
      <c r="X208" s="10" t="e">
        <f t="shared" ca="1" si="79"/>
        <v>#NUM!</v>
      </c>
      <c r="Y208" s="10">
        <f t="shared" ca="1" si="98"/>
        <v>5.0479280388752308</v>
      </c>
      <c r="Z208" s="10">
        <f t="shared" ca="1" si="88"/>
        <v>6.8802849990687491</v>
      </c>
      <c r="AA208" s="10">
        <f t="shared" ca="1" si="89"/>
        <v>9.0991257143317981</v>
      </c>
      <c r="AB208" s="10">
        <f t="shared" ca="1" si="90"/>
        <v>10.699065977658258</v>
      </c>
      <c r="AC208" s="20">
        <f t="shared" ca="1" si="91"/>
        <v>12.066155940458248</v>
      </c>
      <c r="AD208" s="10">
        <f t="shared" ca="1" si="92"/>
        <v>13.343942050391306</v>
      </c>
      <c r="AE208" s="10">
        <f t="shared" ca="1" si="93"/>
        <v>14.621728160324363</v>
      </c>
      <c r="AF208" s="10">
        <f t="shared" ca="1" si="94"/>
        <v>15.988818123124354</v>
      </c>
      <c r="AG208" s="10">
        <f t="shared" ca="1" si="95"/>
        <v>17.588758386450813</v>
      </c>
      <c r="AH208" s="10">
        <f t="shared" ca="1" si="96"/>
        <v>19.807599101713862</v>
      </c>
      <c r="AI208" s="10">
        <f t="shared" ca="1" si="97"/>
        <v>21.639956061907377</v>
      </c>
    </row>
    <row r="209" spans="6:35">
      <c r="F209" s="21" t="s">
        <v>3</v>
      </c>
      <c r="I209" s="17"/>
      <c r="J209" s="10" t="e">
        <f t="shared" si="84"/>
        <v>#VALUE!</v>
      </c>
      <c r="K209" s="10" t="e">
        <f t="shared" si="85"/>
        <v>#N/A</v>
      </c>
      <c r="L209" s="10" t="e">
        <f t="shared" si="86"/>
        <v>#N/A</v>
      </c>
      <c r="M209" s="10" t="e">
        <f t="shared" si="87"/>
        <v>#N/A</v>
      </c>
      <c r="N209" s="10">
        <f>COUNT($E$2:E209)</f>
        <v>23</v>
      </c>
      <c r="O209" s="10" t="e">
        <f t="shared" si="80"/>
        <v>#N/A</v>
      </c>
      <c r="S209" s="17">
        <f t="shared" si="81"/>
        <v>0.8</v>
      </c>
      <c r="T209" s="10">
        <f t="shared" ca="1" si="77"/>
        <v>17.588758386450813</v>
      </c>
      <c r="U209" s="17">
        <f t="shared" si="82"/>
        <v>0.55999999999999994</v>
      </c>
      <c r="V209" s="10">
        <f t="shared" ca="1" si="78"/>
        <v>14.105373162891022</v>
      </c>
      <c r="W209" s="17">
        <f t="shared" si="83"/>
        <v>0</v>
      </c>
      <c r="X209" s="10" t="e">
        <f t="shared" ca="1" si="79"/>
        <v>#NUM!</v>
      </c>
      <c r="Y209" s="10">
        <f t="shared" ca="1" si="98"/>
        <v>5.0479280388752308</v>
      </c>
      <c r="Z209" s="10">
        <f t="shared" ca="1" si="88"/>
        <v>6.8802849990687491</v>
      </c>
      <c r="AA209" s="10">
        <f t="shared" ca="1" si="89"/>
        <v>9.0991257143317981</v>
      </c>
      <c r="AB209" s="10">
        <f t="shared" ca="1" si="90"/>
        <v>10.699065977658258</v>
      </c>
      <c r="AC209" s="20">
        <f t="shared" ca="1" si="91"/>
        <v>12.066155940458248</v>
      </c>
      <c r="AD209" s="10">
        <f t="shared" ca="1" si="92"/>
        <v>13.343942050391306</v>
      </c>
      <c r="AE209" s="10">
        <f t="shared" ca="1" si="93"/>
        <v>14.621728160324363</v>
      </c>
      <c r="AF209" s="10">
        <f t="shared" ca="1" si="94"/>
        <v>15.988818123124354</v>
      </c>
      <c r="AG209" s="10">
        <f t="shared" ca="1" si="95"/>
        <v>17.588758386450813</v>
      </c>
      <c r="AH209" s="10">
        <f t="shared" ca="1" si="96"/>
        <v>19.807599101713862</v>
      </c>
      <c r="AI209" s="10">
        <f t="shared" ca="1" si="97"/>
        <v>21.639956061907377</v>
      </c>
    </row>
    <row r="210" spans="6:35">
      <c r="F210" s="21" t="s">
        <v>3</v>
      </c>
      <c r="I210" s="17"/>
      <c r="J210" s="10" t="e">
        <f t="shared" si="84"/>
        <v>#VALUE!</v>
      </c>
      <c r="K210" s="10" t="e">
        <f t="shared" si="85"/>
        <v>#N/A</v>
      </c>
      <c r="L210" s="10" t="e">
        <f t="shared" si="86"/>
        <v>#N/A</v>
      </c>
      <c r="M210" s="10" t="e">
        <f t="shared" si="87"/>
        <v>#N/A</v>
      </c>
      <c r="N210" s="10">
        <f>COUNT($E$2:E210)</f>
        <v>23</v>
      </c>
      <c r="O210" s="10" t="e">
        <f t="shared" si="80"/>
        <v>#N/A</v>
      </c>
      <c r="S210" s="17">
        <f t="shared" si="81"/>
        <v>0.8</v>
      </c>
      <c r="T210" s="10">
        <f t="shared" ca="1" si="77"/>
        <v>17.588758386450813</v>
      </c>
      <c r="U210" s="17">
        <f t="shared" si="82"/>
        <v>0.55999999999999994</v>
      </c>
      <c r="V210" s="10">
        <f t="shared" ca="1" si="78"/>
        <v>14.105373162891022</v>
      </c>
      <c r="W210" s="17">
        <f t="shared" si="83"/>
        <v>0</v>
      </c>
      <c r="X210" s="10" t="e">
        <f t="shared" ca="1" si="79"/>
        <v>#NUM!</v>
      </c>
      <c r="Y210" s="10">
        <f t="shared" ca="1" si="98"/>
        <v>5.0479280388752308</v>
      </c>
      <c r="Z210" s="10">
        <f t="shared" ca="1" si="88"/>
        <v>6.8802849990687491</v>
      </c>
      <c r="AA210" s="10">
        <f t="shared" ca="1" si="89"/>
        <v>9.0991257143317981</v>
      </c>
      <c r="AB210" s="10">
        <f t="shared" ca="1" si="90"/>
        <v>10.699065977658258</v>
      </c>
      <c r="AC210" s="20">
        <f t="shared" ca="1" si="91"/>
        <v>12.066155940458248</v>
      </c>
      <c r="AD210" s="10">
        <f t="shared" ca="1" si="92"/>
        <v>13.343942050391306</v>
      </c>
      <c r="AE210" s="10">
        <f t="shared" ca="1" si="93"/>
        <v>14.621728160324363</v>
      </c>
      <c r="AF210" s="10">
        <f t="shared" ca="1" si="94"/>
        <v>15.988818123124354</v>
      </c>
      <c r="AG210" s="10">
        <f t="shared" ca="1" si="95"/>
        <v>17.588758386450813</v>
      </c>
      <c r="AH210" s="10">
        <f t="shared" ca="1" si="96"/>
        <v>19.807599101713862</v>
      </c>
      <c r="AI210" s="10">
        <f t="shared" ca="1" si="97"/>
        <v>21.639956061907377</v>
      </c>
    </row>
    <row r="211" spans="6:35">
      <c r="F211" s="21" t="s">
        <v>3</v>
      </c>
      <c r="I211" s="17"/>
      <c r="J211" s="10" t="e">
        <f t="shared" si="84"/>
        <v>#VALUE!</v>
      </c>
      <c r="K211" s="10" t="e">
        <f t="shared" si="85"/>
        <v>#N/A</v>
      </c>
      <c r="L211" s="10" t="e">
        <f t="shared" si="86"/>
        <v>#N/A</v>
      </c>
      <c r="M211" s="10" t="e">
        <f t="shared" si="87"/>
        <v>#N/A</v>
      </c>
      <c r="N211" s="10">
        <f>COUNT($E$2:E211)</f>
        <v>23</v>
      </c>
      <c r="O211" s="10" t="e">
        <f t="shared" si="80"/>
        <v>#N/A</v>
      </c>
      <c r="S211" s="17">
        <f t="shared" si="81"/>
        <v>0.8</v>
      </c>
      <c r="T211" s="10">
        <f t="shared" ca="1" si="77"/>
        <v>17.588758386450813</v>
      </c>
      <c r="U211" s="17">
        <f t="shared" si="82"/>
        <v>0.55999999999999994</v>
      </c>
      <c r="V211" s="10">
        <f t="shared" ca="1" si="78"/>
        <v>14.105373162891022</v>
      </c>
      <c r="W211" s="17">
        <f t="shared" si="83"/>
        <v>0</v>
      </c>
      <c r="X211" s="10" t="e">
        <f t="shared" ca="1" si="79"/>
        <v>#NUM!</v>
      </c>
      <c r="Y211" s="10">
        <f t="shared" ca="1" si="98"/>
        <v>5.0479280388752308</v>
      </c>
      <c r="Z211" s="10">
        <f t="shared" ca="1" si="88"/>
        <v>6.8802849990687491</v>
      </c>
      <c r="AA211" s="10">
        <f t="shared" ca="1" si="89"/>
        <v>9.0991257143317981</v>
      </c>
      <c r="AB211" s="10">
        <f t="shared" ca="1" si="90"/>
        <v>10.699065977658258</v>
      </c>
      <c r="AC211" s="20">
        <f t="shared" ca="1" si="91"/>
        <v>12.066155940458248</v>
      </c>
      <c r="AD211" s="10">
        <f t="shared" ca="1" si="92"/>
        <v>13.343942050391306</v>
      </c>
      <c r="AE211" s="10">
        <f t="shared" ca="1" si="93"/>
        <v>14.621728160324363</v>
      </c>
      <c r="AF211" s="10">
        <f t="shared" ca="1" si="94"/>
        <v>15.988818123124354</v>
      </c>
      <c r="AG211" s="10">
        <f t="shared" ca="1" si="95"/>
        <v>17.588758386450813</v>
      </c>
      <c r="AH211" s="10">
        <f t="shared" ca="1" si="96"/>
        <v>19.807599101713862</v>
      </c>
      <c r="AI211" s="10">
        <f t="shared" ca="1" si="97"/>
        <v>21.639956061907377</v>
      </c>
    </row>
    <row r="212" spans="6:35">
      <c r="F212" s="21" t="s">
        <v>3</v>
      </c>
      <c r="I212" s="17"/>
      <c r="J212" s="10" t="e">
        <f t="shared" si="84"/>
        <v>#VALUE!</v>
      </c>
      <c r="K212" s="10" t="e">
        <f t="shared" si="85"/>
        <v>#N/A</v>
      </c>
      <c r="L212" s="10" t="e">
        <f t="shared" si="86"/>
        <v>#N/A</v>
      </c>
      <c r="M212" s="10" t="e">
        <f t="shared" si="87"/>
        <v>#N/A</v>
      </c>
      <c r="N212" s="10">
        <f>COUNT($E$2:E212)</f>
        <v>23</v>
      </c>
      <c r="O212" s="10" t="e">
        <f t="shared" si="80"/>
        <v>#N/A</v>
      </c>
      <c r="S212" s="17">
        <f t="shared" si="81"/>
        <v>0.8</v>
      </c>
      <c r="T212" s="10">
        <f t="shared" ca="1" si="77"/>
        <v>17.588758386450813</v>
      </c>
      <c r="U212" s="17">
        <f t="shared" si="82"/>
        <v>0.55999999999999994</v>
      </c>
      <c r="V212" s="10">
        <f t="shared" ca="1" si="78"/>
        <v>14.105373162891022</v>
      </c>
      <c r="W212" s="17">
        <f t="shared" si="83"/>
        <v>0</v>
      </c>
      <c r="X212" s="10" t="e">
        <f t="shared" ca="1" si="79"/>
        <v>#NUM!</v>
      </c>
      <c r="Y212" s="10">
        <f t="shared" ca="1" si="98"/>
        <v>5.0479280388752308</v>
      </c>
      <c r="Z212" s="10">
        <f t="shared" ca="1" si="88"/>
        <v>6.8802849990687491</v>
      </c>
      <c r="AA212" s="10">
        <f t="shared" ca="1" si="89"/>
        <v>9.0991257143317981</v>
      </c>
      <c r="AB212" s="10">
        <f t="shared" ca="1" si="90"/>
        <v>10.699065977658258</v>
      </c>
      <c r="AC212" s="20">
        <f t="shared" ca="1" si="91"/>
        <v>12.066155940458248</v>
      </c>
      <c r="AD212" s="10">
        <f t="shared" ca="1" si="92"/>
        <v>13.343942050391306</v>
      </c>
      <c r="AE212" s="10">
        <f t="shared" ca="1" si="93"/>
        <v>14.621728160324363</v>
      </c>
      <c r="AF212" s="10">
        <f t="shared" ca="1" si="94"/>
        <v>15.988818123124354</v>
      </c>
      <c r="AG212" s="10">
        <f t="shared" ca="1" si="95"/>
        <v>17.588758386450813</v>
      </c>
      <c r="AH212" s="10">
        <f t="shared" ca="1" si="96"/>
        <v>19.807599101713862</v>
      </c>
      <c r="AI212" s="10">
        <f t="shared" ca="1" si="97"/>
        <v>21.639956061907377</v>
      </c>
    </row>
    <row r="213" spans="6:35">
      <c r="F213" s="21" t="s">
        <v>3</v>
      </c>
      <c r="I213" s="17"/>
      <c r="J213" s="10" t="e">
        <f t="shared" si="84"/>
        <v>#VALUE!</v>
      </c>
      <c r="K213" s="10" t="e">
        <f t="shared" si="85"/>
        <v>#N/A</v>
      </c>
      <c r="L213" s="10" t="e">
        <f t="shared" si="86"/>
        <v>#N/A</v>
      </c>
      <c r="M213" s="10" t="e">
        <f t="shared" si="87"/>
        <v>#N/A</v>
      </c>
      <c r="N213" s="10">
        <f>COUNT($E$2:E213)</f>
        <v>23</v>
      </c>
      <c r="O213" s="10" t="e">
        <f t="shared" si="80"/>
        <v>#N/A</v>
      </c>
      <c r="S213" s="17">
        <f t="shared" si="81"/>
        <v>0.8</v>
      </c>
      <c r="T213" s="10">
        <f t="shared" ca="1" si="77"/>
        <v>17.588758386450813</v>
      </c>
      <c r="U213" s="17">
        <f t="shared" si="82"/>
        <v>0.55999999999999994</v>
      </c>
      <c r="V213" s="10">
        <f t="shared" ca="1" si="78"/>
        <v>14.105373162891022</v>
      </c>
      <c r="W213" s="17">
        <f t="shared" si="83"/>
        <v>0</v>
      </c>
      <c r="X213" s="10" t="e">
        <f t="shared" ca="1" si="79"/>
        <v>#NUM!</v>
      </c>
      <c r="Y213" s="10">
        <f t="shared" ca="1" si="98"/>
        <v>5.0479280388752308</v>
      </c>
      <c r="Z213" s="10">
        <f t="shared" ca="1" si="88"/>
        <v>6.8802849990687491</v>
      </c>
      <c r="AA213" s="10">
        <f t="shared" ca="1" si="89"/>
        <v>9.0991257143317981</v>
      </c>
      <c r="AB213" s="10">
        <f t="shared" ca="1" si="90"/>
        <v>10.699065977658258</v>
      </c>
      <c r="AC213" s="20">
        <f t="shared" ca="1" si="91"/>
        <v>12.066155940458248</v>
      </c>
      <c r="AD213" s="10">
        <f t="shared" ca="1" si="92"/>
        <v>13.343942050391306</v>
      </c>
      <c r="AE213" s="10">
        <f t="shared" ca="1" si="93"/>
        <v>14.621728160324363</v>
      </c>
      <c r="AF213" s="10">
        <f t="shared" ca="1" si="94"/>
        <v>15.988818123124354</v>
      </c>
      <c r="AG213" s="10">
        <f t="shared" ca="1" si="95"/>
        <v>17.588758386450813</v>
      </c>
      <c r="AH213" s="10">
        <f t="shared" ca="1" si="96"/>
        <v>19.807599101713862</v>
      </c>
      <c r="AI213" s="10">
        <f t="shared" ca="1" si="97"/>
        <v>21.639956061907377</v>
      </c>
    </row>
    <row r="214" spans="6:35">
      <c r="F214" s="21" t="s">
        <v>3</v>
      </c>
      <c r="I214" s="17"/>
      <c r="J214" s="10" t="e">
        <f t="shared" si="84"/>
        <v>#VALUE!</v>
      </c>
      <c r="K214" s="10" t="e">
        <f t="shared" si="85"/>
        <v>#N/A</v>
      </c>
      <c r="L214" s="10" t="e">
        <f t="shared" si="86"/>
        <v>#N/A</v>
      </c>
      <c r="M214" s="10" t="e">
        <f t="shared" si="87"/>
        <v>#N/A</v>
      </c>
      <c r="N214" s="10">
        <f>COUNT($E$2:E214)</f>
        <v>23</v>
      </c>
      <c r="O214" s="10" t="e">
        <f t="shared" si="80"/>
        <v>#N/A</v>
      </c>
      <c r="S214" s="17">
        <f t="shared" si="81"/>
        <v>0.8</v>
      </c>
      <c r="T214" s="10">
        <f t="shared" ca="1" si="77"/>
        <v>17.588758386450813</v>
      </c>
      <c r="U214" s="17">
        <f t="shared" si="82"/>
        <v>0.55999999999999994</v>
      </c>
      <c r="V214" s="10">
        <f t="shared" ca="1" si="78"/>
        <v>14.105373162891022</v>
      </c>
      <c r="W214" s="17">
        <f t="shared" si="83"/>
        <v>0</v>
      </c>
      <c r="X214" s="10" t="e">
        <f t="shared" ca="1" si="79"/>
        <v>#NUM!</v>
      </c>
      <c r="Y214" s="10">
        <f t="shared" ca="1" si="98"/>
        <v>5.0479280388752308</v>
      </c>
      <c r="Z214" s="10">
        <f t="shared" ca="1" si="88"/>
        <v>6.8802849990687491</v>
      </c>
      <c r="AA214" s="10">
        <f t="shared" ca="1" si="89"/>
        <v>9.0991257143317981</v>
      </c>
      <c r="AB214" s="10">
        <f t="shared" ca="1" si="90"/>
        <v>10.699065977658258</v>
      </c>
      <c r="AC214" s="20">
        <f t="shared" ca="1" si="91"/>
        <v>12.066155940458248</v>
      </c>
      <c r="AD214" s="10">
        <f t="shared" ca="1" si="92"/>
        <v>13.343942050391306</v>
      </c>
      <c r="AE214" s="10">
        <f t="shared" ca="1" si="93"/>
        <v>14.621728160324363</v>
      </c>
      <c r="AF214" s="10">
        <f t="shared" ca="1" si="94"/>
        <v>15.988818123124354</v>
      </c>
      <c r="AG214" s="10">
        <f t="shared" ca="1" si="95"/>
        <v>17.588758386450813</v>
      </c>
      <c r="AH214" s="10">
        <f t="shared" ca="1" si="96"/>
        <v>19.807599101713862</v>
      </c>
      <c r="AI214" s="10">
        <f t="shared" ca="1" si="97"/>
        <v>21.639956061907377</v>
      </c>
    </row>
    <row r="215" spans="6:35">
      <c r="F215" s="21" t="s">
        <v>3</v>
      </c>
      <c r="I215" s="17"/>
      <c r="J215" s="10" t="e">
        <f t="shared" si="84"/>
        <v>#VALUE!</v>
      </c>
      <c r="K215" s="10" t="e">
        <f t="shared" si="85"/>
        <v>#N/A</v>
      </c>
      <c r="L215" s="10" t="e">
        <f t="shared" si="86"/>
        <v>#N/A</v>
      </c>
      <c r="M215" s="10" t="e">
        <f t="shared" si="87"/>
        <v>#N/A</v>
      </c>
      <c r="N215" s="10">
        <f>COUNT($E$2:E215)</f>
        <v>23</v>
      </c>
      <c r="O215" s="10" t="e">
        <f t="shared" si="80"/>
        <v>#N/A</v>
      </c>
      <c r="S215" s="17">
        <f t="shared" si="81"/>
        <v>0.8</v>
      </c>
      <c r="T215" s="10">
        <f t="shared" ca="1" si="77"/>
        <v>17.588758386450813</v>
      </c>
      <c r="U215" s="17">
        <f t="shared" si="82"/>
        <v>0.55999999999999994</v>
      </c>
      <c r="V215" s="10">
        <f t="shared" ca="1" si="78"/>
        <v>14.105373162891022</v>
      </c>
      <c r="W215" s="17">
        <f t="shared" si="83"/>
        <v>0</v>
      </c>
      <c r="X215" s="10" t="e">
        <f t="shared" ca="1" si="79"/>
        <v>#NUM!</v>
      </c>
      <c r="Y215" s="10">
        <f t="shared" ca="1" si="98"/>
        <v>5.0479280388752308</v>
      </c>
      <c r="Z215" s="10">
        <f t="shared" ca="1" si="88"/>
        <v>6.8802849990687491</v>
      </c>
      <c r="AA215" s="10">
        <f t="shared" ca="1" si="89"/>
        <v>9.0991257143317981</v>
      </c>
      <c r="AB215" s="10">
        <f t="shared" ca="1" si="90"/>
        <v>10.699065977658258</v>
      </c>
      <c r="AC215" s="20">
        <f t="shared" ca="1" si="91"/>
        <v>12.066155940458248</v>
      </c>
      <c r="AD215" s="10">
        <f t="shared" ca="1" si="92"/>
        <v>13.343942050391306</v>
      </c>
      <c r="AE215" s="10">
        <f t="shared" ca="1" si="93"/>
        <v>14.621728160324363</v>
      </c>
      <c r="AF215" s="10">
        <f t="shared" ca="1" si="94"/>
        <v>15.988818123124354</v>
      </c>
      <c r="AG215" s="10">
        <f t="shared" ca="1" si="95"/>
        <v>17.588758386450813</v>
      </c>
      <c r="AH215" s="10">
        <f t="shared" ca="1" si="96"/>
        <v>19.807599101713862</v>
      </c>
      <c r="AI215" s="10">
        <f t="shared" ca="1" si="97"/>
        <v>21.639956061907377</v>
      </c>
    </row>
    <row r="216" spans="6:35">
      <c r="F216" s="21" t="s">
        <v>3</v>
      </c>
      <c r="I216" s="17"/>
      <c r="J216" s="10" t="e">
        <f t="shared" si="84"/>
        <v>#VALUE!</v>
      </c>
      <c r="K216" s="10" t="e">
        <f t="shared" si="85"/>
        <v>#N/A</v>
      </c>
      <c r="L216" s="10" t="e">
        <f t="shared" si="86"/>
        <v>#N/A</v>
      </c>
      <c r="M216" s="10" t="e">
        <f t="shared" si="87"/>
        <v>#N/A</v>
      </c>
      <c r="N216" s="10">
        <f>COUNT($E$2:E216)</f>
        <v>23</v>
      </c>
      <c r="O216" s="10" t="e">
        <f t="shared" si="80"/>
        <v>#N/A</v>
      </c>
      <c r="S216" s="17">
        <f t="shared" si="81"/>
        <v>0.8</v>
      </c>
      <c r="T216" s="10">
        <f t="shared" ca="1" si="77"/>
        <v>17.588758386450813</v>
      </c>
      <c r="U216" s="17">
        <f t="shared" si="82"/>
        <v>0.55999999999999994</v>
      </c>
      <c r="V216" s="10">
        <f t="shared" ca="1" si="78"/>
        <v>14.105373162891022</v>
      </c>
      <c r="W216" s="17">
        <f t="shared" si="83"/>
        <v>0</v>
      </c>
      <c r="X216" s="10" t="e">
        <f t="shared" ca="1" si="79"/>
        <v>#NUM!</v>
      </c>
      <c r="Y216" s="10">
        <f t="shared" ca="1" si="98"/>
        <v>5.0479280388752308</v>
      </c>
      <c r="Z216" s="10">
        <f t="shared" ca="1" si="88"/>
        <v>6.8802849990687491</v>
      </c>
      <c r="AA216" s="10">
        <f t="shared" ca="1" si="89"/>
        <v>9.0991257143317981</v>
      </c>
      <c r="AB216" s="10">
        <f t="shared" ca="1" si="90"/>
        <v>10.699065977658258</v>
      </c>
      <c r="AC216" s="20">
        <f t="shared" ca="1" si="91"/>
        <v>12.066155940458248</v>
      </c>
      <c r="AD216" s="10">
        <f t="shared" ca="1" si="92"/>
        <v>13.343942050391306</v>
      </c>
      <c r="AE216" s="10">
        <f t="shared" ca="1" si="93"/>
        <v>14.621728160324363</v>
      </c>
      <c r="AF216" s="10">
        <f t="shared" ca="1" si="94"/>
        <v>15.988818123124354</v>
      </c>
      <c r="AG216" s="10">
        <f t="shared" ca="1" si="95"/>
        <v>17.588758386450813</v>
      </c>
      <c r="AH216" s="10">
        <f t="shared" ca="1" si="96"/>
        <v>19.807599101713862</v>
      </c>
      <c r="AI216" s="10">
        <f t="shared" ca="1" si="97"/>
        <v>21.639956061907377</v>
      </c>
    </row>
    <row r="217" spans="6:35">
      <c r="F217" s="21" t="s">
        <v>3</v>
      </c>
      <c r="I217" s="17"/>
      <c r="J217" s="10" t="e">
        <f t="shared" si="84"/>
        <v>#VALUE!</v>
      </c>
      <c r="K217" s="10" t="e">
        <f t="shared" si="85"/>
        <v>#N/A</v>
      </c>
      <c r="L217" s="10" t="e">
        <f t="shared" si="86"/>
        <v>#N/A</v>
      </c>
      <c r="M217" s="10" t="e">
        <f t="shared" si="87"/>
        <v>#N/A</v>
      </c>
      <c r="N217" s="10">
        <f>COUNT($E$2:E217)</f>
        <v>23</v>
      </c>
      <c r="O217" s="10" t="e">
        <f t="shared" si="80"/>
        <v>#N/A</v>
      </c>
      <c r="S217" s="17">
        <f t="shared" si="81"/>
        <v>0.8</v>
      </c>
      <c r="T217" s="10">
        <f t="shared" ca="1" si="77"/>
        <v>17.588758386450813</v>
      </c>
      <c r="U217" s="17">
        <f t="shared" si="82"/>
        <v>0.55999999999999994</v>
      </c>
      <c r="V217" s="10">
        <f t="shared" ca="1" si="78"/>
        <v>14.105373162891022</v>
      </c>
      <c r="W217" s="17">
        <f t="shared" si="83"/>
        <v>0</v>
      </c>
      <c r="X217" s="10" t="e">
        <f t="shared" ca="1" si="79"/>
        <v>#NUM!</v>
      </c>
      <c r="Y217" s="10">
        <f t="shared" ca="1" si="98"/>
        <v>5.0479280388752308</v>
      </c>
      <c r="Z217" s="10">
        <f t="shared" ca="1" si="88"/>
        <v>6.8802849990687491</v>
      </c>
      <c r="AA217" s="10">
        <f t="shared" ca="1" si="89"/>
        <v>9.0991257143317981</v>
      </c>
      <c r="AB217" s="10">
        <f t="shared" ca="1" si="90"/>
        <v>10.699065977658258</v>
      </c>
      <c r="AC217" s="20">
        <f t="shared" ca="1" si="91"/>
        <v>12.066155940458248</v>
      </c>
      <c r="AD217" s="10">
        <f t="shared" ca="1" si="92"/>
        <v>13.343942050391306</v>
      </c>
      <c r="AE217" s="10">
        <f t="shared" ca="1" si="93"/>
        <v>14.621728160324363</v>
      </c>
      <c r="AF217" s="10">
        <f t="shared" ca="1" si="94"/>
        <v>15.988818123124354</v>
      </c>
      <c r="AG217" s="10">
        <f t="shared" ca="1" si="95"/>
        <v>17.588758386450813</v>
      </c>
      <c r="AH217" s="10">
        <f t="shared" ca="1" si="96"/>
        <v>19.807599101713862</v>
      </c>
      <c r="AI217" s="10">
        <f t="shared" ca="1" si="97"/>
        <v>21.639956061907377</v>
      </c>
    </row>
    <row r="218" spans="6:35">
      <c r="F218" s="21" t="s">
        <v>3</v>
      </c>
      <c r="I218" s="17"/>
      <c r="J218" s="10" t="e">
        <f t="shared" si="84"/>
        <v>#VALUE!</v>
      </c>
      <c r="K218" s="10" t="e">
        <f t="shared" si="85"/>
        <v>#N/A</v>
      </c>
      <c r="L218" s="10" t="e">
        <f t="shared" si="86"/>
        <v>#N/A</v>
      </c>
      <c r="M218" s="10" t="e">
        <f t="shared" si="87"/>
        <v>#N/A</v>
      </c>
      <c r="N218" s="10">
        <f>COUNT($E$2:E218)</f>
        <v>23</v>
      </c>
      <c r="O218" s="10" t="e">
        <f t="shared" si="80"/>
        <v>#N/A</v>
      </c>
      <c r="S218" s="17">
        <f t="shared" si="81"/>
        <v>0.8</v>
      </c>
      <c r="T218" s="10">
        <f t="shared" ca="1" si="77"/>
        <v>17.588758386450813</v>
      </c>
      <c r="U218" s="17">
        <f t="shared" si="82"/>
        <v>0.55999999999999994</v>
      </c>
      <c r="V218" s="10">
        <f t="shared" ca="1" si="78"/>
        <v>14.105373162891022</v>
      </c>
      <c r="W218" s="17">
        <f t="shared" si="83"/>
        <v>0</v>
      </c>
      <c r="X218" s="10" t="e">
        <f t="shared" ca="1" si="79"/>
        <v>#NUM!</v>
      </c>
      <c r="Y218" s="10">
        <f t="shared" ca="1" si="98"/>
        <v>5.0479280388752308</v>
      </c>
      <c r="Z218" s="10">
        <f t="shared" ca="1" si="88"/>
        <v>6.8802849990687491</v>
      </c>
      <c r="AA218" s="10">
        <f t="shared" ca="1" si="89"/>
        <v>9.0991257143317981</v>
      </c>
      <c r="AB218" s="10">
        <f t="shared" ca="1" si="90"/>
        <v>10.699065977658258</v>
      </c>
      <c r="AC218" s="20">
        <f t="shared" ca="1" si="91"/>
        <v>12.066155940458248</v>
      </c>
      <c r="AD218" s="10">
        <f t="shared" ca="1" si="92"/>
        <v>13.343942050391306</v>
      </c>
      <c r="AE218" s="10">
        <f t="shared" ca="1" si="93"/>
        <v>14.621728160324363</v>
      </c>
      <c r="AF218" s="10">
        <f t="shared" ca="1" si="94"/>
        <v>15.988818123124354</v>
      </c>
      <c r="AG218" s="10">
        <f t="shared" ca="1" si="95"/>
        <v>17.588758386450813</v>
      </c>
      <c r="AH218" s="10">
        <f t="shared" ca="1" si="96"/>
        <v>19.807599101713862</v>
      </c>
      <c r="AI218" s="10">
        <f t="shared" ca="1" si="97"/>
        <v>21.639956061907377</v>
      </c>
    </row>
    <row r="219" spans="6:35">
      <c r="F219" s="21" t="s">
        <v>3</v>
      </c>
      <c r="I219" s="17"/>
      <c r="J219" s="10" t="e">
        <f t="shared" si="84"/>
        <v>#VALUE!</v>
      </c>
      <c r="K219" s="10" t="e">
        <f t="shared" si="85"/>
        <v>#N/A</v>
      </c>
      <c r="L219" s="10" t="e">
        <f t="shared" si="86"/>
        <v>#N/A</v>
      </c>
      <c r="M219" s="10" t="e">
        <f t="shared" si="87"/>
        <v>#N/A</v>
      </c>
      <c r="N219" s="10">
        <f>COUNT($E$2:E219)</f>
        <v>23</v>
      </c>
      <c r="O219" s="10" t="e">
        <f t="shared" si="80"/>
        <v>#N/A</v>
      </c>
      <c r="S219" s="17">
        <f t="shared" si="81"/>
        <v>0.8</v>
      </c>
      <c r="T219" s="10">
        <f t="shared" ca="1" si="77"/>
        <v>17.588758386450813</v>
      </c>
      <c r="U219" s="17">
        <f t="shared" si="82"/>
        <v>0.55999999999999994</v>
      </c>
      <c r="V219" s="10">
        <f t="shared" ca="1" si="78"/>
        <v>14.105373162891022</v>
      </c>
      <c r="W219" s="17">
        <f t="shared" si="83"/>
        <v>0</v>
      </c>
      <c r="X219" s="10" t="e">
        <f t="shared" ca="1" si="79"/>
        <v>#NUM!</v>
      </c>
      <c r="Y219" s="10">
        <f t="shared" ca="1" si="98"/>
        <v>5.0479280388752308</v>
      </c>
      <c r="Z219" s="10">
        <f t="shared" ca="1" si="88"/>
        <v>6.8802849990687491</v>
      </c>
      <c r="AA219" s="10">
        <f t="shared" ca="1" si="89"/>
        <v>9.0991257143317981</v>
      </c>
      <c r="AB219" s="10">
        <f t="shared" ca="1" si="90"/>
        <v>10.699065977658258</v>
      </c>
      <c r="AC219" s="20">
        <f t="shared" ca="1" si="91"/>
        <v>12.066155940458248</v>
      </c>
      <c r="AD219" s="10">
        <f t="shared" ca="1" si="92"/>
        <v>13.343942050391306</v>
      </c>
      <c r="AE219" s="10">
        <f t="shared" ca="1" si="93"/>
        <v>14.621728160324363</v>
      </c>
      <c r="AF219" s="10">
        <f t="shared" ca="1" si="94"/>
        <v>15.988818123124354</v>
      </c>
      <c r="AG219" s="10">
        <f t="shared" ca="1" si="95"/>
        <v>17.588758386450813</v>
      </c>
      <c r="AH219" s="10">
        <f t="shared" ca="1" si="96"/>
        <v>19.807599101713862</v>
      </c>
      <c r="AI219" s="10">
        <f t="shared" ca="1" si="97"/>
        <v>21.639956061907377</v>
      </c>
    </row>
    <row r="220" spans="6:35">
      <c r="F220" s="21" t="s">
        <v>3</v>
      </c>
      <c r="I220" s="17"/>
      <c r="J220" s="10" t="e">
        <f t="shared" si="84"/>
        <v>#VALUE!</v>
      </c>
      <c r="K220" s="10" t="e">
        <f t="shared" si="85"/>
        <v>#N/A</v>
      </c>
      <c r="L220" s="10" t="e">
        <f t="shared" si="86"/>
        <v>#N/A</v>
      </c>
      <c r="M220" s="10" t="e">
        <f t="shared" si="87"/>
        <v>#N/A</v>
      </c>
      <c r="N220" s="10">
        <f>COUNT($E$2:E220)</f>
        <v>23</v>
      </c>
      <c r="O220" s="10" t="e">
        <f t="shared" si="80"/>
        <v>#N/A</v>
      </c>
      <c r="S220" s="17">
        <f t="shared" si="81"/>
        <v>0.8</v>
      </c>
      <c r="T220" s="10">
        <f t="shared" ca="1" si="77"/>
        <v>17.588758386450813</v>
      </c>
      <c r="U220" s="17">
        <f t="shared" si="82"/>
        <v>0.55999999999999994</v>
      </c>
      <c r="V220" s="10">
        <f t="shared" ca="1" si="78"/>
        <v>14.105373162891022</v>
      </c>
      <c r="W220" s="17">
        <f t="shared" si="83"/>
        <v>0</v>
      </c>
      <c r="X220" s="10" t="e">
        <f t="shared" ca="1" si="79"/>
        <v>#NUM!</v>
      </c>
      <c r="Y220" s="10">
        <f t="shared" ca="1" si="98"/>
        <v>5.0479280388752308</v>
      </c>
      <c r="Z220" s="10">
        <f t="shared" ca="1" si="88"/>
        <v>6.8802849990687491</v>
      </c>
      <c r="AA220" s="10">
        <f t="shared" ca="1" si="89"/>
        <v>9.0991257143317981</v>
      </c>
      <c r="AB220" s="10">
        <f t="shared" ca="1" si="90"/>
        <v>10.699065977658258</v>
      </c>
      <c r="AC220" s="20">
        <f t="shared" ca="1" si="91"/>
        <v>12.066155940458248</v>
      </c>
      <c r="AD220" s="10">
        <f t="shared" ca="1" si="92"/>
        <v>13.343942050391306</v>
      </c>
      <c r="AE220" s="10">
        <f t="shared" ca="1" si="93"/>
        <v>14.621728160324363</v>
      </c>
      <c r="AF220" s="10">
        <f t="shared" ca="1" si="94"/>
        <v>15.988818123124354</v>
      </c>
      <c r="AG220" s="10">
        <f t="shared" ca="1" si="95"/>
        <v>17.588758386450813</v>
      </c>
      <c r="AH220" s="10">
        <f t="shared" ca="1" si="96"/>
        <v>19.807599101713862</v>
      </c>
      <c r="AI220" s="10">
        <f t="shared" ca="1" si="97"/>
        <v>21.639956061907377</v>
      </c>
    </row>
    <row r="221" spans="6:35">
      <c r="F221" s="21" t="s">
        <v>3</v>
      </c>
      <c r="I221" s="17"/>
      <c r="J221" s="10" t="e">
        <f t="shared" si="84"/>
        <v>#VALUE!</v>
      </c>
      <c r="K221" s="10" t="e">
        <f t="shared" si="85"/>
        <v>#N/A</v>
      </c>
      <c r="L221" s="10" t="e">
        <f t="shared" si="86"/>
        <v>#N/A</v>
      </c>
      <c r="M221" s="10" t="e">
        <f t="shared" si="87"/>
        <v>#N/A</v>
      </c>
      <c r="N221" s="10">
        <f>COUNT($E$2:E221)</f>
        <v>23</v>
      </c>
      <c r="O221" s="10" t="e">
        <f t="shared" si="80"/>
        <v>#N/A</v>
      </c>
      <c r="S221" s="17">
        <f t="shared" si="81"/>
        <v>0.8</v>
      </c>
      <c r="T221" s="10">
        <f t="shared" ref="T221:T284" ca="1" si="99">NORMINV(S221,$B$8,$B$9)</f>
        <v>17.588758386450813</v>
      </c>
      <c r="U221" s="17">
        <f t="shared" si="82"/>
        <v>0.55999999999999994</v>
      </c>
      <c r="V221" s="10">
        <f t="shared" ref="V221:V284" ca="1" si="100">NORMINV(U221,$B$8,$B$9)</f>
        <v>14.105373162891022</v>
      </c>
      <c r="W221" s="17">
        <f t="shared" si="83"/>
        <v>0</v>
      </c>
      <c r="X221" s="10" t="e">
        <f t="shared" ref="X221:X284" ca="1" si="101">NORMINV(W222,$B$7,$B$8)</f>
        <v>#NUM!</v>
      </c>
      <c r="Y221" s="10">
        <f t="shared" ca="1" si="98"/>
        <v>5.0479280388752308</v>
      </c>
      <c r="Z221" s="10">
        <f t="shared" ca="1" si="88"/>
        <v>6.8802849990687491</v>
      </c>
      <c r="AA221" s="10">
        <f t="shared" ca="1" si="89"/>
        <v>9.0991257143317981</v>
      </c>
      <c r="AB221" s="10">
        <f t="shared" ca="1" si="90"/>
        <v>10.699065977658258</v>
      </c>
      <c r="AC221" s="20">
        <f t="shared" ca="1" si="91"/>
        <v>12.066155940458248</v>
      </c>
      <c r="AD221" s="10">
        <f t="shared" ca="1" si="92"/>
        <v>13.343942050391306</v>
      </c>
      <c r="AE221" s="10">
        <f t="shared" ca="1" si="93"/>
        <v>14.621728160324363</v>
      </c>
      <c r="AF221" s="10">
        <f t="shared" ca="1" si="94"/>
        <v>15.988818123124354</v>
      </c>
      <c r="AG221" s="10">
        <f t="shared" ca="1" si="95"/>
        <v>17.588758386450813</v>
      </c>
      <c r="AH221" s="10">
        <f t="shared" ca="1" si="96"/>
        <v>19.807599101713862</v>
      </c>
      <c r="AI221" s="10">
        <f t="shared" ca="1" si="97"/>
        <v>21.639956061907377</v>
      </c>
    </row>
    <row r="222" spans="6:35">
      <c r="F222" s="21" t="s">
        <v>3</v>
      </c>
      <c r="I222" s="17"/>
      <c r="J222" s="10" t="e">
        <f t="shared" si="84"/>
        <v>#VALUE!</v>
      </c>
      <c r="K222" s="10" t="e">
        <f t="shared" si="85"/>
        <v>#N/A</v>
      </c>
      <c r="L222" s="10" t="e">
        <f t="shared" si="86"/>
        <v>#N/A</v>
      </c>
      <c r="M222" s="10" t="e">
        <f t="shared" si="87"/>
        <v>#N/A</v>
      </c>
      <c r="N222" s="10">
        <f>COUNT($E$2:E222)</f>
        <v>23</v>
      </c>
      <c r="O222" s="10" t="e">
        <f t="shared" si="80"/>
        <v>#N/A</v>
      </c>
      <c r="S222" s="17">
        <f t="shared" si="81"/>
        <v>0.8</v>
      </c>
      <c r="T222" s="10">
        <f t="shared" ca="1" si="99"/>
        <v>17.588758386450813</v>
      </c>
      <c r="U222" s="17">
        <f t="shared" si="82"/>
        <v>0.55999999999999994</v>
      </c>
      <c r="V222" s="10">
        <f t="shared" ca="1" si="100"/>
        <v>14.105373162891022</v>
      </c>
      <c r="W222" s="17">
        <f t="shared" si="83"/>
        <v>0</v>
      </c>
      <c r="X222" s="10" t="e">
        <f t="shared" ca="1" si="101"/>
        <v>#NUM!</v>
      </c>
      <c r="Y222" s="10">
        <f t="shared" ca="1" si="98"/>
        <v>5.0479280388752308</v>
      </c>
      <c r="Z222" s="10">
        <f t="shared" ca="1" si="88"/>
        <v>6.8802849990687491</v>
      </c>
      <c r="AA222" s="10">
        <f t="shared" ca="1" si="89"/>
        <v>9.0991257143317981</v>
      </c>
      <c r="AB222" s="10">
        <f t="shared" ca="1" si="90"/>
        <v>10.699065977658258</v>
      </c>
      <c r="AC222" s="20">
        <f t="shared" ca="1" si="91"/>
        <v>12.066155940458248</v>
      </c>
      <c r="AD222" s="10">
        <f t="shared" ca="1" si="92"/>
        <v>13.343942050391306</v>
      </c>
      <c r="AE222" s="10">
        <f t="shared" ca="1" si="93"/>
        <v>14.621728160324363</v>
      </c>
      <c r="AF222" s="10">
        <f t="shared" ca="1" si="94"/>
        <v>15.988818123124354</v>
      </c>
      <c r="AG222" s="10">
        <f t="shared" ca="1" si="95"/>
        <v>17.588758386450813</v>
      </c>
      <c r="AH222" s="10">
        <f t="shared" ca="1" si="96"/>
        <v>19.807599101713862</v>
      </c>
      <c r="AI222" s="10">
        <f t="shared" ca="1" si="97"/>
        <v>21.639956061907377</v>
      </c>
    </row>
    <row r="223" spans="6:35">
      <c r="F223" s="21" t="s">
        <v>3</v>
      </c>
      <c r="I223" s="17"/>
      <c r="J223" s="10" t="e">
        <f t="shared" si="84"/>
        <v>#VALUE!</v>
      </c>
      <c r="K223" s="10" t="e">
        <f t="shared" si="85"/>
        <v>#N/A</v>
      </c>
      <c r="L223" s="10" t="e">
        <f t="shared" si="86"/>
        <v>#N/A</v>
      </c>
      <c r="M223" s="10" t="e">
        <f t="shared" si="87"/>
        <v>#N/A</v>
      </c>
      <c r="N223" s="10">
        <f>COUNT($E$2:E223)</f>
        <v>23</v>
      </c>
      <c r="O223" s="10" t="e">
        <f t="shared" si="80"/>
        <v>#N/A</v>
      </c>
      <c r="S223" s="17">
        <f t="shared" si="81"/>
        <v>0.8</v>
      </c>
      <c r="T223" s="10">
        <f t="shared" ca="1" si="99"/>
        <v>17.588758386450813</v>
      </c>
      <c r="U223" s="17">
        <f t="shared" si="82"/>
        <v>0.55999999999999994</v>
      </c>
      <c r="V223" s="10">
        <f t="shared" ca="1" si="100"/>
        <v>14.105373162891022</v>
      </c>
      <c r="W223" s="17">
        <f t="shared" si="83"/>
        <v>0</v>
      </c>
      <c r="X223" s="10" t="e">
        <f t="shared" ca="1" si="101"/>
        <v>#NUM!</v>
      </c>
      <c r="Y223" s="10">
        <f t="shared" ca="1" si="98"/>
        <v>5.0479280388752308</v>
      </c>
      <c r="Z223" s="10">
        <f t="shared" ca="1" si="88"/>
        <v>6.8802849990687491</v>
      </c>
      <c r="AA223" s="10">
        <f t="shared" ca="1" si="89"/>
        <v>9.0991257143317981</v>
      </c>
      <c r="AB223" s="10">
        <f t="shared" ca="1" si="90"/>
        <v>10.699065977658258</v>
      </c>
      <c r="AC223" s="20">
        <f t="shared" ca="1" si="91"/>
        <v>12.066155940458248</v>
      </c>
      <c r="AD223" s="10">
        <f t="shared" ca="1" si="92"/>
        <v>13.343942050391306</v>
      </c>
      <c r="AE223" s="10">
        <f t="shared" ca="1" si="93"/>
        <v>14.621728160324363</v>
      </c>
      <c r="AF223" s="10">
        <f t="shared" ca="1" si="94"/>
        <v>15.988818123124354</v>
      </c>
      <c r="AG223" s="10">
        <f t="shared" ca="1" si="95"/>
        <v>17.588758386450813</v>
      </c>
      <c r="AH223" s="10">
        <f t="shared" ca="1" si="96"/>
        <v>19.807599101713862</v>
      </c>
      <c r="AI223" s="10">
        <f t="shared" ca="1" si="97"/>
        <v>21.639956061907377</v>
      </c>
    </row>
    <row r="224" spans="6:35">
      <c r="F224" s="21" t="s">
        <v>3</v>
      </c>
      <c r="I224" s="17"/>
      <c r="J224" s="10" t="e">
        <f t="shared" si="84"/>
        <v>#VALUE!</v>
      </c>
      <c r="K224" s="10" t="e">
        <f t="shared" si="85"/>
        <v>#N/A</v>
      </c>
      <c r="L224" s="10" t="e">
        <f t="shared" si="86"/>
        <v>#N/A</v>
      </c>
      <c r="M224" s="10" t="e">
        <f t="shared" si="87"/>
        <v>#N/A</v>
      </c>
      <c r="N224" s="10">
        <f>COUNT($E$2:E224)</f>
        <v>23</v>
      </c>
      <c r="O224" s="10" t="e">
        <f t="shared" si="80"/>
        <v>#N/A</v>
      </c>
      <c r="S224" s="17">
        <f t="shared" si="81"/>
        <v>0.8</v>
      </c>
      <c r="T224" s="10">
        <f t="shared" ca="1" si="99"/>
        <v>17.588758386450813</v>
      </c>
      <c r="U224" s="17">
        <f t="shared" si="82"/>
        <v>0.55999999999999994</v>
      </c>
      <c r="V224" s="10">
        <f t="shared" ca="1" si="100"/>
        <v>14.105373162891022</v>
      </c>
      <c r="W224" s="17">
        <f t="shared" si="83"/>
        <v>0</v>
      </c>
      <c r="X224" s="10" t="e">
        <f t="shared" ca="1" si="101"/>
        <v>#NUM!</v>
      </c>
      <c r="Y224" s="10">
        <f t="shared" ca="1" si="98"/>
        <v>5.0479280388752308</v>
      </c>
      <c r="Z224" s="10">
        <f t="shared" ca="1" si="88"/>
        <v>6.8802849990687491</v>
      </c>
      <c r="AA224" s="10">
        <f t="shared" ca="1" si="89"/>
        <v>9.0991257143317981</v>
      </c>
      <c r="AB224" s="10">
        <f t="shared" ca="1" si="90"/>
        <v>10.699065977658258</v>
      </c>
      <c r="AC224" s="20">
        <f t="shared" ca="1" si="91"/>
        <v>12.066155940458248</v>
      </c>
      <c r="AD224" s="10">
        <f t="shared" ca="1" si="92"/>
        <v>13.343942050391306</v>
      </c>
      <c r="AE224" s="10">
        <f t="shared" ca="1" si="93"/>
        <v>14.621728160324363</v>
      </c>
      <c r="AF224" s="10">
        <f t="shared" ca="1" si="94"/>
        <v>15.988818123124354</v>
      </c>
      <c r="AG224" s="10">
        <f t="shared" ca="1" si="95"/>
        <v>17.588758386450813</v>
      </c>
      <c r="AH224" s="10">
        <f t="shared" ca="1" si="96"/>
        <v>19.807599101713862</v>
      </c>
      <c r="AI224" s="10">
        <f t="shared" ca="1" si="97"/>
        <v>21.639956061907377</v>
      </c>
    </row>
    <row r="225" spans="6:35">
      <c r="F225" s="21" t="s">
        <v>3</v>
      </c>
      <c r="I225" s="17"/>
      <c r="J225" s="10" t="e">
        <f t="shared" si="84"/>
        <v>#VALUE!</v>
      </c>
      <c r="K225" s="10" t="e">
        <f t="shared" si="85"/>
        <v>#N/A</v>
      </c>
      <c r="L225" s="10" t="e">
        <f t="shared" si="86"/>
        <v>#N/A</v>
      </c>
      <c r="M225" s="10" t="e">
        <f t="shared" si="87"/>
        <v>#N/A</v>
      </c>
      <c r="N225" s="10">
        <f>COUNT($E$2:E225)</f>
        <v>23</v>
      </c>
      <c r="O225" s="10" t="e">
        <f t="shared" si="80"/>
        <v>#N/A</v>
      </c>
      <c r="S225" s="17">
        <f t="shared" si="81"/>
        <v>0.8</v>
      </c>
      <c r="T225" s="10">
        <f t="shared" ca="1" si="99"/>
        <v>17.588758386450813</v>
      </c>
      <c r="U225" s="17">
        <f t="shared" si="82"/>
        <v>0.55999999999999994</v>
      </c>
      <c r="V225" s="10">
        <f t="shared" ca="1" si="100"/>
        <v>14.105373162891022</v>
      </c>
      <c r="W225" s="17">
        <f t="shared" si="83"/>
        <v>0</v>
      </c>
      <c r="X225" s="10" t="e">
        <f t="shared" ca="1" si="101"/>
        <v>#NUM!</v>
      </c>
      <c r="Y225" s="10">
        <f t="shared" ca="1" si="98"/>
        <v>5.0479280388752308</v>
      </c>
      <c r="Z225" s="10">
        <f t="shared" ca="1" si="88"/>
        <v>6.8802849990687491</v>
      </c>
      <c r="AA225" s="10">
        <f t="shared" ca="1" si="89"/>
        <v>9.0991257143317981</v>
      </c>
      <c r="AB225" s="10">
        <f t="shared" ca="1" si="90"/>
        <v>10.699065977658258</v>
      </c>
      <c r="AC225" s="20">
        <f t="shared" ca="1" si="91"/>
        <v>12.066155940458248</v>
      </c>
      <c r="AD225" s="10">
        <f t="shared" ca="1" si="92"/>
        <v>13.343942050391306</v>
      </c>
      <c r="AE225" s="10">
        <f t="shared" ca="1" si="93"/>
        <v>14.621728160324363</v>
      </c>
      <c r="AF225" s="10">
        <f t="shared" ca="1" si="94"/>
        <v>15.988818123124354</v>
      </c>
      <c r="AG225" s="10">
        <f t="shared" ca="1" si="95"/>
        <v>17.588758386450813</v>
      </c>
      <c r="AH225" s="10">
        <f t="shared" ca="1" si="96"/>
        <v>19.807599101713862</v>
      </c>
      <c r="AI225" s="10">
        <f t="shared" ca="1" si="97"/>
        <v>21.639956061907377</v>
      </c>
    </row>
    <row r="226" spans="6:35">
      <c r="F226" s="21" t="s">
        <v>3</v>
      </c>
      <c r="I226" s="17"/>
      <c r="J226" s="10" t="e">
        <f t="shared" si="84"/>
        <v>#VALUE!</v>
      </c>
      <c r="K226" s="10" t="e">
        <f t="shared" si="85"/>
        <v>#N/A</v>
      </c>
      <c r="L226" s="10" t="e">
        <f t="shared" si="86"/>
        <v>#N/A</v>
      </c>
      <c r="M226" s="10" t="e">
        <f t="shared" si="87"/>
        <v>#N/A</v>
      </c>
      <c r="N226" s="10">
        <f>COUNT($E$2:E226)</f>
        <v>23</v>
      </c>
      <c r="O226" s="10" t="e">
        <f t="shared" si="80"/>
        <v>#N/A</v>
      </c>
      <c r="S226" s="17">
        <f t="shared" si="81"/>
        <v>0.8</v>
      </c>
      <c r="T226" s="10">
        <f t="shared" ca="1" si="99"/>
        <v>17.588758386450813</v>
      </c>
      <c r="U226" s="17">
        <f t="shared" si="82"/>
        <v>0.55999999999999994</v>
      </c>
      <c r="V226" s="10">
        <f t="shared" ca="1" si="100"/>
        <v>14.105373162891022</v>
      </c>
      <c r="W226" s="17">
        <f t="shared" si="83"/>
        <v>0</v>
      </c>
      <c r="X226" s="10" t="e">
        <f t="shared" ca="1" si="101"/>
        <v>#NUM!</v>
      </c>
      <c r="Y226" s="10">
        <f t="shared" ca="1" si="98"/>
        <v>5.0479280388752308</v>
      </c>
      <c r="Z226" s="10">
        <f t="shared" ca="1" si="88"/>
        <v>6.8802849990687491</v>
      </c>
      <c r="AA226" s="10">
        <f t="shared" ca="1" si="89"/>
        <v>9.0991257143317981</v>
      </c>
      <c r="AB226" s="10">
        <f t="shared" ca="1" si="90"/>
        <v>10.699065977658258</v>
      </c>
      <c r="AC226" s="20">
        <f t="shared" ca="1" si="91"/>
        <v>12.066155940458248</v>
      </c>
      <c r="AD226" s="10">
        <f t="shared" ca="1" si="92"/>
        <v>13.343942050391306</v>
      </c>
      <c r="AE226" s="10">
        <f t="shared" ca="1" si="93"/>
        <v>14.621728160324363</v>
      </c>
      <c r="AF226" s="10">
        <f t="shared" ca="1" si="94"/>
        <v>15.988818123124354</v>
      </c>
      <c r="AG226" s="10">
        <f t="shared" ca="1" si="95"/>
        <v>17.588758386450813</v>
      </c>
      <c r="AH226" s="10">
        <f t="shared" ca="1" si="96"/>
        <v>19.807599101713862</v>
      </c>
      <c r="AI226" s="10">
        <f t="shared" ca="1" si="97"/>
        <v>21.639956061907377</v>
      </c>
    </row>
    <row r="227" spans="6:35">
      <c r="F227" s="21" t="s">
        <v>3</v>
      </c>
      <c r="I227" s="17"/>
      <c r="J227" s="10" t="e">
        <f t="shared" si="84"/>
        <v>#VALUE!</v>
      </c>
      <c r="K227" s="10" t="e">
        <f t="shared" si="85"/>
        <v>#N/A</v>
      </c>
      <c r="L227" s="10" t="e">
        <f t="shared" si="86"/>
        <v>#N/A</v>
      </c>
      <c r="M227" s="10" t="e">
        <f t="shared" si="87"/>
        <v>#N/A</v>
      </c>
      <c r="N227" s="10">
        <f>COUNT($E$2:E227)</f>
        <v>23</v>
      </c>
      <c r="O227" s="10" t="e">
        <f t="shared" si="80"/>
        <v>#N/A</v>
      </c>
      <c r="S227" s="17">
        <f t="shared" si="81"/>
        <v>0.8</v>
      </c>
      <c r="T227" s="10">
        <f t="shared" ca="1" si="99"/>
        <v>17.588758386450813</v>
      </c>
      <c r="U227" s="17">
        <f t="shared" si="82"/>
        <v>0.55999999999999994</v>
      </c>
      <c r="V227" s="10">
        <f t="shared" ca="1" si="100"/>
        <v>14.105373162891022</v>
      </c>
      <c r="W227" s="17">
        <f t="shared" si="83"/>
        <v>0</v>
      </c>
      <c r="X227" s="10" t="e">
        <f t="shared" ca="1" si="101"/>
        <v>#NUM!</v>
      </c>
      <c r="Y227" s="10">
        <f t="shared" ca="1" si="98"/>
        <v>5.0479280388752308</v>
      </c>
      <c r="Z227" s="10">
        <f t="shared" ca="1" si="88"/>
        <v>6.8802849990687491</v>
      </c>
      <c r="AA227" s="10">
        <f t="shared" ca="1" si="89"/>
        <v>9.0991257143317981</v>
      </c>
      <c r="AB227" s="10">
        <f t="shared" ca="1" si="90"/>
        <v>10.699065977658258</v>
      </c>
      <c r="AC227" s="20">
        <f t="shared" ca="1" si="91"/>
        <v>12.066155940458248</v>
      </c>
      <c r="AD227" s="10">
        <f t="shared" ca="1" si="92"/>
        <v>13.343942050391306</v>
      </c>
      <c r="AE227" s="10">
        <f t="shared" ca="1" si="93"/>
        <v>14.621728160324363</v>
      </c>
      <c r="AF227" s="10">
        <f t="shared" ca="1" si="94"/>
        <v>15.988818123124354</v>
      </c>
      <c r="AG227" s="10">
        <f t="shared" ca="1" si="95"/>
        <v>17.588758386450813</v>
      </c>
      <c r="AH227" s="10">
        <f t="shared" ca="1" si="96"/>
        <v>19.807599101713862</v>
      </c>
      <c r="AI227" s="10">
        <f t="shared" ca="1" si="97"/>
        <v>21.639956061907377</v>
      </c>
    </row>
    <row r="228" spans="6:35">
      <c r="F228" s="21" t="s">
        <v>3</v>
      </c>
      <c r="I228" s="17"/>
      <c r="J228" s="10" t="e">
        <f t="shared" si="84"/>
        <v>#VALUE!</v>
      </c>
      <c r="K228" s="10" t="e">
        <f t="shared" si="85"/>
        <v>#N/A</v>
      </c>
      <c r="L228" s="10" t="e">
        <f t="shared" si="86"/>
        <v>#N/A</v>
      </c>
      <c r="M228" s="10" t="e">
        <f t="shared" si="87"/>
        <v>#N/A</v>
      </c>
      <c r="N228" s="10">
        <f>COUNT($E$2:E228)</f>
        <v>23</v>
      </c>
      <c r="O228" s="10" t="e">
        <f t="shared" si="80"/>
        <v>#N/A</v>
      </c>
      <c r="S228" s="17">
        <f t="shared" si="81"/>
        <v>0.8</v>
      </c>
      <c r="T228" s="10">
        <f t="shared" ca="1" si="99"/>
        <v>17.588758386450813</v>
      </c>
      <c r="U228" s="17">
        <f t="shared" si="82"/>
        <v>0.55999999999999994</v>
      </c>
      <c r="V228" s="10">
        <f t="shared" ca="1" si="100"/>
        <v>14.105373162891022</v>
      </c>
      <c r="W228" s="17">
        <f t="shared" si="83"/>
        <v>0</v>
      </c>
      <c r="X228" s="10" t="e">
        <f t="shared" ca="1" si="101"/>
        <v>#NUM!</v>
      </c>
      <c r="Y228" s="10">
        <f t="shared" ca="1" si="98"/>
        <v>5.0479280388752308</v>
      </c>
      <c r="Z228" s="10">
        <f t="shared" ca="1" si="88"/>
        <v>6.8802849990687491</v>
      </c>
      <c r="AA228" s="10">
        <f t="shared" ca="1" si="89"/>
        <v>9.0991257143317981</v>
      </c>
      <c r="AB228" s="10">
        <f t="shared" ca="1" si="90"/>
        <v>10.699065977658258</v>
      </c>
      <c r="AC228" s="20">
        <f t="shared" ca="1" si="91"/>
        <v>12.066155940458248</v>
      </c>
      <c r="AD228" s="10">
        <f t="shared" ca="1" si="92"/>
        <v>13.343942050391306</v>
      </c>
      <c r="AE228" s="10">
        <f t="shared" ca="1" si="93"/>
        <v>14.621728160324363</v>
      </c>
      <c r="AF228" s="10">
        <f t="shared" ca="1" si="94"/>
        <v>15.988818123124354</v>
      </c>
      <c r="AG228" s="10">
        <f t="shared" ca="1" si="95"/>
        <v>17.588758386450813</v>
      </c>
      <c r="AH228" s="10">
        <f t="shared" ca="1" si="96"/>
        <v>19.807599101713862</v>
      </c>
      <c r="AI228" s="10">
        <f t="shared" ca="1" si="97"/>
        <v>21.639956061907377</v>
      </c>
    </row>
    <row r="229" spans="6:35">
      <c r="F229" s="21" t="s">
        <v>3</v>
      </c>
      <c r="I229" s="17"/>
      <c r="J229" s="10" t="e">
        <f t="shared" si="84"/>
        <v>#VALUE!</v>
      </c>
      <c r="K229" s="10" t="e">
        <f t="shared" si="85"/>
        <v>#N/A</v>
      </c>
      <c r="L229" s="10" t="e">
        <f t="shared" si="86"/>
        <v>#N/A</v>
      </c>
      <c r="M229" s="10" t="e">
        <f t="shared" si="87"/>
        <v>#N/A</v>
      </c>
      <c r="N229" s="10">
        <f>COUNT($E$2:E229)</f>
        <v>23</v>
      </c>
      <c r="O229" s="10" t="e">
        <f t="shared" si="80"/>
        <v>#N/A</v>
      </c>
      <c r="S229" s="17">
        <f t="shared" si="81"/>
        <v>0.8</v>
      </c>
      <c r="T229" s="10">
        <f t="shared" ca="1" si="99"/>
        <v>17.588758386450813</v>
      </c>
      <c r="U229" s="17">
        <f t="shared" si="82"/>
        <v>0.55999999999999994</v>
      </c>
      <c r="V229" s="10">
        <f t="shared" ca="1" si="100"/>
        <v>14.105373162891022</v>
      </c>
      <c r="W229" s="17">
        <f t="shared" si="83"/>
        <v>0</v>
      </c>
      <c r="X229" s="10" t="e">
        <f t="shared" ca="1" si="101"/>
        <v>#NUM!</v>
      </c>
      <c r="Y229" s="10">
        <f t="shared" ca="1" si="98"/>
        <v>5.0479280388752308</v>
      </c>
      <c r="Z229" s="10">
        <f t="shared" ca="1" si="88"/>
        <v>6.8802849990687491</v>
      </c>
      <c r="AA229" s="10">
        <f t="shared" ca="1" si="89"/>
        <v>9.0991257143317981</v>
      </c>
      <c r="AB229" s="10">
        <f t="shared" ca="1" si="90"/>
        <v>10.699065977658258</v>
      </c>
      <c r="AC229" s="20">
        <f t="shared" ca="1" si="91"/>
        <v>12.066155940458248</v>
      </c>
      <c r="AD229" s="10">
        <f t="shared" ca="1" si="92"/>
        <v>13.343942050391306</v>
      </c>
      <c r="AE229" s="10">
        <f t="shared" ca="1" si="93"/>
        <v>14.621728160324363</v>
      </c>
      <c r="AF229" s="10">
        <f t="shared" ca="1" si="94"/>
        <v>15.988818123124354</v>
      </c>
      <c r="AG229" s="10">
        <f t="shared" ca="1" si="95"/>
        <v>17.588758386450813</v>
      </c>
      <c r="AH229" s="10">
        <f t="shared" ca="1" si="96"/>
        <v>19.807599101713862</v>
      </c>
      <c r="AI229" s="10">
        <f t="shared" ca="1" si="97"/>
        <v>21.639956061907377</v>
      </c>
    </row>
    <row r="230" spans="6:35">
      <c r="F230" s="21" t="s">
        <v>3</v>
      </c>
      <c r="I230" s="17"/>
      <c r="J230" s="10" t="e">
        <f t="shared" si="84"/>
        <v>#VALUE!</v>
      </c>
      <c r="K230" s="10" t="e">
        <f t="shared" si="85"/>
        <v>#N/A</v>
      </c>
      <c r="L230" s="10" t="e">
        <f t="shared" si="86"/>
        <v>#N/A</v>
      </c>
      <c r="M230" s="10" t="e">
        <f t="shared" si="87"/>
        <v>#N/A</v>
      </c>
      <c r="N230" s="10">
        <f>COUNT($E$2:E230)</f>
        <v>23</v>
      </c>
      <c r="O230" s="10" t="e">
        <f t="shared" si="80"/>
        <v>#N/A</v>
      </c>
      <c r="S230" s="17">
        <f t="shared" si="81"/>
        <v>0.8</v>
      </c>
      <c r="T230" s="10">
        <f t="shared" ca="1" si="99"/>
        <v>17.588758386450813</v>
      </c>
      <c r="U230" s="17">
        <f t="shared" si="82"/>
        <v>0.55999999999999994</v>
      </c>
      <c r="V230" s="10">
        <f t="shared" ca="1" si="100"/>
        <v>14.105373162891022</v>
      </c>
      <c r="W230" s="17">
        <f t="shared" si="83"/>
        <v>0</v>
      </c>
      <c r="X230" s="10" t="e">
        <f t="shared" ca="1" si="101"/>
        <v>#NUM!</v>
      </c>
      <c r="Y230" s="10">
        <f t="shared" ca="1" si="98"/>
        <v>5.0479280388752308</v>
      </c>
      <c r="Z230" s="10">
        <f t="shared" ca="1" si="88"/>
        <v>6.8802849990687491</v>
      </c>
      <c r="AA230" s="10">
        <f t="shared" ca="1" si="89"/>
        <v>9.0991257143317981</v>
      </c>
      <c r="AB230" s="10">
        <f t="shared" ca="1" si="90"/>
        <v>10.699065977658258</v>
      </c>
      <c r="AC230" s="20">
        <f t="shared" ca="1" si="91"/>
        <v>12.066155940458248</v>
      </c>
      <c r="AD230" s="10">
        <f t="shared" ca="1" si="92"/>
        <v>13.343942050391306</v>
      </c>
      <c r="AE230" s="10">
        <f t="shared" ca="1" si="93"/>
        <v>14.621728160324363</v>
      </c>
      <c r="AF230" s="10">
        <f t="shared" ca="1" si="94"/>
        <v>15.988818123124354</v>
      </c>
      <c r="AG230" s="10">
        <f t="shared" ca="1" si="95"/>
        <v>17.588758386450813</v>
      </c>
      <c r="AH230" s="10">
        <f t="shared" ca="1" si="96"/>
        <v>19.807599101713862</v>
      </c>
      <c r="AI230" s="10">
        <f t="shared" ca="1" si="97"/>
        <v>21.639956061907377</v>
      </c>
    </row>
    <row r="231" spans="6:35">
      <c r="F231" s="21" t="s">
        <v>3</v>
      </c>
      <c r="I231" s="17"/>
      <c r="J231" s="10" t="e">
        <f t="shared" si="84"/>
        <v>#VALUE!</v>
      </c>
      <c r="K231" s="10" t="e">
        <f t="shared" si="85"/>
        <v>#N/A</v>
      </c>
      <c r="L231" s="10" t="e">
        <f t="shared" si="86"/>
        <v>#N/A</v>
      </c>
      <c r="M231" s="10" t="e">
        <f t="shared" si="87"/>
        <v>#N/A</v>
      </c>
      <c r="N231" s="10">
        <f>COUNT($E$2:E231)</f>
        <v>23</v>
      </c>
      <c r="O231" s="10" t="e">
        <f t="shared" si="80"/>
        <v>#N/A</v>
      </c>
      <c r="S231" s="17">
        <f t="shared" si="81"/>
        <v>0.8</v>
      </c>
      <c r="T231" s="10">
        <f t="shared" ca="1" si="99"/>
        <v>17.588758386450813</v>
      </c>
      <c r="U231" s="17">
        <f t="shared" si="82"/>
        <v>0.55999999999999994</v>
      </c>
      <c r="V231" s="10">
        <f t="shared" ca="1" si="100"/>
        <v>14.105373162891022</v>
      </c>
      <c r="W231" s="17">
        <f t="shared" si="83"/>
        <v>0</v>
      </c>
      <c r="X231" s="10" t="e">
        <f t="shared" ca="1" si="101"/>
        <v>#NUM!</v>
      </c>
      <c r="Y231" s="10">
        <f t="shared" ca="1" si="98"/>
        <v>5.0479280388752308</v>
      </c>
      <c r="Z231" s="10">
        <f t="shared" ca="1" si="88"/>
        <v>6.8802849990687491</v>
      </c>
      <c r="AA231" s="10">
        <f t="shared" ca="1" si="89"/>
        <v>9.0991257143317981</v>
      </c>
      <c r="AB231" s="10">
        <f t="shared" ca="1" si="90"/>
        <v>10.699065977658258</v>
      </c>
      <c r="AC231" s="20">
        <f t="shared" ca="1" si="91"/>
        <v>12.066155940458248</v>
      </c>
      <c r="AD231" s="10">
        <f t="shared" ca="1" si="92"/>
        <v>13.343942050391306</v>
      </c>
      <c r="AE231" s="10">
        <f t="shared" ca="1" si="93"/>
        <v>14.621728160324363</v>
      </c>
      <c r="AF231" s="10">
        <f t="shared" ca="1" si="94"/>
        <v>15.988818123124354</v>
      </c>
      <c r="AG231" s="10">
        <f t="shared" ca="1" si="95"/>
        <v>17.588758386450813</v>
      </c>
      <c r="AH231" s="10">
        <f t="shared" ca="1" si="96"/>
        <v>19.807599101713862</v>
      </c>
      <c r="AI231" s="10">
        <f t="shared" ca="1" si="97"/>
        <v>21.639956061907377</v>
      </c>
    </row>
    <row r="232" spans="6:35">
      <c r="F232" s="21" t="s">
        <v>3</v>
      </c>
      <c r="I232" s="17"/>
      <c r="J232" s="10" t="e">
        <f t="shared" si="84"/>
        <v>#VALUE!</v>
      </c>
      <c r="K232" s="10" t="e">
        <f t="shared" si="85"/>
        <v>#N/A</v>
      </c>
      <c r="L232" s="10" t="e">
        <f t="shared" si="86"/>
        <v>#N/A</v>
      </c>
      <c r="M232" s="10" t="e">
        <f t="shared" si="87"/>
        <v>#N/A</v>
      </c>
      <c r="N232" s="10">
        <f>COUNT($E$2:E232)</f>
        <v>23</v>
      </c>
      <c r="O232" s="10" t="e">
        <f t="shared" si="80"/>
        <v>#N/A</v>
      </c>
      <c r="S232" s="17">
        <f t="shared" si="81"/>
        <v>0.8</v>
      </c>
      <c r="T232" s="10">
        <f t="shared" ca="1" si="99"/>
        <v>17.588758386450813</v>
      </c>
      <c r="U232" s="17">
        <f t="shared" si="82"/>
        <v>0.55999999999999994</v>
      </c>
      <c r="V232" s="10">
        <f t="shared" ca="1" si="100"/>
        <v>14.105373162891022</v>
      </c>
      <c r="W232" s="17">
        <f t="shared" si="83"/>
        <v>0</v>
      </c>
      <c r="X232" s="10" t="e">
        <f t="shared" ca="1" si="101"/>
        <v>#NUM!</v>
      </c>
      <c r="Y232" s="10">
        <f t="shared" ca="1" si="98"/>
        <v>5.0479280388752308</v>
      </c>
      <c r="Z232" s="10">
        <f t="shared" ca="1" si="88"/>
        <v>6.8802849990687491</v>
      </c>
      <c r="AA232" s="10">
        <f t="shared" ca="1" si="89"/>
        <v>9.0991257143317981</v>
      </c>
      <c r="AB232" s="10">
        <f t="shared" ca="1" si="90"/>
        <v>10.699065977658258</v>
      </c>
      <c r="AC232" s="20">
        <f t="shared" ca="1" si="91"/>
        <v>12.066155940458248</v>
      </c>
      <c r="AD232" s="10">
        <f t="shared" ca="1" si="92"/>
        <v>13.343942050391306</v>
      </c>
      <c r="AE232" s="10">
        <f t="shared" ca="1" si="93"/>
        <v>14.621728160324363</v>
      </c>
      <c r="AF232" s="10">
        <f t="shared" ca="1" si="94"/>
        <v>15.988818123124354</v>
      </c>
      <c r="AG232" s="10">
        <f t="shared" ca="1" si="95"/>
        <v>17.588758386450813</v>
      </c>
      <c r="AH232" s="10">
        <f t="shared" ca="1" si="96"/>
        <v>19.807599101713862</v>
      </c>
      <c r="AI232" s="10">
        <f t="shared" ca="1" si="97"/>
        <v>21.639956061907377</v>
      </c>
    </row>
    <row r="233" spans="6:35">
      <c r="F233" s="21" t="s">
        <v>3</v>
      </c>
      <c r="I233" s="17"/>
      <c r="J233" s="10" t="e">
        <f t="shared" si="84"/>
        <v>#VALUE!</v>
      </c>
      <c r="K233" s="10" t="e">
        <f t="shared" si="85"/>
        <v>#N/A</v>
      </c>
      <c r="L233" s="10" t="e">
        <f t="shared" si="86"/>
        <v>#N/A</v>
      </c>
      <c r="M233" s="10" t="e">
        <f t="shared" si="87"/>
        <v>#N/A</v>
      </c>
      <c r="N233" s="10">
        <f>COUNT($E$2:E233)</f>
        <v>23</v>
      </c>
      <c r="O233" s="10" t="e">
        <f t="shared" si="80"/>
        <v>#N/A</v>
      </c>
      <c r="S233" s="17">
        <f t="shared" si="81"/>
        <v>0.8</v>
      </c>
      <c r="T233" s="10">
        <f t="shared" ca="1" si="99"/>
        <v>17.588758386450813</v>
      </c>
      <c r="U233" s="17">
        <f t="shared" si="82"/>
        <v>0.55999999999999994</v>
      </c>
      <c r="V233" s="10">
        <f t="shared" ca="1" si="100"/>
        <v>14.105373162891022</v>
      </c>
      <c r="W233" s="17">
        <f t="shared" si="83"/>
        <v>0</v>
      </c>
      <c r="X233" s="10" t="e">
        <f t="shared" ca="1" si="101"/>
        <v>#NUM!</v>
      </c>
      <c r="Y233" s="10">
        <f t="shared" ca="1" si="98"/>
        <v>5.0479280388752308</v>
      </c>
      <c r="Z233" s="10">
        <f t="shared" ca="1" si="88"/>
        <v>6.8802849990687491</v>
      </c>
      <c r="AA233" s="10">
        <f t="shared" ca="1" si="89"/>
        <v>9.0991257143317981</v>
      </c>
      <c r="AB233" s="10">
        <f t="shared" ca="1" si="90"/>
        <v>10.699065977658258</v>
      </c>
      <c r="AC233" s="20">
        <f t="shared" ca="1" si="91"/>
        <v>12.066155940458248</v>
      </c>
      <c r="AD233" s="10">
        <f t="shared" ca="1" si="92"/>
        <v>13.343942050391306</v>
      </c>
      <c r="AE233" s="10">
        <f t="shared" ca="1" si="93"/>
        <v>14.621728160324363</v>
      </c>
      <c r="AF233" s="10">
        <f t="shared" ca="1" si="94"/>
        <v>15.988818123124354</v>
      </c>
      <c r="AG233" s="10">
        <f t="shared" ca="1" si="95"/>
        <v>17.588758386450813</v>
      </c>
      <c r="AH233" s="10">
        <f t="shared" ca="1" si="96"/>
        <v>19.807599101713862</v>
      </c>
      <c r="AI233" s="10">
        <f t="shared" ca="1" si="97"/>
        <v>21.639956061907377</v>
      </c>
    </row>
    <row r="234" spans="6:35">
      <c r="F234" s="21" t="s">
        <v>3</v>
      </c>
      <c r="I234" s="17"/>
      <c r="J234" s="10" t="e">
        <f t="shared" si="84"/>
        <v>#VALUE!</v>
      </c>
      <c r="K234" s="10" t="e">
        <f t="shared" si="85"/>
        <v>#N/A</v>
      </c>
      <c r="L234" s="10" t="e">
        <f t="shared" si="86"/>
        <v>#N/A</v>
      </c>
      <c r="M234" s="10" t="e">
        <f t="shared" si="87"/>
        <v>#N/A</v>
      </c>
      <c r="N234" s="10">
        <f>COUNT($E$2:E234)</f>
        <v>23</v>
      </c>
      <c r="O234" s="10" t="e">
        <f t="shared" si="80"/>
        <v>#N/A</v>
      </c>
      <c r="S234" s="17">
        <f t="shared" si="81"/>
        <v>0.8</v>
      </c>
      <c r="T234" s="10">
        <f t="shared" ca="1" si="99"/>
        <v>17.588758386450813</v>
      </c>
      <c r="U234" s="17">
        <f t="shared" si="82"/>
        <v>0.55999999999999994</v>
      </c>
      <c r="V234" s="10">
        <f t="shared" ca="1" si="100"/>
        <v>14.105373162891022</v>
      </c>
      <c r="W234" s="17">
        <f t="shared" si="83"/>
        <v>0</v>
      </c>
      <c r="X234" s="10" t="e">
        <f t="shared" ca="1" si="101"/>
        <v>#NUM!</v>
      </c>
      <c r="Y234" s="10">
        <f t="shared" ca="1" si="98"/>
        <v>5.0479280388752308</v>
      </c>
      <c r="Z234" s="10">
        <f t="shared" ca="1" si="88"/>
        <v>6.8802849990687491</v>
      </c>
      <c r="AA234" s="10">
        <f t="shared" ca="1" si="89"/>
        <v>9.0991257143317981</v>
      </c>
      <c r="AB234" s="10">
        <f t="shared" ca="1" si="90"/>
        <v>10.699065977658258</v>
      </c>
      <c r="AC234" s="20">
        <f t="shared" ca="1" si="91"/>
        <v>12.066155940458248</v>
      </c>
      <c r="AD234" s="10">
        <f t="shared" ca="1" si="92"/>
        <v>13.343942050391306</v>
      </c>
      <c r="AE234" s="10">
        <f t="shared" ca="1" si="93"/>
        <v>14.621728160324363</v>
      </c>
      <c r="AF234" s="10">
        <f t="shared" ca="1" si="94"/>
        <v>15.988818123124354</v>
      </c>
      <c r="AG234" s="10">
        <f t="shared" ca="1" si="95"/>
        <v>17.588758386450813</v>
      </c>
      <c r="AH234" s="10">
        <f t="shared" ca="1" si="96"/>
        <v>19.807599101713862</v>
      </c>
      <c r="AI234" s="10">
        <f t="shared" ca="1" si="97"/>
        <v>21.639956061907377</v>
      </c>
    </row>
    <row r="235" spans="6:35">
      <c r="F235" s="21" t="s">
        <v>3</v>
      </c>
      <c r="I235" s="17"/>
      <c r="J235" s="10" t="e">
        <f t="shared" si="84"/>
        <v>#VALUE!</v>
      </c>
      <c r="K235" s="10" t="e">
        <f t="shared" si="85"/>
        <v>#N/A</v>
      </c>
      <c r="L235" s="10" t="e">
        <f t="shared" si="86"/>
        <v>#N/A</v>
      </c>
      <c r="M235" s="10" t="e">
        <f t="shared" si="87"/>
        <v>#N/A</v>
      </c>
      <c r="N235" s="10">
        <f>COUNT($E$2:E235)</f>
        <v>23</v>
      </c>
      <c r="O235" s="10" t="e">
        <f t="shared" si="80"/>
        <v>#N/A</v>
      </c>
      <c r="S235" s="17">
        <f t="shared" si="81"/>
        <v>0.8</v>
      </c>
      <c r="T235" s="10">
        <f t="shared" ca="1" si="99"/>
        <v>17.588758386450813</v>
      </c>
      <c r="U235" s="17">
        <f t="shared" si="82"/>
        <v>0.55999999999999994</v>
      </c>
      <c r="V235" s="10">
        <f t="shared" ca="1" si="100"/>
        <v>14.105373162891022</v>
      </c>
      <c r="W235" s="17">
        <f t="shared" si="83"/>
        <v>0</v>
      </c>
      <c r="X235" s="10" t="e">
        <f t="shared" ca="1" si="101"/>
        <v>#NUM!</v>
      </c>
      <c r="Y235" s="10">
        <f t="shared" ca="1" si="98"/>
        <v>5.0479280388752308</v>
      </c>
      <c r="Z235" s="10">
        <f t="shared" ca="1" si="88"/>
        <v>6.8802849990687491</v>
      </c>
      <c r="AA235" s="10">
        <f t="shared" ca="1" si="89"/>
        <v>9.0991257143317981</v>
      </c>
      <c r="AB235" s="10">
        <f t="shared" ca="1" si="90"/>
        <v>10.699065977658258</v>
      </c>
      <c r="AC235" s="20">
        <f t="shared" ca="1" si="91"/>
        <v>12.066155940458248</v>
      </c>
      <c r="AD235" s="10">
        <f t="shared" ca="1" si="92"/>
        <v>13.343942050391306</v>
      </c>
      <c r="AE235" s="10">
        <f t="shared" ca="1" si="93"/>
        <v>14.621728160324363</v>
      </c>
      <c r="AF235" s="10">
        <f t="shared" ca="1" si="94"/>
        <v>15.988818123124354</v>
      </c>
      <c r="AG235" s="10">
        <f t="shared" ca="1" si="95"/>
        <v>17.588758386450813</v>
      </c>
      <c r="AH235" s="10">
        <f t="shared" ca="1" si="96"/>
        <v>19.807599101713862</v>
      </c>
      <c r="AI235" s="10">
        <f t="shared" ca="1" si="97"/>
        <v>21.639956061907377</v>
      </c>
    </row>
    <row r="236" spans="6:35">
      <c r="F236" s="21" t="s">
        <v>3</v>
      </c>
      <c r="I236" s="17"/>
      <c r="J236" s="10" t="e">
        <f t="shared" si="84"/>
        <v>#VALUE!</v>
      </c>
      <c r="K236" s="10" t="e">
        <f t="shared" si="85"/>
        <v>#N/A</v>
      </c>
      <c r="L236" s="10" t="e">
        <f t="shared" si="86"/>
        <v>#N/A</v>
      </c>
      <c r="M236" s="10" t="e">
        <f t="shared" si="87"/>
        <v>#N/A</v>
      </c>
      <c r="N236" s="10">
        <f>COUNT($E$2:E236)</f>
        <v>23</v>
      </c>
      <c r="O236" s="10" t="e">
        <f t="shared" si="80"/>
        <v>#N/A</v>
      </c>
      <c r="S236" s="17">
        <f t="shared" si="81"/>
        <v>0.8</v>
      </c>
      <c r="T236" s="10">
        <f t="shared" ca="1" si="99"/>
        <v>17.588758386450813</v>
      </c>
      <c r="U236" s="17">
        <f t="shared" si="82"/>
        <v>0.55999999999999994</v>
      </c>
      <c r="V236" s="10">
        <f t="shared" ca="1" si="100"/>
        <v>14.105373162891022</v>
      </c>
      <c r="W236" s="17">
        <f t="shared" si="83"/>
        <v>0</v>
      </c>
      <c r="X236" s="10" t="e">
        <f t="shared" ca="1" si="101"/>
        <v>#NUM!</v>
      </c>
      <c r="Y236" s="10">
        <f t="shared" ca="1" si="98"/>
        <v>5.0479280388752308</v>
      </c>
      <c r="Z236" s="10">
        <f t="shared" ca="1" si="88"/>
        <v>6.8802849990687491</v>
      </c>
      <c r="AA236" s="10">
        <f t="shared" ca="1" si="89"/>
        <v>9.0991257143317981</v>
      </c>
      <c r="AB236" s="10">
        <f t="shared" ca="1" si="90"/>
        <v>10.699065977658258</v>
      </c>
      <c r="AC236" s="20">
        <f t="shared" ca="1" si="91"/>
        <v>12.066155940458248</v>
      </c>
      <c r="AD236" s="10">
        <f t="shared" ca="1" si="92"/>
        <v>13.343942050391306</v>
      </c>
      <c r="AE236" s="10">
        <f t="shared" ca="1" si="93"/>
        <v>14.621728160324363</v>
      </c>
      <c r="AF236" s="10">
        <f t="shared" ca="1" si="94"/>
        <v>15.988818123124354</v>
      </c>
      <c r="AG236" s="10">
        <f t="shared" ca="1" si="95"/>
        <v>17.588758386450813</v>
      </c>
      <c r="AH236" s="10">
        <f t="shared" ca="1" si="96"/>
        <v>19.807599101713862</v>
      </c>
      <c r="AI236" s="10">
        <f t="shared" ca="1" si="97"/>
        <v>21.639956061907377</v>
      </c>
    </row>
    <row r="237" spans="6:35">
      <c r="F237" s="21" t="s">
        <v>3</v>
      </c>
      <c r="I237" s="17"/>
      <c r="J237" s="10" t="e">
        <f t="shared" si="84"/>
        <v>#VALUE!</v>
      </c>
      <c r="K237" s="10" t="e">
        <f t="shared" si="85"/>
        <v>#N/A</v>
      </c>
      <c r="L237" s="10" t="e">
        <f t="shared" si="86"/>
        <v>#N/A</v>
      </c>
      <c r="M237" s="10" t="e">
        <f t="shared" si="87"/>
        <v>#N/A</v>
      </c>
      <c r="N237" s="10">
        <f>COUNT($E$2:E237)</f>
        <v>23</v>
      </c>
      <c r="O237" s="10" t="e">
        <f t="shared" si="80"/>
        <v>#N/A</v>
      </c>
      <c r="S237" s="17">
        <f t="shared" si="81"/>
        <v>0.8</v>
      </c>
      <c r="T237" s="10">
        <f t="shared" ca="1" si="99"/>
        <v>17.588758386450813</v>
      </c>
      <c r="U237" s="17">
        <f t="shared" si="82"/>
        <v>0.55999999999999994</v>
      </c>
      <c r="V237" s="10">
        <f t="shared" ca="1" si="100"/>
        <v>14.105373162891022</v>
      </c>
      <c r="W237" s="17">
        <f t="shared" si="83"/>
        <v>0</v>
      </c>
      <c r="X237" s="10" t="e">
        <f t="shared" ca="1" si="101"/>
        <v>#NUM!</v>
      </c>
      <c r="Y237" s="10">
        <f t="shared" ca="1" si="98"/>
        <v>5.0479280388752308</v>
      </c>
      <c r="Z237" s="10">
        <f t="shared" ca="1" si="88"/>
        <v>6.8802849990687491</v>
      </c>
      <c r="AA237" s="10">
        <f t="shared" ca="1" si="89"/>
        <v>9.0991257143317981</v>
      </c>
      <c r="AB237" s="10">
        <f t="shared" ca="1" si="90"/>
        <v>10.699065977658258</v>
      </c>
      <c r="AC237" s="20">
        <f t="shared" ca="1" si="91"/>
        <v>12.066155940458248</v>
      </c>
      <c r="AD237" s="10">
        <f t="shared" ca="1" si="92"/>
        <v>13.343942050391306</v>
      </c>
      <c r="AE237" s="10">
        <f t="shared" ca="1" si="93"/>
        <v>14.621728160324363</v>
      </c>
      <c r="AF237" s="10">
        <f t="shared" ca="1" si="94"/>
        <v>15.988818123124354</v>
      </c>
      <c r="AG237" s="10">
        <f t="shared" ca="1" si="95"/>
        <v>17.588758386450813</v>
      </c>
      <c r="AH237" s="10">
        <f t="shared" ca="1" si="96"/>
        <v>19.807599101713862</v>
      </c>
      <c r="AI237" s="10">
        <f t="shared" ca="1" si="97"/>
        <v>21.639956061907377</v>
      </c>
    </row>
    <row r="238" spans="6:35">
      <c r="F238" s="21" t="s">
        <v>3</v>
      </c>
      <c r="I238" s="17"/>
      <c r="J238" s="10" t="e">
        <f t="shared" si="84"/>
        <v>#VALUE!</v>
      </c>
      <c r="K238" s="10" t="e">
        <f t="shared" si="85"/>
        <v>#N/A</v>
      </c>
      <c r="L238" s="10" t="e">
        <f t="shared" si="86"/>
        <v>#N/A</v>
      </c>
      <c r="M238" s="10" t="e">
        <f t="shared" si="87"/>
        <v>#N/A</v>
      </c>
      <c r="N238" s="10">
        <f>COUNT($E$2:E238)</f>
        <v>23</v>
      </c>
      <c r="O238" s="10" t="e">
        <f t="shared" si="80"/>
        <v>#N/A</v>
      </c>
      <c r="S238" s="17">
        <f t="shared" si="81"/>
        <v>0.8</v>
      </c>
      <c r="T238" s="10">
        <f t="shared" ca="1" si="99"/>
        <v>17.588758386450813</v>
      </c>
      <c r="U238" s="17">
        <f t="shared" si="82"/>
        <v>0.55999999999999994</v>
      </c>
      <c r="V238" s="10">
        <f t="shared" ca="1" si="100"/>
        <v>14.105373162891022</v>
      </c>
      <c r="W238" s="17">
        <f t="shared" si="83"/>
        <v>0</v>
      </c>
      <c r="X238" s="10" t="e">
        <f t="shared" ca="1" si="101"/>
        <v>#NUM!</v>
      </c>
      <c r="Y238" s="10">
        <f t="shared" ca="1" si="98"/>
        <v>5.0479280388752308</v>
      </c>
      <c r="Z238" s="10">
        <f t="shared" ca="1" si="88"/>
        <v>6.8802849990687491</v>
      </c>
      <c r="AA238" s="10">
        <f t="shared" ca="1" si="89"/>
        <v>9.0991257143317981</v>
      </c>
      <c r="AB238" s="10">
        <f t="shared" ca="1" si="90"/>
        <v>10.699065977658258</v>
      </c>
      <c r="AC238" s="20">
        <f t="shared" ca="1" si="91"/>
        <v>12.066155940458248</v>
      </c>
      <c r="AD238" s="10">
        <f t="shared" ca="1" si="92"/>
        <v>13.343942050391306</v>
      </c>
      <c r="AE238" s="10">
        <f t="shared" ca="1" si="93"/>
        <v>14.621728160324363</v>
      </c>
      <c r="AF238" s="10">
        <f t="shared" ca="1" si="94"/>
        <v>15.988818123124354</v>
      </c>
      <c r="AG238" s="10">
        <f t="shared" ca="1" si="95"/>
        <v>17.588758386450813</v>
      </c>
      <c r="AH238" s="10">
        <f t="shared" ca="1" si="96"/>
        <v>19.807599101713862</v>
      </c>
      <c r="AI238" s="10">
        <f t="shared" ca="1" si="97"/>
        <v>21.639956061907377</v>
      </c>
    </row>
    <row r="239" spans="6:35">
      <c r="F239" s="21" t="s">
        <v>3</v>
      </c>
      <c r="I239" s="17"/>
      <c r="J239" s="10" t="e">
        <f t="shared" si="84"/>
        <v>#VALUE!</v>
      </c>
      <c r="K239" s="10" t="e">
        <f t="shared" si="85"/>
        <v>#N/A</v>
      </c>
      <c r="L239" s="10" t="e">
        <f t="shared" si="86"/>
        <v>#N/A</v>
      </c>
      <c r="M239" s="10" t="e">
        <f t="shared" si="87"/>
        <v>#N/A</v>
      </c>
      <c r="N239" s="10">
        <f>COUNT($E$2:E239)</f>
        <v>23</v>
      </c>
      <c r="O239" s="10" t="e">
        <f t="shared" si="80"/>
        <v>#N/A</v>
      </c>
      <c r="S239" s="17">
        <f t="shared" si="81"/>
        <v>0.8</v>
      </c>
      <c r="T239" s="10">
        <f t="shared" ca="1" si="99"/>
        <v>17.588758386450813</v>
      </c>
      <c r="U239" s="17">
        <f t="shared" si="82"/>
        <v>0.55999999999999994</v>
      </c>
      <c r="V239" s="10">
        <f t="shared" ca="1" si="100"/>
        <v>14.105373162891022</v>
      </c>
      <c r="W239" s="17">
        <f t="shared" si="83"/>
        <v>0</v>
      </c>
      <c r="X239" s="10" t="e">
        <f t="shared" ca="1" si="101"/>
        <v>#NUM!</v>
      </c>
      <c r="Y239" s="10">
        <f t="shared" ca="1" si="98"/>
        <v>5.0479280388752308</v>
      </c>
      <c r="Z239" s="10">
        <f t="shared" ca="1" si="88"/>
        <v>6.8802849990687491</v>
      </c>
      <c r="AA239" s="10">
        <f t="shared" ca="1" si="89"/>
        <v>9.0991257143317981</v>
      </c>
      <c r="AB239" s="10">
        <f t="shared" ca="1" si="90"/>
        <v>10.699065977658258</v>
      </c>
      <c r="AC239" s="20">
        <f t="shared" ca="1" si="91"/>
        <v>12.066155940458248</v>
      </c>
      <c r="AD239" s="10">
        <f t="shared" ca="1" si="92"/>
        <v>13.343942050391306</v>
      </c>
      <c r="AE239" s="10">
        <f t="shared" ca="1" si="93"/>
        <v>14.621728160324363</v>
      </c>
      <c r="AF239" s="10">
        <f t="shared" ca="1" si="94"/>
        <v>15.988818123124354</v>
      </c>
      <c r="AG239" s="10">
        <f t="shared" ca="1" si="95"/>
        <v>17.588758386450813</v>
      </c>
      <c r="AH239" s="10">
        <f t="shared" ca="1" si="96"/>
        <v>19.807599101713862</v>
      </c>
      <c r="AI239" s="10">
        <f t="shared" ca="1" si="97"/>
        <v>21.639956061907377</v>
      </c>
    </row>
    <row r="240" spans="6:35">
      <c r="F240" s="21" t="s">
        <v>3</v>
      </c>
      <c r="I240" s="17"/>
      <c r="J240" s="10" t="e">
        <f t="shared" si="84"/>
        <v>#VALUE!</v>
      </c>
      <c r="K240" s="10" t="e">
        <f t="shared" si="85"/>
        <v>#N/A</v>
      </c>
      <c r="L240" s="10" t="e">
        <f t="shared" si="86"/>
        <v>#N/A</v>
      </c>
      <c r="M240" s="10" t="e">
        <f t="shared" si="87"/>
        <v>#N/A</v>
      </c>
      <c r="N240" s="10">
        <f>COUNT($E$2:E240)</f>
        <v>23</v>
      </c>
      <c r="O240" s="10" t="e">
        <f t="shared" si="80"/>
        <v>#N/A</v>
      </c>
      <c r="S240" s="17">
        <f t="shared" si="81"/>
        <v>0.8</v>
      </c>
      <c r="T240" s="10">
        <f t="shared" ca="1" si="99"/>
        <v>17.588758386450813</v>
      </c>
      <c r="U240" s="17">
        <f t="shared" si="82"/>
        <v>0.55999999999999994</v>
      </c>
      <c r="V240" s="10">
        <f t="shared" ca="1" si="100"/>
        <v>14.105373162891022</v>
      </c>
      <c r="W240" s="17">
        <f t="shared" si="83"/>
        <v>0</v>
      </c>
      <c r="X240" s="10" t="e">
        <f t="shared" ca="1" si="101"/>
        <v>#NUM!</v>
      </c>
      <c r="Y240" s="10">
        <f t="shared" ca="1" si="98"/>
        <v>5.0479280388752308</v>
      </c>
      <c r="Z240" s="10">
        <f t="shared" ca="1" si="88"/>
        <v>6.8802849990687491</v>
      </c>
      <c r="AA240" s="10">
        <f t="shared" ca="1" si="89"/>
        <v>9.0991257143317981</v>
      </c>
      <c r="AB240" s="10">
        <f t="shared" ca="1" si="90"/>
        <v>10.699065977658258</v>
      </c>
      <c r="AC240" s="20">
        <f t="shared" ca="1" si="91"/>
        <v>12.066155940458248</v>
      </c>
      <c r="AD240" s="10">
        <f t="shared" ca="1" si="92"/>
        <v>13.343942050391306</v>
      </c>
      <c r="AE240" s="10">
        <f t="shared" ca="1" si="93"/>
        <v>14.621728160324363</v>
      </c>
      <c r="AF240" s="10">
        <f t="shared" ca="1" si="94"/>
        <v>15.988818123124354</v>
      </c>
      <c r="AG240" s="10">
        <f t="shared" ca="1" si="95"/>
        <v>17.588758386450813</v>
      </c>
      <c r="AH240" s="10">
        <f t="shared" ca="1" si="96"/>
        <v>19.807599101713862</v>
      </c>
      <c r="AI240" s="10">
        <f t="shared" ca="1" si="97"/>
        <v>21.639956061907377</v>
      </c>
    </row>
    <row r="241" spans="6:35">
      <c r="F241" s="21" t="s">
        <v>3</v>
      </c>
      <c r="I241" s="17"/>
      <c r="J241" s="10" t="e">
        <f t="shared" si="84"/>
        <v>#VALUE!</v>
      </c>
      <c r="K241" s="10" t="e">
        <f t="shared" si="85"/>
        <v>#N/A</v>
      </c>
      <c r="L241" s="10" t="e">
        <f t="shared" si="86"/>
        <v>#N/A</v>
      </c>
      <c r="M241" s="10" t="e">
        <f t="shared" si="87"/>
        <v>#N/A</v>
      </c>
      <c r="N241" s="10">
        <f>COUNT($E$2:E241)</f>
        <v>23</v>
      </c>
      <c r="O241" s="10" t="e">
        <f t="shared" si="80"/>
        <v>#N/A</v>
      </c>
      <c r="S241" s="17">
        <f t="shared" si="81"/>
        <v>0.8</v>
      </c>
      <c r="T241" s="10">
        <f t="shared" ca="1" si="99"/>
        <v>17.588758386450813</v>
      </c>
      <c r="U241" s="17">
        <f t="shared" si="82"/>
        <v>0.55999999999999994</v>
      </c>
      <c r="V241" s="10">
        <f t="shared" ca="1" si="100"/>
        <v>14.105373162891022</v>
      </c>
      <c r="W241" s="17">
        <f t="shared" si="83"/>
        <v>0</v>
      </c>
      <c r="X241" s="10" t="e">
        <f t="shared" ca="1" si="101"/>
        <v>#NUM!</v>
      </c>
      <c r="Y241" s="10">
        <f t="shared" ca="1" si="98"/>
        <v>5.0479280388752308</v>
      </c>
      <c r="Z241" s="10">
        <f t="shared" ca="1" si="88"/>
        <v>6.8802849990687491</v>
      </c>
      <c r="AA241" s="10">
        <f t="shared" ca="1" si="89"/>
        <v>9.0991257143317981</v>
      </c>
      <c r="AB241" s="10">
        <f t="shared" ca="1" si="90"/>
        <v>10.699065977658258</v>
      </c>
      <c r="AC241" s="20">
        <f t="shared" ca="1" si="91"/>
        <v>12.066155940458248</v>
      </c>
      <c r="AD241" s="10">
        <f t="shared" ca="1" si="92"/>
        <v>13.343942050391306</v>
      </c>
      <c r="AE241" s="10">
        <f t="shared" ca="1" si="93"/>
        <v>14.621728160324363</v>
      </c>
      <c r="AF241" s="10">
        <f t="shared" ca="1" si="94"/>
        <v>15.988818123124354</v>
      </c>
      <c r="AG241" s="10">
        <f t="shared" ca="1" si="95"/>
        <v>17.588758386450813</v>
      </c>
      <c r="AH241" s="10">
        <f t="shared" ca="1" si="96"/>
        <v>19.807599101713862</v>
      </c>
      <c r="AI241" s="10">
        <f t="shared" ca="1" si="97"/>
        <v>21.639956061907377</v>
      </c>
    </row>
    <row r="242" spans="6:35">
      <c r="F242" s="21" t="s">
        <v>3</v>
      </c>
      <c r="I242" s="17"/>
      <c r="J242" s="10" t="e">
        <f t="shared" si="84"/>
        <v>#VALUE!</v>
      </c>
      <c r="K242" s="10" t="e">
        <f t="shared" si="85"/>
        <v>#N/A</v>
      </c>
      <c r="L242" s="10" t="e">
        <f t="shared" si="86"/>
        <v>#N/A</v>
      </c>
      <c r="M242" s="10" t="e">
        <f t="shared" si="87"/>
        <v>#N/A</v>
      </c>
      <c r="N242" s="10">
        <f>COUNT($E$2:E242)</f>
        <v>23</v>
      </c>
      <c r="O242" s="10" t="e">
        <f t="shared" si="80"/>
        <v>#N/A</v>
      </c>
      <c r="S242" s="17">
        <f t="shared" si="81"/>
        <v>0.8</v>
      </c>
      <c r="T242" s="10">
        <f t="shared" ca="1" si="99"/>
        <v>17.588758386450813</v>
      </c>
      <c r="U242" s="17">
        <f t="shared" si="82"/>
        <v>0.55999999999999994</v>
      </c>
      <c r="V242" s="10">
        <f t="shared" ca="1" si="100"/>
        <v>14.105373162891022</v>
      </c>
      <c r="W242" s="17">
        <f t="shared" si="83"/>
        <v>0</v>
      </c>
      <c r="X242" s="10" t="e">
        <f t="shared" ca="1" si="101"/>
        <v>#NUM!</v>
      </c>
      <c r="Y242" s="10">
        <f t="shared" ca="1" si="98"/>
        <v>5.0479280388752308</v>
      </c>
      <c r="Z242" s="10">
        <f t="shared" ca="1" si="88"/>
        <v>6.8802849990687491</v>
      </c>
      <c r="AA242" s="10">
        <f t="shared" ca="1" si="89"/>
        <v>9.0991257143317981</v>
      </c>
      <c r="AB242" s="10">
        <f t="shared" ca="1" si="90"/>
        <v>10.699065977658258</v>
      </c>
      <c r="AC242" s="20">
        <f t="shared" ca="1" si="91"/>
        <v>12.066155940458248</v>
      </c>
      <c r="AD242" s="10">
        <f t="shared" ca="1" si="92"/>
        <v>13.343942050391306</v>
      </c>
      <c r="AE242" s="10">
        <f t="shared" ca="1" si="93"/>
        <v>14.621728160324363</v>
      </c>
      <c r="AF242" s="10">
        <f t="shared" ca="1" si="94"/>
        <v>15.988818123124354</v>
      </c>
      <c r="AG242" s="10">
        <f t="shared" ca="1" si="95"/>
        <v>17.588758386450813</v>
      </c>
      <c r="AH242" s="10">
        <f t="shared" ca="1" si="96"/>
        <v>19.807599101713862</v>
      </c>
      <c r="AI242" s="10">
        <f t="shared" ca="1" si="97"/>
        <v>21.639956061907377</v>
      </c>
    </row>
    <row r="243" spans="6:35">
      <c r="F243" s="21" t="s">
        <v>3</v>
      </c>
      <c r="I243" s="17"/>
      <c r="J243" s="10" t="e">
        <f t="shared" si="84"/>
        <v>#VALUE!</v>
      </c>
      <c r="K243" s="10" t="e">
        <f t="shared" si="85"/>
        <v>#N/A</v>
      </c>
      <c r="L243" s="10" t="e">
        <f t="shared" si="86"/>
        <v>#N/A</v>
      </c>
      <c r="M243" s="10" t="e">
        <f t="shared" si="87"/>
        <v>#N/A</v>
      </c>
      <c r="N243" s="10">
        <f>COUNT($E$2:E243)</f>
        <v>23</v>
      </c>
      <c r="O243" s="10" t="e">
        <f t="shared" si="80"/>
        <v>#N/A</v>
      </c>
      <c r="S243" s="17">
        <f t="shared" si="81"/>
        <v>0.8</v>
      </c>
      <c r="T243" s="10">
        <f t="shared" ca="1" si="99"/>
        <v>17.588758386450813</v>
      </c>
      <c r="U243" s="17">
        <f t="shared" si="82"/>
        <v>0.55999999999999994</v>
      </c>
      <c r="V243" s="10">
        <f t="shared" ca="1" si="100"/>
        <v>14.105373162891022</v>
      </c>
      <c r="W243" s="17">
        <f t="shared" si="83"/>
        <v>0</v>
      </c>
      <c r="X243" s="10" t="e">
        <f t="shared" ca="1" si="101"/>
        <v>#NUM!</v>
      </c>
      <c r="Y243" s="10">
        <f t="shared" ca="1" si="98"/>
        <v>5.0479280388752308</v>
      </c>
      <c r="Z243" s="10">
        <f t="shared" ca="1" si="88"/>
        <v>6.8802849990687491</v>
      </c>
      <c r="AA243" s="10">
        <f t="shared" ca="1" si="89"/>
        <v>9.0991257143317981</v>
      </c>
      <c r="AB243" s="10">
        <f t="shared" ca="1" si="90"/>
        <v>10.699065977658258</v>
      </c>
      <c r="AC243" s="20">
        <f t="shared" ca="1" si="91"/>
        <v>12.066155940458248</v>
      </c>
      <c r="AD243" s="10">
        <f t="shared" ca="1" si="92"/>
        <v>13.343942050391306</v>
      </c>
      <c r="AE243" s="10">
        <f t="shared" ca="1" si="93"/>
        <v>14.621728160324363</v>
      </c>
      <c r="AF243" s="10">
        <f t="shared" ca="1" si="94"/>
        <v>15.988818123124354</v>
      </c>
      <c r="AG243" s="10">
        <f t="shared" ca="1" si="95"/>
        <v>17.588758386450813</v>
      </c>
      <c r="AH243" s="10">
        <f t="shared" ca="1" si="96"/>
        <v>19.807599101713862</v>
      </c>
      <c r="AI243" s="10">
        <f t="shared" ca="1" si="97"/>
        <v>21.639956061907377</v>
      </c>
    </row>
    <row r="244" spans="6:35">
      <c r="F244" s="21" t="s">
        <v>3</v>
      </c>
      <c r="I244" s="17"/>
      <c r="J244" s="10" t="e">
        <f t="shared" si="84"/>
        <v>#VALUE!</v>
      </c>
      <c r="K244" s="10" t="e">
        <f t="shared" si="85"/>
        <v>#N/A</v>
      </c>
      <c r="L244" s="10" t="e">
        <f t="shared" si="86"/>
        <v>#N/A</v>
      </c>
      <c r="M244" s="10" t="e">
        <f t="shared" si="87"/>
        <v>#N/A</v>
      </c>
      <c r="N244" s="10">
        <f>COUNT($E$2:E244)</f>
        <v>23</v>
      </c>
      <c r="O244" s="10" t="e">
        <f t="shared" si="80"/>
        <v>#N/A</v>
      </c>
      <c r="S244" s="17">
        <f t="shared" si="81"/>
        <v>0.8</v>
      </c>
      <c r="T244" s="10">
        <f t="shared" ca="1" si="99"/>
        <v>17.588758386450813</v>
      </c>
      <c r="U244" s="17">
        <f t="shared" si="82"/>
        <v>0.55999999999999994</v>
      </c>
      <c r="V244" s="10">
        <f t="shared" ca="1" si="100"/>
        <v>14.105373162891022</v>
      </c>
      <c r="W244" s="17">
        <f t="shared" si="83"/>
        <v>0</v>
      </c>
      <c r="X244" s="10" t="e">
        <f t="shared" ca="1" si="101"/>
        <v>#NUM!</v>
      </c>
      <c r="Y244" s="10">
        <f t="shared" ca="1" si="98"/>
        <v>5.0479280388752308</v>
      </c>
      <c r="Z244" s="10">
        <f t="shared" ca="1" si="88"/>
        <v>6.8802849990687491</v>
      </c>
      <c r="AA244" s="10">
        <f t="shared" ca="1" si="89"/>
        <v>9.0991257143317981</v>
      </c>
      <c r="AB244" s="10">
        <f t="shared" ca="1" si="90"/>
        <v>10.699065977658258</v>
      </c>
      <c r="AC244" s="20">
        <f t="shared" ca="1" si="91"/>
        <v>12.066155940458248</v>
      </c>
      <c r="AD244" s="10">
        <f t="shared" ca="1" si="92"/>
        <v>13.343942050391306</v>
      </c>
      <c r="AE244" s="10">
        <f t="shared" ca="1" si="93"/>
        <v>14.621728160324363</v>
      </c>
      <c r="AF244" s="10">
        <f t="shared" ca="1" si="94"/>
        <v>15.988818123124354</v>
      </c>
      <c r="AG244" s="10">
        <f t="shared" ca="1" si="95"/>
        <v>17.588758386450813</v>
      </c>
      <c r="AH244" s="10">
        <f t="shared" ca="1" si="96"/>
        <v>19.807599101713862</v>
      </c>
      <c r="AI244" s="10">
        <f t="shared" ca="1" si="97"/>
        <v>21.639956061907377</v>
      </c>
    </row>
    <row r="245" spans="6:35">
      <c r="F245" s="21" t="s">
        <v>3</v>
      </c>
      <c r="I245" s="17"/>
      <c r="J245" s="10" t="e">
        <f t="shared" si="84"/>
        <v>#VALUE!</v>
      </c>
      <c r="K245" s="10" t="e">
        <f t="shared" si="85"/>
        <v>#N/A</v>
      </c>
      <c r="L245" s="10" t="e">
        <f t="shared" si="86"/>
        <v>#N/A</v>
      </c>
      <c r="M245" s="10" t="e">
        <f t="shared" si="87"/>
        <v>#N/A</v>
      </c>
      <c r="N245" s="10">
        <f>COUNT($E$2:E245)</f>
        <v>23</v>
      </c>
      <c r="O245" s="10" t="e">
        <f t="shared" si="80"/>
        <v>#N/A</v>
      </c>
      <c r="S245" s="17">
        <f t="shared" si="81"/>
        <v>0.8</v>
      </c>
      <c r="T245" s="10">
        <f t="shared" ca="1" si="99"/>
        <v>17.588758386450813</v>
      </c>
      <c r="U245" s="17">
        <f t="shared" si="82"/>
        <v>0.55999999999999994</v>
      </c>
      <c r="V245" s="10">
        <f t="shared" ca="1" si="100"/>
        <v>14.105373162891022</v>
      </c>
      <c r="W245" s="17">
        <f t="shared" si="83"/>
        <v>0</v>
      </c>
      <c r="X245" s="10" t="e">
        <f t="shared" ca="1" si="101"/>
        <v>#NUM!</v>
      </c>
      <c r="Y245" s="10">
        <f t="shared" ca="1" si="98"/>
        <v>5.0479280388752308</v>
      </c>
      <c r="Z245" s="10">
        <f t="shared" ca="1" si="88"/>
        <v>6.8802849990687491</v>
      </c>
      <c r="AA245" s="10">
        <f t="shared" ca="1" si="89"/>
        <v>9.0991257143317981</v>
      </c>
      <c r="AB245" s="10">
        <f t="shared" ca="1" si="90"/>
        <v>10.699065977658258</v>
      </c>
      <c r="AC245" s="20">
        <f t="shared" ca="1" si="91"/>
        <v>12.066155940458248</v>
      </c>
      <c r="AD245" s="10">
        <f t="shared" ca="1" si="92"/>
        <v>13.343942050391306</v>
      </c>
      <c r="AE245" s="10">
        <f t="shared" ca="1" si="93"/>
        <v>14.621728160324363</v>
      </c>
      <c r="AF245" s="10">
        <f t="shared" ca="1" si="94"/>
        <v>15.988818123124354</v>
      </c>
      <c r="AG245" s="10">
        <f t="shared" ca="1" si="95"/>
        <v>17.588758386450813</v>
      </c>
      <c r="AH245" s="10">
        <f t="shared" ca="1" si="96"/>
        <v>19.807599101713862</v>
      </c>
      <c r="AI245" s="10">
        <f t="shared" ca="1" si="97"/>
        <v>21.639956061907377</v>
      </c>
    </row>
    <row r="246" spans="6:35">
      <c r="F246" s="21" t="s">
        <v>3</v>
      </c>
      <c r="I246" s="17"/>
      <c r="J246" s="10" t="e">
        <f t="shared" si="84"/>
        <v>#VALUE!</v>
      </c>
      <c r="K246" s="10" t="e">
        <f t="shared" si="85"/>
        <v>#N/A</v>
      </c>
      <c r="L246" s="10" t="e">
        <f t="shared" si="86"/>
        <v>#N/A</v>
      </c>
      <c r="M246" s="10" t="e">
        <f t="shared" si="87"/>
        <v>#N/A</v>
      </c>
      <c r="N246" s="10">
        <f>COUNT($E$2:E246)</f>
        <v>23</v>
      </c>
      <c r="O246" s="10" t="e">
        <f t="shared" si="80"/>
        <v>#N/A</v>
      </c>
      <c r="S246" s="17">
        <f t="shared" si="81"/>
        <v>0.8</v>
      </c>
      <c r="T246" s="10">
        <f t="shared" ca="1" si="99"/>
        <v>17.588758386450813</v>
      </c>
      <c r="U246" s="17">
        <f t="shared" si="82"/>
        <v>0.55999999999999994</v>
      </c>
      <c r="V246" s="10">
        <f t="shared" ca="1" si="100"/>
        <v>14.105373162891022</v>
      </c>
      <c r="W246" s="17">
        <f t="shared" si="83"/>
        <v>0</v>
      </c>
      <c r="X246" s="10" t="e">
        <f t="shared" ca="1" si="101"/>
        <v>#NUM!</v>
      </c>
      <c r="Y246" s="10">
        <f t="shared" ca="1" si="98"/>
        <v>5.0479280388752308</v>
      </c>
      <c r="Z246" s="10">
        <f t="shared" ca="1" si="88"/>
        <v>6.8802849990687491</v>
      </c>
      <c r="AA246" s="10">
        <f t="shared" ca="1" si="89"/>
        <v>9.0991257143317981</v>
      </c>
      <c r="AB246" s="10">
        <f t="shared" ca="1" si="90"/>
        <v>10.699065977658258</v>
      </c>
      <c r="AC246" s="20">
        <f t="shared" ca="1" si="91"/>
        <v>12.066155940458248</v>
      </c>
      <c r="AD246" s="10">
        <f t="shared" ca="1" si="92"/>
        <v>13.343942050391306</v>
      </c>
      <c r="AE246" s="10">
        <f t="shared" ca="1" si="93"/>
        <v>14.621728160324363</v>
      </c>
      <c r="AF246" s="10">
        <f t="shared" ca="1" si="94"/>
        <v>15.988818123124354</v>
      </c>
      <c r="AG246" s="10">
        <f t="shared" ca="1" si="95"/>
        <v>17.588758386450813</v>
      </c>
      <c r="AH246" s="10">
        <f t="shared" ca="1" si="96"/>
        <v>19.807599101713862</v>
      </c>
      <c r="AI246" s="10">
        <f t="shared" ca="1" si="97"/>
        <v>21.639956061907377</v>
      </c>
    </row>
    <row r="247" spans="6:35">
      <c r="F247" s="21" t="s">
        <v>3</v>
      </c>
      <c r="I247" s="17"/>
      <c r="J247" s="10" t="e">
        <f t="shared" si="84"/>
        <v>#VALUE!</v>
      </c>
      <c r="K247" s="10" t="e">
        <f t="shared" si="85"/>
        <v>#N/A</v>
      </c>
      <c r="L247" s="10" t="e">
        <f t="shared" si="86"/>
        <v>#N/A</v>
      </c>
      <c r="M247" s="10" t="e">
        <f t="shared" si="87"/>
        <v>#N/A</v>
      </c>
      <c r="N247" s="10">
        <f>COUNT($E$2:E247)</f>
        <v>23</v>
      </c>
      <c r="O247" s="10" t="e">
        <f t="shared" si="80"/>
        <v>#N/A</v>
      </c>
      <c r="S247" s="17">
        <f t="shared" si="81"/>
        <v>0.8</v>
      </c>
      <c r="T247" s="10">
        <f t="shared" ca="1" si="99"/>
        <v>17.588758386450813</v>
      </c>
      <c r="U247" s="17">
        <f t="shared" si="82"/>
        <v>0.55999999999999994</v>
      </c>
      <c r="V247" s="10">
        <f t="shared" ca="1" si="100"/>
        <v>14.105373162891022</v>
      </c>
      <c r="W247" s="17">
        <f t="shared" si="83"/>
        <v>0</v>
      </c>
      <c r="X247" s="10" t="e">
        <f t="shared" ca="1" si="101"/>
        <v>#NUM!</v>
      </c>
      <c r="Y247" s="10">
        <f t="shared" ca="1" si="98"/>
        <v>5.0479280388752308</v>
      </c>
      <c r="Z247" s="10">
        <f t="shared" ca="1" si="88"/>
        <v>6.8802849990687491</v>
      </c>
      <c r="AA247" s="10">
        <f t="shared" ca="1" si="89"/>
        <v>9.0991257143317981</v>
      </c>
      <c r="AB247" s="10">
        <f t="shared" ca="1" si="90"/>
        <v>10.699065977658258</v>
      </c>
      <c r="AC247" s="20">
        <f t="shared" ca="1" si="91"/>
        <v>12.066155940458248</v>
      </c>
      <c r="AD247" s="10">
        <f t="shared" ca="1" si="92"/>
        <v>13.343942050391306</v>
      </c>
      <c r="AE247" s="10">
        <f t="shared" ca="1" si="93"/>
        <v>14.621728160324363</v>
      </c>
      <c r="AF247" s="10">
        <f t="shared" ca="1" si="94"/>
        <v>15.988818123124354</v>
      </c>
      <c r="AG247" s="10">
        <f t="shared" ca="1" si="95"/>
        <v>17.588758386450813</v>
      </c>
      <c r="AH247" s="10">
        <f t="shared" ca="1" si="96"/>
        <v>19.807599101713862</v>
      </c>
      <c r="AI247" s="10">
        <f t="shared" ca="1" si="97"/>
        <v>21.639956061907377</v>
      </c>
    </row>
    <row r="248" spans="6:35">
      <c r="F248" s="21" t="s">
        <v>3</v>
      </c>
      <c r="I248" s="17"/>
      <c r="J248" s="10" t="e">
        <f t="shared" si="84"/>
        <v>#VALUE!</v>
      </c>
      <c r="K248" s="10" t="e">
        <f t="shared" si="85"/>
        <v>#N/A</v>
      </c>
      <c r="L248" s="10" t="e">
        <f t="shared" si="86"/>
        <v>#N/A</v>
      </c>
      <c r="M248" s="10" t="e">
        <f t="shared" si="87"/>
        <v>#N/A</v>
      </c>
      <c r="N248" s="10">
        <f>COUNT($E$2:E248)</f>
        <v>23</v>
      </c>
      <c r="O248" s="10" t="e">
        <f t="shared" si="80"/>
        <v>#N/A</v>
      </c>
      <c r="S248" s="17">
        <f t="shared" si="81"/>
        <v>0.8</v>
      </c>
      <c r="T248" s="10">
        <f t="shared" ca="1" si="99"/>
        <v>17.588758386450813</v>
      </c>
      <c r="U248" s="17">
        <f t="shared" si="82"/>
        <v>0.55999999999999994</v>
      </c>
      <c r="V248" s="10">
        <f t="shared" ca="1" si="100"/>
        <v>14.105373162891022</v>
      </c>
      <c r="W248" s="17">
        <f t="shared" si="83"/>
        <v>0</v>
      </c>
      <c r="X248" s="10" t="e">
        <f t="shared" ca="1" si="101"/>
        <v>#NUM!</v>
      </c>
      <c r="Y248" s="10">
        <f t="shared" ca="1" si="98"/>
        <v>5.0479280388752308</v>
      </c>
      <c r="Z248" s="10">
        <f t="shared" ca="1" si="88"/>
        <v>6.8802849990687491</v>
      </c>
      <c r="AA248" s="10">
        <f t="shared" ca="1" si="89"/>
        <v>9.0991257143317981</v>
      </c>
      <c r="AB248" s="10">
        <f t="shared" ca="1" si="90"/>
        <v>10.699065977658258</v>
      </c>
      <c r="AC248" s="20">
        <f t="shared" ca="1" si="91"/>
        <v>12.066155940458248</v>
      </c>
      <c r="AD248" s="10">
        <f t="shared" ca="1" si="92"/>
        <v>13.343942050391306</v>
      </c>
      <c r="AE248" s="10">
        <f t="shared" ca="1" si="93"/>
        <v>14.621728160324363</v>
      </c>
      <c r="AF248" s="10">
        <f t="shared" ca="1" si="94"/>
        <v>15.988818123124354</v>
      </c>
      <c r="AG248" s="10">
        <f t="shared" ca="1" si="95"/>
        <v>17.588758386450813</v>
      </c>
      <c r="AH248" s="10">
        <f t="shared" ca="1" si="96"/>
        <v>19.807599101713862</v>
      </c>
      <c r="AI248" s="10">
        <f t="shared" ca="1" si="97"/>
        <v>21.639956061907377</v>
      </c>
    </row>
    <row r="249" spans="6:35">
      <c r="F249" s="21" t="s">
        <v>3</v>
      </c>
      <c r="I249" s="17"/>
      <c r="J249" s="10" t="e">
        <f t="shared" si="84"/>
        <v>#VALUE!</v>
      </c>
      <c r="K249" s="10" t="e">
        <f t="shared" si="85"/>
        <v>#N/A</v>
      </c>
      <c r="L249" s="10" t="e">
        <f t="shared" si="86"/>
        <v>#N/A</v>
      </c>
      <c r="M249" s="10" t="e">
        <f t="shared" si="87"/>
        <v>#N/A</v>
      </c>
      <c r="N249" s="10">
        <f>COUNT($E$2:E249)</f>
        <v>23</v>
      </c>
      <c r="O249" s="10" t="e">
        <f t="shared" si="80"/>
        <v>#N/A</v>
      </c>
      <c r="S249" s="17">
        <f t="shared" si="81"/>
        <v>0.8</v>
      </c>
      <c r="T249" s="10">
        <f t="shared" ca="1" si="99"/>
        <v>17.588758386450813</v>
      </c>
      <c r="U249" s="17">
        <f t="shared" si="82"/>
        <v>0.55999999999999994</v>
      </c>
      <c r="V249" s="10">
        <f t="shared" ca="1" si="100"/>
        <v>14.105373162891022</v>
      </c>
      <c r="W249" s="17">
        <f t="shared" si="83"/>
        <v>0</v>
      </c>
      <c r="X249" s="10" t="e">
        <f t="shared" ca="1" si="101"/>
        <v>#NUM!</v>
      </c>
      <c r="Y249" s="10">
        <f t="shared" ca="1" si="98"/>
        <v>5.0479280388752308</v>
      </c>
      <c r="Z249" s="10">
        <f t="shared" ca="1" si="88"/>
        <v>6.8802849990687491</v>
      </c>
      <c r="AA249" s="10">
        <f t="shared" ca="1" si="89"/>
        <v>9.0991257143317981</v>
      </c>
      <c r="AB249" s="10">
        <f t="shared" ca="1" si="90"/>
        <v>10.699065977658258</v>
      </c>
      <c r="AC249" s="20">
        <f t="shared" ca="1" si="91"/>
        <v>12.066155940458248</v>
      </c>
      <c r="AD249" s="10">
        <f t="shared" ca="1" si="92"/>
        <v>13.343942050391306</v>
      </c>
      <c r="AE249" s="10">
        <f t="shared" ca="1" si="93"/>
        <v>14.621728160324363</v>
      </c>
      <c r="AF249" s="10">
        <f t="shared" ca="1" si="94"/>
        <v>15.988818123124354</v>
      </c>
      <c r="AG249" s="10">
        <f t="shared" ca="1" si="95"/>
        <v>17.588758386450813</v>
      </c>
      <c r="AH249" s="10">
        <f t="shared" ca="1" si="96"/>
        <v>19.807599101713862</v>
      </c>
      <c r="AI249" s="10">
        <f t="shared" ca="1" si="97"/>
        <v>21.639956061907377</v>
      </c>
    </row>
    <row r="250" spans="6:35">
      <c r="F250" s="21" t="s">
        <v>3</v>
      </c>
      <c r="I250" s="17"/>
      <c r="J250" s="10" t="e">
        <f t="shared" si="84"/>
        <v>#VALUE!</v>
      </c>
      <c r="K250" s="10" t="e">
        <f t="shared" si="85"/>
        <v>#N/A</v>
      </c>
      <c r="L250" s="10" t="e">
        <f t="shared" si="86"/>
        <v>#N/A</v>
      </c>
      <c r="M250" s="10" t="e">
        <f t="shared" si="87"/>
        <v>#N/A</v>
      </c>
      <c r="N250" s="10">
        <f>COUNT($E$2:E250)</f>
        <v>23</v>
      </c>
      <c r="O250" s="10" t="e">
        <f t="shared" si="80"/>
        <v>#N/A</v>
      </c>
      <c r="S250" s="17">
        <f t="shared" si="81"/>
        <v>0.8</v>
      </c>
      <c r="T250" s="10">
        <f t="shared" ca="1" si="99"/>
        <v>17.588758386450813</v>
      </c>
      <c r="U250" s="17">
        <f t="shared" si="82"/>
        <v>0.55999999999999994</v>
      </c>
      <c r="V250" s="10">
        <f t="shared" ca="1" si="100"/>
        <v>14.105373162891022</v>
      </c>
      <c r="W250" s="17">
        <f t="shared" si="83"/>
        <v>0</v>
      </c>
      <c r="X250" s="10" t="e">
        <f t="shared" ca="1" si="101"/>
        <v>#NUM!</v>
      </c>
      <c r="Y250" s="10">
        <f t="shared" ca="1" si="98"/>
        <v>5.0479280388752308</v>
      </c>
      <c r="Z250" s="10">
        <f t="shared" ca="1" si="88"/>
        <v>6.8802849990687491</v>
      </c>
      <c r="AA250" s="10">
        <f t="shared" ca="1" si="89"/>
        <v>9.0991257143317981</v>
      </c>
      <c r="AB250" s="10">
        <f t="shared" ca="1" si="90"/>
        <v>10.699065977658258</v>
      </c>
      <c r="AC250" s="20">
        <f t="shared" ca="1" si="91"/>
        <v>12.066155940458248</v>
      </c>
      <c r="AD250" s="10">
        <f t="shared" ca="1" si="92"/>
        <v>13.343942050391306</v>
      </c>
      <c r="AE250" s="10">
        <f t="shared" ca="1" si="93"/>
        <v>14.621728160324363</v>
      </c>
      <c r="AF250" s="10">
        <f t="shared" ca="1" si="94"/>
        <v>15.988818123124354</v>
      </c>
      <c r="AG250" s="10">
        <f t="shared" ca="1" si="95"/>
        <v>17.588758386450813</v>
      </c>
      <c r="AH250" s="10">
        <f t="shared" ca="1" si="96"/>
        <v>19.807599101713862</v>
      </c>
      <c r="AI250" s="10">
        <f t="shared" ca="1" si="97"/>
        <v>21.639956061907377</v>
      </c>
    </row>
    <row r="251" spans="6:35">
      <c r="F251" s="21" t="s">
        <v>3</v>
      </c>
      <c r="I251" s="17"/>
      <c r="J251" s="10" t="e">
        <f t="shared" si="84"/>
        <v>#VALUE!</v>
      </c>
      <c r="K251" s="10" t="e">
        <f t="shared" si="85"/>
        <v>#N/A</v>
      </c>
      <c r="L251" s="10" t="e">
        <f t="shared" si="86"/>
        <v>#N/A</v>
      </c>
      <c r="M251" s="10" t="e">
        <f t="shared" si="87"/>
        <v>#N/A</v>
      </c>
      <c r="N251" s="10">
        <f>COUNT($E$2:E251)</f>
        <v>23</v>
      </c>
      <c r="O251" s="10" t="e">
        <f t="shared" si="80"/>
        <v>#N/A</v>
      </c>
      <c r="S251" s="17">
        <f t="shared" si="81"/>
        <v>0.8</v>
      </c>
      <c r="T251" s="10">
        <f t="shared" ca="1" si="99"/>
        <v>17.588758386450813</v>
      </c>
      <c r="U251" s="17">
        <f t="shared" si="82"/>
        <v>0.55999999999999994</v>
      </c>
      <c r="V251" s="10">
        <f t="shared" ca="1" si="100"/>
        <v>14.105373162891022</v>
      </c>
      <c r="W251" s="17">
        <f t="shared" si="83"/>
        <v>0</v>
      </c>
      <c r="X251" s="10" t="e">
        <f t="shared" ca="1" si="101"/>
        <v>#NUM!</v>
      </c>
      <c r="Y251" s="10">
        <f t="shared" ca="1" si="98"/>
        <v>5.0479280388752308</v>
      </c>
      <c r="Z251" s="10">
        <f t="shared" ca="1" si="88"/>
        <v>6.8802849990687491</v>
      </c>
      <c r="AA251" s="10">
        <f t="shared" ca="1" si="89"/>
        <v>9.0991257143317981</v>
      </c>
      <c r="AB251" s="10">
        <f t="shared" ca="1" si="90"/>
        <v>10.699065977658258</v>
      </c>
      <c r="AC251" s="20">
        <f t="shared" ca="1" si="91"/>
        <v>12.066155940458248</v>
      </c>
      <c r="AD251" s="10">
        <f t="shared" ca="1" si="92"/>
        <v>13.343942050391306</v>
      </c>
      <c r="AE251" s="10">
        <f t="shared" ca="1" si="93"/>
        <v>14.621728160324363</v>
      </c>
      <c r="AF251" s="10">
        <f t="shared" ca="1" si="94"/>
        <v>15.988818123124354</v>
      </c>
      <c r="AG251" s="10">
        <f t="shared" ca="1" si="95"/>
        <v>17.588758386450813</v>
      </c>
      <c r="AH251" s="10">
        <f t="shared" ca="1" si="96"/>
        <v>19.807599101713862</v>
      </c>
      <c r="AI251" s="10">
        <f t="shared" ca="1" si="97"/>
        <v>21.639956061907377</v>
      </c>
    </row>
    <row r="252" spans="6:35">
      <c r="F252" s="21" t="s">
        <v>3</v>
      </c>
      <c r="I252" s="17"/>
      <c r="J252" s="10" t="e">
        <f t="shared" si="84"/>
        <v>#VALUE!</v>
      </c>
      <c r="K252" s="10" t="e">
        <f t="shared" si="85"/>
        <v>#N/A</v>
      </c>
      <c r="L252" s="10" t="e">
        <f t="shared" si="86"/>
        <v>#N/A</v>
      </c>
      <c r="M252" s="10" t="e">
        <f t="shared" si="87"/>
        <v>#N/A</v>
      </c>
      <c r="N252" s="10">
        <f>COUNT($E$2:E252)</f>
        <v>23</v>
      </c>
      <c r="O252" s="10" t="e">
        <f t="shared" si="80"/>
        <v>#N/A</v>
      </c>
      <c r="S252" s="17">
        <f t="shared" si="81"/>
        <v>0.8</v>
      </c>
      <c r="T252" s="10">
        <f t="shared" ca="1" si="99"/>
        <v>17.588758386450813</v>
      </c>
      <c r="U252" s="17">
        <f t="shared" si="82"/>
        <v>0.55999999999999994</v>
      </c>
      <c r="V252" s="10">
        <f t="shared" ca="1" si="100"/>
        <v>14.105373162891022</v>
      </c>
      <c r="W252" s="17">
        <f t="shared" si="83"/>
        <v>0</v>
      </c>
      <c r="X252" s="10" t="e">
        <f t="shared" ca="1" si="101"/>
        <v>#NUM!</v>
      </c>
      <c r="Y252" s="10">
        <f t="shared" ca="1" si="98"/>
        <v>5.0479280388752308</v>
      </c>
      <c r="Z252" s="10">
        <f t="shared" ca="1" si="88"/>
        <v>6.8802849990687491</v>
      </c>
      <c r="AA252" s="10">
        <f t="shared" ca="1" si="89"/>
        <v>9.0991257143317981</v>
      </c>
      <c r="AB252" s="10">
        <f t="shared" ca="1" si="90"/>
        <v>10.699065977658258</v>
      </c>
      <c r="AC252" s="20">
        <f t="shared" ca="1" si="91"/>
        <v>12.066155940458248</v>
      </c>
      <c r="AD252" s="10">
        <f t="shared" ca="1" si="92"/>
        <v>13.343942050391306</v>
      </c>
      <c r="AE252" s="10">
        <f t="shared" ca="1" si="93"/>
        <v>14.621728160324363</v>
      </c>
      <c r="AF252" s="10">
        <f t="shared" ca="1" si="94"/>
        <v>15.988818123124354</v>
      </c>
      <c r="AG252" s="10">
        <f t="shared" ca="1" si="95"/>
        <v>17.588758386450813</v>
      </c>
      <c r="AH252" s="10">
        <f t="shared" ca="1" si="96"/>
        <v>19.807599101713862</v>
      </c>
      <c r="AI252" s="10">
        <f t="shared" ca="1" si="97"/>
        <v>21.639956061907377</v>
      </c>
    </row>
    <row r="253" spans="6:35">
      <c r="F253" s="21" t="s">
        <v>3</v>
      </c>
      <c r="I253" s="17"/>
      <c r="J253" s="10" t="e">
        <f t="shared" si="84"/>
        <v>#VALUE!</v>
      </c>
      <c r="K253" s="10" t="e">
        <f t="shared" si="85"/>
        <v>#N/A</v>
      </c>
      <c r="L253" s="10" t="e">
        <f t="shared" si="86"/>
        <v>#N/A</v>
      </c>
      <c r="M253" s="10" t="e">
        <f t="shared" si="87"/>
        <v>#N/A</v>
      </c>
      <c r="N253" s="10">
        <f>COUNT($E$2:E253)</f>
        <v>23</v>
      </c>
      <c r="O253" s="10" t="e">
        <f t="shared" si="80"/>
        <v>#N/A</v>
      </c>
      <c r="S253" s="17">
        <f t="shared" si="81"/>
        <v>0.8</v>
      </c>
      <c r="T253" s="10">
        <f t="shared" ca="1" si="99"/>
        <v>17.588758386450813</v>
      </c>
      <c r="U253" s="17">
        <f t="shared" si="82"/>
        <v>0.55999999999999994</v>
      </c>
      <c r="V253" s="10">
        <f t="shared" ca="1" si="100"/>
        <v>14.105373162891022</v>
      </c>
      <c r="W253" s="17">
        <f t="shared" si="83"/>
        <v>0</v>
      </c>
      <c r="X253" s="10" t="e">
        <f t="shared" ca="1" si="101"/>
        <v>#NUM!</v>
      </c>
      <c r="Y253" s="10">
        <f t="shared" ca="1" si="98"/>
        <v>5.0479280388752308</v>
      </c>
      <c r="Z253" s="10">
        <f t="shared" ca="1" si="88"/>
        <v>6.8802849990687491</v>
      </c>
      <c r="AA253" s="10">
        <f t="shared" ca="1" si="89"/>
        <v>9.0991257143317981</v>
      </c>
      <c r="AB253" s="10">
        <f t="shared" ca="1" si="90"/>
        <v>10.699065977658258</v>
      </c>
      <c r="AC253" s="20">
        <f t="shared" ca="1" si="91"/>
        <v>12.066155940458248</v>
      </c>
      <c r="AD253" s="10">
        <f t="shared" ca="1" si="92"/>
        <v>13.343942050391306</v>
      </c>
      <c r="AE253" s="10">
        <f t="shared" ca="1" si="93"/>
        <v>14.621728160324363</v>
      </c>
      <c r="AF253" s="10">
        <f t="shared" ca="1" si="94"/>
        <v>15.988818123124354</v>
      </c>
      <c r="AG253" s="10">
        <f t="shared" ca="1" si="95"/>
        <v>17.588758386450813</v>
      </c>
      <c r="AH253" s="10">
        <f t="shared" ca="1" si="96"/>
        <v>19.807599101713862</v>
      </c>
      <c r="AI253" s="10">
        <f t="shared" ca="1" si="97"/>
        <v>21.639956061907377</v>
      </c>
    </row>
    <row r="254" spans="6:35">
      <c r="F254" s="21" t="s">
        <v>3</v>
      </c>
      <c r="I254" s="17"/>
      <c r="J254" s="10" t="e">
        <f t="shared" si="84"/>
        <v>#VALUE!</v>
      </c>
      <c r="K254" s="10" t="e">
        <f t="shared" si="85"/>
        <v>#N/A</v>
      </c>
      <c r="L254" s="10" t="e">
        <f t="shared" si="86"/>
        <v>#N/A</v>
      </c>
      <c r="M254" s="10" t="e">
        <f t="shared" si="87"/>
        <v>#N/A</v>
      </c>
      <c r="N254" s="10">
        <f>COUNT($E$2:E254)</f>
        <v>23</v>
      </c>
      <c r="O254" s="10" t="e">
        <f t="shared" si="80"/>
        <v>#N/A</v>
      </c>
      <c r="S254" s="17">
        <f t="shared" si="81"/>
        <v>0.8</v>
      </c>
      <c r="T254" s="10">
        <f t="shared" ca="1" si="99"/>
        <v>17.588758386450813</v>
      </c>
      <c r="U254" s="17">
        <f t="shared" si="82"/>
        <v>0.55999999999999994</v>
      </c>
      <c r="V254" s="10">
        <f t="shared" ca="1" si="100"/>
        <v>14.105373162891022</v>
      </c>
      <c r="W254" s="17">
        <f t="shared" si="83"/>
        <v>0</v>
      </c>
      <c r="X254" s="10" t="e">
        <f t="shared" ca="1" si="101"/>
        <v>#NUM!</v>
      </c>
      <c r="Y254" s="10">
        <f t="shared" ca="1" si="98"/>
        <v>5.0479280388752308</v>
      </c>
      <c r="Z254" s="10">
        <f t="shared" ca="1" si="88"/>
        <v>6.8802849990687491</v>
      </c>
      <c r="AA254" s="10">
        <f t="shared" ca="1" si="89"/>
        <v>9.0991257143317981</v>
      </c>
      <c r="AB254" s="10">
        <f t="shared" ca="1" si="90"/>
        <v>10.699065977658258</v>
      </c>
      <c r="AC254" s="20">
        <f t="shared" ca="1" si="91"/>
        <v>12.066155940458248</v>
      </c>
      <c r="AD254" s="10">
        <f t="shared" ca="1" si="92"/>
        <v>13.343942050391306</v>
      </c>
      <c r="AE254" s="10">
        <f t="shared" ca="1" si="93"/>
        <v>14.621728160324363</v>
      </c>
      <c r="AF254" s="10">
        <f t="shared" ca="1" si="94"/>
        <v>15.988818123124354</v>
      </c>
      <c r="AG254" s="10">
        <f t="shared" ca="1" si="95"/>
        <v>17.588758386450813</v>
      </c>
      <c r="AH254" s="10">
        <f t="shared" ca="1" si="96"/>
        <v>19.807599101713862</v>
      </c>
      <c r="AI254" s="10">
        <f t="shared" ca="1" si="97"/>
        <v>21.639956061907377</v>
      </c>
    </row>
    <row r="255" spans="6:35">
      <c r="F255" s="21" t="s">
        <v>3</v>
      </c>
      <c r="I255" s="17"/>
      <c r="J255" s="10" t="e">
        <f t="shared" si="84"/>
        <v>#VALUE!</v>
      </c>
      <c r="K255" s="10" t="e">
        <f t="shared" si="85"/>
        <v>#N/A</v>
      </c>
      <c r="L255" s="10" t="e">
        <f t="shared" si="86"/>
        <v>#N/A</v>
      </c>
      <c r="M255" s="10" t="e">
        <f t="shared" si="87"/>
        <v>#N/A</v>
      </c>
      <c r="N255" s="10">
        <f>COUNT($E$2:E255)</f>
        <v>23</v>
      </c>
      <c r="O255" s="10" t="e">
        <f t="shared" si="80"/>
        <v>#N/A</v>
      </c>
      <c r="S255" s="17">
        <f t="shared" si="81"/>
        <v>0.8</v>
      </c>
      <c r="T255" s="10">
        <f t="shared" ca="1" si="99"/>
        <v>17.588758386450813</v>
      </c>
      <c r="U255" s="17">
        <f t="shared" si="82"/>
        <v>0.55999999999999994</v>
      </c>
      <c r="V255" s="10">
        <f t="shared" ca="1" si="100"/>
        <v>14.105373162891022</v>
      </c>
      <c r="W255" s="17">
        <f t="shared" si="83"/>
        <v>0</v>
      </c>
      <c r="X255" s="10" t="e">
        <f t="shared" ca="1" si="101"/>
        <v>#NUM!</v>
      </c>
      <c r="Y255" s="10">
        <f t="shared" ca="1" si="98"/>
        <v>5.0479280388752308</v>
      </c>
      <c r="Z255" s="10">
        <f t="shared" ca="1" si="88"/>
        <v>6.8802849990687491</v>
      </c>
      <c r="AA255" s="10">
        <f t="shared" ca="1" si="89"/>
        <v>9.0991257143317981</v>
      </c>
      <c r="AB255" s="10">
        <f t="shared" ca="1" si="90"/>
        <v>10.699065977658258</v>
      </c>
      <c r="AC255" s="20">
        <f t="shared" ca="1" si="91"/>
        <v>12.066155940458248</v>
      </c>
      <c r="AD255" s="10">
        <f t="shared" ca="1" si="92"/>
        <v>13.343942050391306</v>
      </c>
      <c r="AE255" s="10">
        <f t="shared" ca="1" si="93"/>
        <v>14.621728160324363</v>
      </c>
      <c r="AF255" s="10">
        <f t="shared" ca="1" si="94"/>
        <v>15.988818123124354</v>
      </c>
      <c r="AG255" s="10">
        <f t="shared" ca="1" si="95"/>
        <v>17.588758386450813</v>
      </c>
      <c r="AH255" s="10">
        <f t="shared" ca="1" si="96"/>
        <v>19.807599101713862</v>
      </c>
      <c r="AI255" s="10">
        <f t="shared" ca="1" si="97"/>
        <v>21.639956061907377</v>
      </c>
    </row>
    <row r="256" spans="6:35">
      <c r="F256" s="21" t="s">
        <v>3</v>
      </c>
      <c r="I256" s="17"/>
      <c r="J256" s="10" t="e">
        <f t="shared" si="84"/>
        <v>#VALUE!</v>
      </c>
      <c r="K256" s="10" t="e">
        <f t="shared" si="85"/>
        <v>#N/A</v>
      </c>
      <c r="L256" s="10" t="e">
        <f t="shared" si="86"/>
        <v>#N/A</v>
      </c>
      <c r="M256" s="10" t="e">
        <f t="shared" si="87"/>
        <v>#N/A</v>
      </c>
      <c r="N256" s="10">
        <f>COUNT($E$2:E256)</f>
        <v>23</v>
      </c>
      <c r="O256" s="10" t="e">
        <f t="shared" si="80"/>
        <v>#N/A</v>
      </c>
      <c r="S256" s="17">
        <f t="shared" si="81"/>
        <v>0.8</v>
      </c>
      <c r="T256" s="10">
        <f t="shared" ca="1" si="99"/>
        <v>17.588758386450813</v>
      </c>
      <c r="U256" s="17">
        <f t="shared" si="82"/>
        <v>0.55999999999999994</v>
      </c>
      <c r="V256" s="10">
        <f t="shared" ca="1" si="100"/>
        <v>14.105373162891022</v>
      </c>
      <c r="W256" s="17">
        <f t="shared" si="83"/>
        <v>0</v>
      </c>
      <c r="X256" s="10" t="e">
        <f t="shared" ca="1" si="101"/>
        <v>#NUM!</v>
      </c>
      <c r="Y256" s="10">
        <f t="shared" ca="1" si="98"/>
        <v>5.0479280388752308</v>
      </c>
      <c r="Z256" s="10">
        <f t="shared" ca="1" si="88"/>
        <v>6.8802849990687491</v>
      </c>
      <c r="AA256" s="10">
        <f t="shared" ca="1" si="89"/>
        <v>9.0991257143317981</v>
      </c>
      <c r="AB256" s="10">
        <f t="shared" ca="1" si="90"/>
        <v>10.699065977658258</v>
      </c>
      <c r="AC256" s="20">
        <f t="shared" ca="1" si="91"/>
        <v>12.066155940458248</v>
      </c>
      <c r="AD256" s="10">
        <f t="shared" ca="1" si="92"/>
        <v>13.343942050391306</v>
      </c>
      <c r="AE256" s="10">
        <f t="shared" ca="1" si="93"/>
        <v>14.621728160324363</v>
      </c>
      <c r="AF256" s="10">
        <f t="shared" ca="1" si="94"/>
        <v>15.988818123124354</v>
      </c>
      <c r="AG256" s="10">
        <f t="shared" ca="1" si="95"/>
        <v>17.588758386450813</v>
      </c>
      <c r="AH256" s="10">
        <f t="shared" ca="1" si="96"/>
        <v>19.807599101713862</v>
      </c>
      <c r="AI256" s="10">
        <f t="shared" ca="1" si="97"/>
        <v>21.639956061907377</v>
      </c>
    </row>
    <row r="257" spans="6:35">
      <c r="F257" s="21" t="s">
        <v>3</v>
      </c>
      <c r="I257" s="17"/>
      <c r="J257" s="10" t="e">
        <f t="shared" si="84"/>
        <v>#VALUE!</v>
      </c>
      <c r="K257" s="10" t="e">
        <f t="shared" si="85"/>
        <v>#N/A</v>
      </c>
      <c r="L257" s="10" t="e">
        <f t="shared" si="86"/>
        <v>#N/A</v>
      </c>
      <c r="M257" s="10" t="e">
        <f t="shared" si="87"/>
        <v>#N/A</v>
      </c>
      <c r="N257" s="10">
        <f>COUNT($E$2:E257)</f>
        <v>23</v>
      </c>
      <c r="O257" s="10" t="e">
        <f t="shared" si="80"/>
        <v>#N/A</v>
      </c>
      <c r="S257" s="17">
        <f t="shared" si="81"/>
        <v>0.8</v>
      </c>
      <c r="T257" s="10">
        <f t="shared" ca="1" si="99"/>
        <v>17.588758386450813</v>
      </c>
      <c r="U257" s="17">
        <f t="shared" si="82"/>
        <v>0.55999999999999994</v>
      </c>
      <c r="V257" s="10">
        <f t="shared" ca="1" si="100"/>
        <v>14.105373162891022</v>
      </c>
      <c r="W257" s="17">
        <f t="shared" si="83"/>
        <v>0</v>
      </c>
      <c r="X257" s="10" t="e">
        <f t="shared" ca="1" si="101"/>
        <v>#NUM!</v>
      </c>
      <c r="Y257" s="10">
        <f t="shared" ca="1" si="98"/>
        <v>5.0479280388752308</v>
      </c>
      <c r="Z257" s="10">
        <f t="shared" ca="1" si="88"/>
        <v>6.8802849990687491</v>
      </c>
      <c r="AA257" s="10">
        <f t="shared" ca="1" si="89"/>
        <v>9.0991257143317981</v>
      </c>
      <c r="AB257" s="10">
        <f t="shared" ca="1" si="90"/>
        <v>10.699065977658258</v>
      </c>
      <c r="AC257" s="20">
        <f t="shared" ca="1" si="91"/>
        <v>12.066155940458248</v>
      </c>
      <c r="AD257" s="10">
        <f t="shared" ca="1" si="92"/>
        <v>13.343942050391306</v>
      </c>
      <c r="AE257" s="10">
        <f t="shared" ca="1" si="93"/>
        <v>14.621728160324363</v>
      </c>
      <c r="AF257" s="10">
        <f t="shared" ca="1" si="94"/>
        <v>15.988818123124354</v>
      </c>
      <c r="AG257" s="10">
        <f t="shared" ca="1" si="95"/>
        <v>17.588758386450813</v>
      </c>
      <c r="AH257" s="10">
        <f t="shared" ca="1" si="96"/>
        <v>19.807599101713862</v>
      </c>
      <c r="AI257" s="10">
        <f t="shared" ca="1" si="97"/>
        <v>21.639956061907377</v>
      </c>
    </row>
    <row r="258" spans="6:35">
      <c r="F258" s="21" t="s">
        <v>3</v>
      </c>
      <c r="I258" s="17"/>
      <c r="J258" s="10" t="e">
        <f t="shared" si="84"/>
        <v>#VALUE!</v>
      </c>
      <c r="K258" s="10" t="e">
        <f t="shared" si="85"/>
        <v>#N/A</v>
      </c>
      <c r="L258" s="10" t="e">
        <f t="shared" si="86"/>
        <v>#N/A</v>
      </c>
      <c r="M258" s="10" t="e">
        <f t="shared" si="87"/>
        <v>#N/A</v>
      </c>
      <c r="N258" s="10">
        <f>COUNT($E$2:E258)</f>
        <v>23</v>
      </c>
      <c r="O258" s="10" t="e">
        <f t="shared" ref="O258:O299" si="102">IF(E258&gt;0,NORMDIST(E258,$B$8,$B$9,1),#N/A)</f>
        <v>#N/A</v>
      </c>
      <c r="S258" s="17">
        <f t="shared" ref="S258:S299" si="103">$B$18</f>
        <v>0.8</v>
      </c>
      <c r="T258" s="10">
        <f t="shared" ca="1" si="99"/>
        <v>17.588758386450813</v>
      </c>
      <c r="U258" s="17">
        <f t="shared" ref="U258:U299" si="104">$B$19</f>
        <v>0.55999999999999994</v>
      </c>
      <c r="V258" s="10">
        <f t="shared" ca="1" si="100"/>
        <v>14.105373162891022</v>
      </c>
      <c r="W258" s="17">
        <f t="shared" ref="W258:W299" si="105">$B$20</f>
        <v>0</v>
      </c>
      <c r="X258" s="10" t="e">
        <f t="shared" ca="1" si="101"/>
        <v>#NUM!</v>
      </c>
      <c r="Y258" s="10">
        <f t="shared" ca="1" si="98"/>
        <v>5.0479280388752308</v>
      </c>
      <c r="Z258" s="10">
        <f t="shared" ca="1" si="88"/>
        <v>6.8802849990687491</v>
      </c>
      <c r="AA258" s="10">
        <f t="shared" ca="1" si="89"/>
        <v>9.0991257143317981</v>
      </c>
      <c r="AB258" s="10">
        <f t="shared" ca="1" si="90"/>
        <v>10.699065977658258</v>
      </c>
      <c r="AC258" s="20">
        <f t="shared" ca="1" si="91"/>
        <v>12.066155940458248</v>
      </c>
      <c r="AD258" s="10">
        <f t="shared" ca="1" si="92"/>
        <v>13.343942050391306</v>
      </c>
      <c r="AE258" s="10">
        <f t="shared" ca="1" si="93"/>
        <v>14.621728160324363</v>
      </c>
      <c r="AF258" s="10">
        <f t="shared" ca="1" si="94"/>
        <v>15.988818123124354</v>
      </c>
      <c r="AG258" s="10">
        <f t="shared" ca="1" si="95"/>
        <v>17.588758386450813</v>
      </c>
      <c r="AH258" s="10">
        <f t="shared" ca="1" si="96"/>
        <v>19.807599101713862</v>
      </c>
      <c r="AI258" s="10">
        <f t="shared" ca="1" si="97"/>
        <v>21.639956061907377</v>
      </c>
    </row>
    <row r="259" spans="6:35">
      <c r="F259" s="21" t="s">
        <v>3</v>
      </c>
      <c r="I259" s="17"/>
      <c r="J259" s="10" t="e">
        <f t="shared" ref="J259:J299" si="106">D259*F259</f>
        <v>#VALUE!</v>
      </c>
      <c r="K259" s="10" t="e">
        <f t="shared" ref="K259:K299" si="107">IF(ISBLANK(E258),#N/A,IF(ISBLANK(E259),#N/A,((E259+E258))))</f>
        <v>#N/A</v>
      </c>
      <c r="L259" s="10" t="e">
        <f t="shared" ref="L259:L299" si="108">IF(ISBLANK(E258),#N/A,IF(ISBLANK(E259),#N/A,ABS(E259-E258)))</f>
        <v>#N/A</v>
      </c>
      <c r="M259" s="10" t="e">
        <f t="shared" ref="M259:M299" si="109">2*L259/K259</f>
        <v>#N/A</v>
      </c>
      <c r="N259" s="10">
        <f>COUNT($E$2:E259)</f>
        <v>23</v>
      </c>
      <c r="O259" s="10" t="e">
        <f t="shared" si="102"/>
        <v>#N/A</v>
      </c>
      <c r="S259" s="17">
        <f t="shared" si="103"/>
        <v>0.8</v>
      </c>
      <c r="T259" s="10">
        <f t="shared" ca="1" si="99"/>
        <v>17.588758386450813</v>
      </c>
      <c r="U259" s="17">
        <f t="shared" si="104"/>
        <v>0.55999999999999994</v>
      </c>
      <c r="V259" s="10">
        <f t="shared" ca="1" si="100"/>
        <v>14.105373162891022</v>
      </c>
      <c r="W259" s="17">
        <f t="shared" si="105"/>
        <v>0</v>
      </c>
      <c r="X259" s="10" t="e">
        <f t="shared" ca="1" si="101"/>
        <v>#NUM!</v>
      </c>
      <c r="Y259" s="10">
        <f t="shared" ca="1" si="98"/>
        <v>5.0479280388752308</v>
      </c>
      <c r="Z259" s="10">
        <f t="shared" ref="Z259:Z299" ca="1" si="110">NORMINV(0.1,$B$8,$B$9)</f>
        <v>6.8802849990687491</v>
      </c>
      <c r="AA259" s="10">
        <f t="shared" ref="AA259:AA299" ca="1" si="111">NORMINV(0.2,$B$8,$B$9)</f>
        <v>9.0991257143317981</v>
      </c>
      <c r="AB259" s="10">
        <f t="shared" ref="AB259:AB299" ca="1" si="112">NORMINV(0.3,$B$8,$B$9)</f>
        <v>10.699065977658258</v>
      </c>
      <c r="AC259" s="20">
        <f t="shared" ref="AC259:AC299" ca="1" si="113">NORMINV(0.4,$B$8,$B$9)</f>
        <v>12.066155940458248</v>
      </c>
      <c r="AD259" s="10">
        <f t="shared" ref="AD259:AD299" ca="1" si="114">NORMINV(0.5,$B$8,$B$9)</f>
        <v>13.343942050391306</v>
      </c>
      <c r="AE259" s="10">
        <f t="shared" ref="AE259:AE299" ca="1" si="115">NORMINV(0.6,$B$8,$B$9)</f>
        <v>14.621728160324363</v>
      </c>
      <c r="AF259" s="10">
        <f t="shared" ref="AF259:AF299" ca="1" si="116">NORMINV(0.7,$B$8,$B$9)</f>
        <v>15.988818123124354</v>
      </c>
      <c r="AG259" s="10">
        <f t="shared" ref="AG259:AG299" ca="1" si="117">NORMINV(0.8,$B$8,$B$9)</f>
        <v>17.588758386450813</v>
      </c>
      <c r="AH259" s="10">
        <f t="shared" ref="AH259:AH299" ca="1" si="118">NORMINV(0.9,$B$8,$B$9)</f>
        <v>19.807599101713862</v>
      </c>
      <c r="AI259" s="10">
        <f t="shared" ref="AI259:AI299" ca="1" si="119">NORMINV(0.95,$B$8,$B$9)</f>
        <v>21.639956061907377</v>
      </c>
    </row>
    <row r="260" spans="6:35">
      <c r="F260" s="21" t="s">
        <v>3</v>
      </c>
      <c r="I260" s="17"/>
      <c r="J260" s="10" t="e">
        <f t="shared" si="106"/>
        <v>#VALUE!</v>
      </c>
      <c r="K260" s="10" t="e">
        <f t="shared" si="107"/>
        <v>#N/A</v>
      </c>
      <c r="L260" s="10" t="e">
        <f t="shared" si="108"/>
        <v>#N/A</v>
      </c>
      <c r="M260" s="10" t="e">
        <f t="shared" si="109"/>
        <v>#N/A</v>
      </c>
      <c r="N260" s="10">
        <f>COUNT($E$2:E260)</f>
        <v>23</v>
      </c>
      <c r="O260" s="10" t="e">
        <f t="shared" si="102"/>
        <v>#N/A</v>
      </c>
      <c r="S260" s="17">
        <f t="shared" si="103"/>
        <v>0.8</v>
      </c>
      <c r="T260" s="10">
        <f t="shared" ca="1" si="99"/>
        <v>17.588758386450813</v>
      </c>
      <c r="U260" s="17">
        <f t="shared" si="104"/>
        <v>0.55999999999999994</v>
      </c>
      <c r="V260" s="10">
        <f t="shared" ca="1" si="100"/>
        <v>14.105373162891022</v>
      </c>
      <c r="W260" s="17">
        <f t="shared" si="105"/>
        <v>0</v>
      </c>
      <c r="X260" s="10" t="e">
        <f t="shared" ca="1" si="101"/>
        <v>#NUM!</v>
      </c>
      <c r="Y260" s="10">
        <f t="shared" ref="Y260:Y299" ca="1" si="120">NORMINV(0.05,$B$8,$B$9)</f>
        <v>5.0479280388752308</v>
      </c>
      <c r="Z260" s="10">
        <f t="shared" ca="1" si="110"/>
        <v>6.8802849990687491</v>
      </c>
      <c r="AA260" s="10">
        <f t="shared" ca="1" si="111"/>
        <v>9.0991257143317981</v>
      </c>
      <c r="AB260" s="10">
        <f t="shared" ca="1" si="112"/>
        <v>10.699065977658258</v>
      </c>
      <c r="AC260" s="20">
        <f t="shared" ca="1" si="113"/>
        <v>12.066155940458248</v>
      </c>
      <c r="AD260" s="10">
        <f t="shared" ca="1" si="114"/>
        <v>13.343942050391306</v>
      </c>
      <c r="AE260" s="10">
        <f t="shared" ca="1" si="115"/>
        <v>14.621728160324363</v>
      </c>
      <c r="AF260" s="10">
        <f t="shared" ca="1" si="116"/>
        <v>15.988818123124354</v>
      </c>
      <c r="AG260" s="10">
        <f t="shared" ca="1" si="117"/>
        <v>17.588758386450813</v>
      </c>
      <c r="AH260" s="10">
        <f t="shared" ca="1" si="118"/>
        <v>19.807599101713862</v>
      </c>
      <c r="AI260" s="10">
        <f t="shared" ca="1" si="119"/>
        <v>21.639956061907377</v>
      </c>
    </row>
    <row r="261" spans="6:35">
      <c r="F261" s="21" t="s">
        <v>3</v>
      </c>
      <c r="I261" s="17"/>
      <c r="J261" s="10" t="e">
        <f t="shared" si="106"/>
        <v>#VALUE!</v>
      </c>
      <c r="K261" s="10" t="e">
        <f t="shared" si="107"/>
        <v>#N/A</v>
      </c>
      <c r="L261" s="10" t="e">
        <f t="shared" si="108"/>
        <v>#N/A</v>
      </c>
      <c r="M261" s="10" t="e">
        <f t="shared" si="109"/>
        <v>#N/A</v>
      </c>
      <c r="N261" s="10">
        <f>COUNT($E$2:E261)</f>
        <v>23</v>
      </c>
      <c r="O261" s="10" t="e">
        <f t="shared" si="102"/>
        <v>#N/A</v>
      </c>
      <c r="S261" s="17">
        <f t="shared" si="103"/>
        <v>0.8</v>
      </c>
      <c r="T261" s="10">
        <f t="shared" ca="1" si="99"/>
        <v>17.588758386450813</v>
      </c>
      <c r="U261" s="17">
        <f t="shared" si="104"/>
        <v>0.55999999999999994</v>
      </c>
      <c r="V261" s="10">
        <f t="shared" ca="1" si="100"/>
        <v>14.105373162891022</v>
      </c>
      <c r="W261" s="17">
        <f t="shared" si="105"/>
        <v>0</v>
      </c>
      <c r="X261" s="10" t="e">
        <f t="shared" ca="1" si="101"/>
        <v>#NUM!</v>
      </c>
      <c r="Y261" s="10">
        <f t="shared" ca="1" si="120"/>
        <v>5.0479280388752308</v>
      </c>
      <c r="Z261" s="10">
        <f t="shared" ca="1" si="110"/>
        <v>6.8802849990687491</v>
      </c>
      <c r="AA261" s="10">
        <f t="shared" ca="1" si="111"/>
        <v>9.0991257143317981</v>
      </c>
      <c r="AB261" s="10">
        <f t="shared" ca="1" si="112"/>
        <v>10.699065977658258</v>
      </c>
      <c r="AC261" s="20">
        <f t="shared" ca="1" si="113"/>
        <v>12.066155940458248</v>
      </c>
      <c r="AD261" s="10">
        <f t="shared" ca="1" si="114"/>
        <v>13.343942050391306</v>
      </c>
      <c r="AE261" s="10">
        <f t="shared" ca="1" si="115"/>
        <v>14.621728160324363</v>
      </c>
      <c r="AF261" s="10">
        <f t="shared" ca="1" si="116"/>
        <v>15.988818123124354</v>
      </c>
      <c r="AG261" s="10">
        <f t="shared" ca="1" si="117"/>
        <v>17.588758386450813</v>
      </c>
      <c r="AH261" s="10">
        <f t="shared" ca="1" si="118"/>
        <v>19.807599101713862</v>
      </c>
      <c r="AI261" s="10">
        <f t="shared" ca="1" si="119"/>
        <v>21.639956061907377</v>
      </c>
    </row>
    <row r="262" spans="6:35">
      <c r="F262" s="21" t="s">
        <v>3</v>
      </c>
      <c r="I262" s="17"/>
      <c r="J262" s="10" t="e">
        <f t="shared" si="106"/>
        <v>#VALUE!</v>
      </c>
      <c r="K262" s="10" t="e">
        <f t="shared" si="107"/>
        <v>#N/A</v>
      </c>
      <c r="L262" s="10" t="e">
        <f t="shared" si="108"/>
        <v>#N/A</v>
      </c>
      <c r="M262" s="10" t="e">
        <f t="shared" si="109"/>
        <v>#N/A</v>
      </c>
      <c r="N262" s="10">
        <f>COUNT($E$2:E262)</f>
        <v>23</v>
      </c>
      <c r="O262" s="10" t="e">
        <f t="shared" si="102"/>
        <v>#N/A</v>
      </c>
      <c r="S262" s="17">
        <f t="shared" si="103"/>
        <v>0.8</v>
      </c>
      <c r="T262" s="10">
        <f t="shared" ca="1" si="99"/>
        <v>17.588758386450813</v>
      </c>
      <c r="U262" s="17">
        <f t="shared" si="104"/>
        <v>0.55999999999999994</v>
      </c>
      <c r="V262" s="10">
        <f t="shared" ca="1" si="100"/>
        <v>14.105373162891022</v>
      </c>
      <c r="W262" s="17">
        <f t="shared" si="105"/>
        <v>0</v>
      </c>
      <c r="X262" s="10" t="e">
        <f t="shared" ca="1" si="101"/>
        <v>#NUM!</v>
      </c>
      <c r="Y262" s="10">
        <f t="shared" ca="1" si="120"/>
        <v>5.0479280388752308</v>
      </c>
      <c r="Z262" s="10">
        <f t="shared" ca="1" si="110"/>
        <v>6.8802849990687491</v>
      </c>
      <c r="AA262" s="10">
        <f t="shared" ca="1" si="111"/>
        <v>9.0991257143317981</v>
      </c>
      <c r="AB262" s="10">
        <f t="shared" ca="1" si="112"/>
        <v>10.699065977658258</v>
      </c>
      <c r="AC262" s="20">
        <f t="shared" ca="1" si="113"/>
        <v>12.066155940458248</v>
      </c>
      <c r="AD262" s="10">
        <f t="shared" ca="1" si="114"/>
        <v>13.343942050391306</v>
      </c>
      <c r="AE262" s="10">
        <f t="shared" ca="1" si="115"/>
        <v>14.621728160324363</v>
      </c>
      <c r="AF262" s="10">
        <f t="shared" ca="1" si="116"/>
        <v>15.988818123124354</v>
      </c>
      <c r="AG262" s="10">
        <f t="shared" ca="1" si="117"/>
        <v>17.588758386450813</v>
      </c>
      <c r="AH262" s="10">
        <f t="shared" ca="1" si="118"/>
        <v>19.807599101713862</v>
      </c>
      <c r="AI262" s="10">
        <f t="shared" ca="1" si="119"/>
        <v>21.639956061907377</v>
      </c>
    </row>
    <row r="263" spans="6:35">
      <c r="F263" s="21" t="s">
        <v>3</v>
      </c>
      <c r="I263" s="17"/>
      <c r="J263" s="10" t="e">
        <f t="shared" si="106"/>
        <v>#VALUE!</v>
      </c>
      <c r="K263" s="10" t="e">
        <f t="shared" si="107"/>
        <v>#N/A</v>
      </c>
      <c r="L263" s="10" t="e">
        <f t="shared" si="108"/>
        <v>#N/A</v>
      </c>
      <c r="M263" s="10" t="e">
        <f t="shared" si="109"/>
        <v>#N/A</v>
      </c>
      <c r="N263" s="10">
        <f>COUNT($E$2:E263)</f>
        <v>23</v>
      </c>
      <c r="O263" s="10" t="e">
        <f t="shared" si="102"/>
        <v>#N/A</v>
      </c>
      <c r="S263" s="17">
        <f t="shared" si="103"/>
        <v>0.8</v>
      </c>
      <c r="T263" s="10">
        <f t="shared" ca="1" si="99"/>
        <v>17.588758386450813</v>
      </c>
      <c r="U263" s="17">
        <f t="shared" si="104"/>
        <v>0.55999999999999994</v>
      </c>
      <c r="V263" s="10">
        <f t="shared" ca="1" si="100"/>
        <v>14.105373162891022</v>
      </c>
      <c r="W263" s="17">
        <f t="shared" si="105"/>
        <v>0</v>
      </c>
      <c r="X263" s="10" t="e">
        <f t="shared" ca="1" si="101"/>
        <v>#NUM!</v>
      </c>
      <c r="Y263" s="10">
        <f t="shared" ca="1" si="120"/>
        <v>5.0479280388752308</v>
      </c>
      <c r="Z263" s="10">
        <f t="shared" ca="1" si="110"/>
        <v>6.8802849990687491</v>
      </c>
      <c r="AA263" s="10">
        <f t="shared" ca="1" si="111"/>
        <v>9.0991257143317981</v>
      </c>
      <c r="AB263" s="10">
        <f t="shared" ca="1" si="112"/>
        <v>10.699065977658258</v>
      </c>
      <c r="AC263" s="20">
        <f t="shared" ca="1" si="113"/>
        <v>12.066155940458248</v>
      </c>
      <c r="AD263" s="10">
        <f t="shared" ca="1" si="114"/>
        <v>13.343942050391306</v>
      </c>
      <c r="AE263" s="10">
        <f t="shared" ca="1" si="115"/>
        <v>14.621728160324363</v>
      </c>
      <c r="AF263" s="10">
        <f t="shared" ca="1" si="116"/>
        <v>15.988818123124354</v>
      </c>
      <c r="AG263" s="10">
        <f t="shared" ca="1" si="117"/>
        <v>17.588758386450813</v>
      </c>
      <c r="AH263" s="10">
        <f t="shared" ca="1" si="118"/>
        <v>19.807599101713862</v>
      </c>
      <c r="AI263" s="10">
        <f t="shared" ca="1" si="119"/>
        <v>21.639956061907377</v>
      </c>
    </row>
    <row r="264" spans="6:35">
      <c r="F264" s="21" t="s">
        <v>3</v>
      </c>
      <c r="I264" s="17"/>
      <c r="J264" s="10" t="e">
        <f t="shared" si="106"/>
        <v>#VALUE!</v>
      </c>
      <c r="K264" s="10" t="e">
        <f t="shared" si="107"/>
        <v>#N/A</v>
      </c>
      <c r="L264" s="10" t="e">
        <f t="shared" si="108"/>
        <v>#N/A</v>
      </c>
      <c r="M264" s="10" t="e">
        <f t="shared" si="109"/>
        <v>#N/A</v>
      </c>
      <c r="N264" s="10">
        <f>COUNT($E$2:E264)</f>
        <v>23</v>
      </c>
      <c r="O264" s="10" t="e">
        <f t="shared" si="102"/>
        <v>#N/A</v>
      </c>
      <c r="S264" s="17">
        <f t="shared" si="103"/>
        <v>0.8</v>
      </c>
      <c r="T264" s="10">
        <f t="shared" ca="1" si="99"/>
        <v>17.588758386450813</v>
      </c>
      <c r="U264" s="17">
        <f t="shared" si="104"/>
        <v>0.55999999999999994</v>
      </c>
      <c r="V264" s="10">
        <f t="shared" ca="1" si="100"/>
        <v>14.105373162891022</v>
      </c>
      <c r="W264" s="17">
        <f t="shared" si="105"/>
        <v>0</v>
      </c>
      <c r="X264" s="10" t="e">
        <f t="shared" ca="1" si="101"/>
        <v>#NUM!</v>
      </c>
      <c r="Y264" s="10">
        <f t="shared" ca="1" si="120"/>
        <v>5.0479280388752308</v>
      </c>
      <c r="Z264" s="10">
        <f t="shared" ca="1" si="110"/>
        <v>6.8802849990687491</v>
      </c>
      <c r="AA264" s="10">
        <f t="shared" ca="1" si="111"/>
        <v>9.0991257143317981</v>
      </c>
      <c r="AB264" s="10">
        <f t="shared" ca="1" si="112"/>
        <v>10.699065977658258</v>
      </c>
      <c r="AC264" s="20">
        <f t="shared" ca="1" si="113"/>
        <v>12.066155940458248</v>
      </c>
      <c r="AD264" s="10">
        <f t="shared" ca="1" si="114"/>
        <v>13.343942050391306</v>
      </c>
      <c r="AE264" s="10">
        <f t="shared" ca="1" si="115"/>
        <v>14.621728160324363</v>
      </c>
      <c r="AF264" s="10">
        <f t="shared" ca="1" si="116"/>
        <v>15.988818123124354</v>
      </c>
      <c r="AG264" s="10">
        <f t="shared" ca="1" si="117"/>
        <v>17.588758386450813</v>
      </c>
      <c r="AH264" s="10">
        <f t="shared" ca="1" si="118"/>
        <v>19.807599101713862</v>
      </c>
      <c r="AI264" s="10">
        <f t="shared" ca="1" si="119"/>
        <v>21.639956061907377</v>
      </c>
    </row>
    <row r="265" spans="6:35">
      <c r="F265" s="21" t="s">
        <v>3</v>
      </c>
      <c r="I265" s="17"/>
      <c r="J265" s="10" t="e">
        <f t="shared" si="106"/>
        <v>#VALUE!</v>
      </c>
      <c r="K265" s="10" t="e">
        <f t="shared" si="107"/>
        <v>#N/A</v>
      </c>
      <c r="L265" s="10" t="e">
        <f t="shared" si="108"/>
        <v>#N/A</v>
      </c>
      <c r="M265" s="10" t="e">
        <f t="shared" si="109"/>
        <v>#N/A</v>
      </c>
      <c r="N265" s="10">
        <f>COUNT($E$2:E265)</f>
        <v>23</v>
      </c>
      <c r="O265" s="10" t="e">
        <f t="shared" si="102"/>
        <v>#N/A</v>
      </c>
      <c r="S265" s="17">
        <f t="shared" si="103"/>
        <v>0.8</v>
      </c>
      <c r="T265" s="10">
        <f t="shared" ca="1" si="99"/>
        <v>17.588758386450813</v>
      </c>
      <c r="U265" s="17">
        <f t="shared" si="104"/>
        <v>0.55999999999999994</v>
      </c>
      <c r="V265" s="10">
        <f t="shared" ca="1" si="100"/>
        <v>14.105373162891022</v>
      </c>
      <c r="W265" s="17">
        <f t="shared" si="105"/>
        <v>0</v>
      </c>
      <c r="X265" s="10" t="e">
        <f t="shared" ca="1" si="101"/>
        <v>#NUM!</v>
      </c>
      <c r="Y265" s="10">
        <f t="shared" ca="1" si="120"/>
        <v>5.0479280388752308</v>
      </c>
      <c r="Z265" s="10">
        <f t="shared" ca="1" si="110"/>
        <v>6.8802849990687491</v>
      </c>
      <c r="AA265" s="10">
        <f t="shared" ca="1" si="111"/>
        <v>9.0991257143317981</v>
      </c>
      <c r="AB265" s="10">
        <f t="shared" ca="1" si="112"/>
        <v>10.699065977658258</v>
      </c>
      <c r="AC265" s="20">
        <f t="shared" ca="1" si="113"/>
        <v>12.066155940458248</v>
      </c>
      <c r="AD265" s="10">
        <f t="shared" ca="1" si="114"/>
        <v>13.343942050391306</v>
      </c>
      <c r="AE265" s="10">
        <f t="shared" ca="1" si="115"/>
        <v>14.621728160324363</v>
      </c>
      <c r="AF265" s="10">
        <f t="shared" ca="1" si="116"/>
        <v>15.988818123124354</v>
      </c>
      <c r="AG265" s="10">
        <f t="shared" ca="1" si="117"/>
        <v>17.588758386450813</v>
      </c>
      <c r="AH265" s="10">
        <f t="shared" ca="1" si="118"/>
        <v>19.807599101713862</v>
      </c>
      <c r="AI265" s="10">
        <f t="shared" ca="1" si="119"/>
        <v>21.639956061907377</v>
      </c>
    </row>
    <row r="266" spans="6:35">
      <c r="F266" s="21" t="s">
        <v>3</v>
      </c>
      <c r="I266" s="17"/>
      <c r="J266" s="10" t="e">
        <f t="shared" si="106"/>
        <v>#VALUE!</v>
      </c>
      <c r="K266" s="10" t="e">
        <f t="shared" si="107"/>
        <v>#N/A</v>
      </c>
      <c r="L266" s="10" t="e">
        <f t="shared" si="108"/>
        <v>#N/A</v>
      </c>
      <c r="M266" s="10" t="e">
        <f t="shared" si="109"/>
        <v>#N/A</v>
      </c>
      <c r="N266" s="10">
        <f>COUNT($E$2:E266)</f>
        <v>23</v>
      </c>
      <c r="O266" s="10" t="e">
        <f t="shared" si="102"/>
        <v>#N/A</v>
      </c>
      <c r="S266" s="17">
        <f t="shared" si="103"/>
        <v>0.8</v>
      </c>
      <c r="T266" s="10">
        <f t="shared" ca="1" si="99"/>
        <v>17.588758386450813</v>
      </c>
      <c r="U266" s="17">
        <f t="shared" si="104"/>
        <v>0.55999999999999994</v>
      </c>
      <c r="V266" s="10">
        <f t="shared" ca="1" si="100"/>
        <v>14.105373162891022</v>
      </c>
      <c r="W266" s="17">
        <f t="shared" si="105"/>
        <v>0</v>
      </c>
      <c r="X266" s="10" t="e">
        <f t="shared" ca="1" si="101"/>
        <v>#NUM!</v>
      </c>
      <c r="Y266" s="10">
        <f t="shared" ca="1" si="120"/>
        <v>5.0479280388752308</v>
      </c>
      <c r="Z266" s="10">
        <f t="shared" ca="1" si="110"/>
        <v>6.8802849990687491</v>
      </c>
      <c r="AA266" s="10">
        <f t="shared" ca="1" si="111"/>
        <v>9.0991257143317981</v>
      </c>
      <c r="AB266" s="10">
        <f t="shared" ca="1" si="112"/>
        <v>10.699065977658258</v>
      </c>
      <c r="AC266" s="20">
        <f t="shared" ca="1" si="113"/>
        <v>12.066155940458248</v>
      </c>
      <c r="AD266" s="10">
        <f t="shared" ca="1" si="114"/>
        <v>13.343942050391306</v>
      </c>
      <c r="AE266" s="10">
        <f t="shared" ca="1" si="115"/>
        <v>14.621728160324363</v>
      </c>
      <c r="AF266" s="10">
        <f t="shared" ca="1" si="116"/>
        <v>15.988818123124354</v>
      </c>
      <c r="AG266" s="10">
        <f t="shared" ca="1" si="117"/>
        <v>17.588758386450813</v>
      </c>
      <c r="AH266" s="10">
        <f t="shared" ca="1" si="118"/>
        <v>19.807599101713862</v>
      </c>
      <c r="AI266" s="10">
        <f t="shared" ca="1" si="119"/>
        <v>21.639956061907377</v>
      </c>
    </row>
    <row r="267" spans="6:35">
      <c r="F267" s="21" t="s">
        <v>3</v>
      </c>
      <c r="I267" s="17"/>
      <c r="J267" s="10" t="e">
        <f t="shared" si="106"/>
        <v>#VALUE!</v>
      </c>
      <c r="K267" s="10" t="e">
        <f t="shared" si="107"/>
        <v>#N/A</v>
      </c>
      <c r="L267" s="10" t="e">
        <f t="shared" si="108"/>
        <v>#N/A</v>
      </c>
      <c r="M267" s="10" t="e">
        <f t="shared" si="109"/>
        <v>#N/A</v>
      </c>
      <c r="N267" s="10">
        <f>COUNT($E$2:E267)</f>
        <v>23</v>
      </c>
      <c r="O267" s="10" t="e">
        <f t="shared" si="102"/>
        <v>#N/A</v>
      </c>
      <c r="S267" s="17">
        <f t="shared" si="103"/>
        <v>0.8</v>
      </c>
      <c r="T267" s="10">
        <f t="shared" ca="1" si="99"/>
        <v>17.588758386450813</v>
      </c>
      <c r="U267" s="17">
        <f t="shared" si="104"/>
        <v>0.55999999999999994</v>
      </c>
      <c r="V267" s="10">
        <f t="shared" ca="1" si="100"/>
        <v>14.105373162891022</v>
      </c>
      <c r="W267" s="17">
        <f t="shared" si="105"/>
        <v>0</v>
      </c>
      <c r="X267" s="10" t="e">
        <f t="shared" ca="1" si="101"/>
        <v>#NUM!</v>
      </c>
      <c r="Y267" s="10">
        <f t="shared" ca="1" si="120"/>
        <v>5.0479280388752308</v>
      </c>
      <c r="Z267" s="10">
        <f t="shared" ca="1" si="110"/>
        <v>6.8802849990687491</v>
      </c>
      <c r="AA267" s="10">
        <f t="shared" ca="1" si="111"/>
        <v>9.0991257143317981</v>
      </c>
      <c r="AB267" s="10">
        <f t="shared" ca="1" si="112"/>
        <v>10.699065977658258</v>
      </c>
      <c r="AC267" s="20">
        <f t="shared" ca="1" si="113"/>
        <v>12.066155940458248</v>
      </c>
      <c r="AD267" s="10">
        <f t="shared" ca="1" si="114"/>
        <v>13.343942050391306</v>
      </c>
      <c r="AE267" s="10">
        <f t="shared" ca="1" si="115"/>
        <v>14.621728160324363</v>
      </c>
      <c r="AF267" s="10">
        <f t="shared" ca="1" si="116"/>
        <v>15.988818123124354</v>
      </c>
      <c r="AG267" s="10">
        <f t="shared" ca="1" si="117"/>
        <v>17.588758386450813</v>
      </c>
      <c r="AH267" s="10">
        <f t="shared" ca="1" si="118"/>
        <v>19.807599101713862</v>
      </c>
      <c r="AI267" s="10">
        <f t="shared" ca="1" si="119"/>
        <v>21.639956061907377</v>
      </c>
    </row>
    <row r="268" spans="6:35">
      <c r="F268" s="21" t="s">
        <v>3</v>
      </c>
      <c r="I268" s="17"/>
      <c r="J268" s="10" t="e">
        <f t="shared" si="106"/>
        <v>#VALUE!</v>
      </c>
      <c r="K268" s="10" t="e">
        <f t="shared" si="107"/>
        <v>#N/A</v>
      </c>
      <c r="L268" s="10" t="e">
        <f t="shared" si="108"/>
        <v>#N/A</v>
      </c>
      <c r="M268" s="10" t="e">
        <f t="shared" si="109"/>
        <v>#N/A</v>
      </c>
      <c r="N268" s="10">
        <f>COUNT($E$2:E268)</f>
        <v>23</v>
      </c>
      <c r="O268" s="10" t="e">
        <f t="shared" si="102"/>
        <v>#N/A</v>
      </c>
      <c r="S268" s="17">
        <f t="shared" si="103"/>
        <v>0.8</v>
      </c>
      <c r="T268" s="10">
        <f t="shared" ca="1" si="99"/>
        <v>17.588758386450813</v>
      </c>
      <c r="U268" s="17">
        <f t="shared" si="104"/>
        <v>0.55999999999999994</v>
      </c>
      <c r="V268" s="10">
        <f t="shared" ca="1" si="100"/>
        <v>14.105373162891022</v>
      </c>
      <c r="W268" s="17">
        <f t="shared" si="105"/>
        <v>0</v>
      </c>
      <c r="X268" s="10" t="e">
        <f t="shared" ca="1" si="101"/>
        <v>#NUM!</v>
      </c>
      <c r="Y268" s="10">
        <f t="shared" ca="1" si="120"/>
        <v>5.0479280388752308</v>
      </c>
      <c r="Z268" s="10">
        <f t="shared" ca="1" si="110"/>
        <v>6.8802849990687491</v>
      </c>
      <c r="AA268" s="10">
        <f t="shared" ca="1" si="111"/>
        <v>9.0991257143317981</v>
      </c>
      <c r="AB268" s="10">
        <f t="shared" ca="1" si="112"/>
        <v>10.699065977658258</v>
      </c>
      <c r="AC268" s="20">
        <f t="shared" ca="1" si="113"/>
        <v>12.066155940458248</v>
      </c>
      <c r="AD268" s="10">
        <f t="shared" ca="1" si="114"/>
        <v>13.343942050391306</v>
      </c>
      <c r="AE268" s="10">
        <f t="shared" ca="1" si="115"/>
        <v>14.621728160324363</v>
      </c>
      <c r="AF268" s="10">
        <f t="shared" ca="1" si="116"/>
        <v>15.988818123124354</v>
      </c>
      <c r="AG268" s="10">
        <f t="shared" ca="1" si="117"/>
        <v>17.588758386450813</v>
      </c>
      <c r="AH268" s="10">
        <f t="shared" ca="1" si="118"/>
        <v>19.807599101713862</v>
      </c>
      <c r="AI268" s="10">
        <f t="shared" ca="1" si="119"/>
        <v>21.639956061907377</v>
      </c>
    </row>
    <row r="269" spans="6:35">
      <c r="F269" s="21" t="s">
        <v>3</v>
      </c>
      <c r="I269" s="17"/>
      <c r="J269" s="10" t="e">
        <f t="shared" si="106"/>
        <v>#VALUE!</v>
      </c>
      <c r="K269" s="10" t="e">
        <f t="shared" si="107"/>
        <v>#N/A</v>
      </c>
      <c r="L269" s="10" t="e">
        <f t="shared" si="108"/>
        <v>#N/A</v>
      </c>
      <c r="M269" s="10" t="e">
        <f t="shared" si="109"/>
        <v>#N/A</v>
      </c>
      <c r="N269" s="10">
        <f>COUNT($E$2:E269)</f>
        <v>23</v>
      </c>
      <c r="O269" s="10" t="e">
        <f t="shared" si="102"/>
        <v>#N/A</v>
      </c>
      <c r="S269" s="17">
        <f t="shared" si="103"/>
        <v>0.8</v>
      </c>
      <c r="T269" s="10">
        <f t="shared" ca="1" si="99"/>
        <v>17.588758386450813</v>
      </c>
      <c r="U269" s="17">
        <f t="shared" si="104"/>
        <v>0.55999999999999994</v>
      </c>
      <c r="V269" s="10">
        <f t="shared" ca="1" si="100"/>
        <v>14.105373162891022</v>
      </c>
      <c r="W269" s="17">
        <f t="shared" si="105"/>
        <v>0</v>
      </c>
      <c r="X269" s="10" t="e">
        <f t="shared" ca="1" si="101"/>
        <v>#NUM!</v>
      </c>
      <c r="Y269" s="10">
        <f t="shared" ca="1" si="120"/>
        <v>5.0479280388752308</v>
      </c>
      <c r="Z269" s="10">
        <f t="shared" ca="1" si="110"/>
        <v>6.8802849990687491</v>
      </c>
      <c r="AA269" s="10">
        <f t="shared" ca="1" si="111"/>
        <v>9.0991257143317981</v>
      </c>
      <c r="AB269" s="10">
        <f t="shared" ca="1" si="112"/>
        <v>10.699065977658258</v>
      </c>
      <c r="AC269" s="20">
        <f t="shared" ca="1" si="113"/>
        <v>12.066155940458248</v>
      </c>
      <c r="AD269" s="10">
        <f t="shared" ca="1" si="114"/>
        <v>13.343942050391306</v>
      </c>
      <c r="AE269" s="10">
        <f t="shared" ca="1" si="115"/>
        <v>14.621728160324363</v>
      </c>
      <c r="AF269" s="10">
        <f t="shared" ca="1" si="116"/>
        <v>15.988818123124354</v>
      </c>
      <c r="AG269" s="10">
        <f t="shared" ca="1" si="117"/>
        <v>17.588758386450813</v>
      </c>
      <c r="AH269" s="10">
        <f t="shared" ca="1" si="118"/>
        <v>19.807599101713862</v>
      </c>
      <c r="AI269" s="10">
        <f t="shared" ca="1" si="119"/>
        <v>21.639956061907377</v>
      </c>
    </row>
    <row r="270" spans="6:35">
      <c r="F270" s="21" t="s">
        <v>3</v>
      </c>
      <c r="I270" s="17"/>
      <c r="J270" s="10" t="e">
        <f t="shared" si="106"/>
        <v>#VALUE!</v>
      </c>
      <c r="K270" s="10" t="e">
        <f t="shared" si="107"/>
        <v>#N/A</v>
      </c>
      <c r="L270" s="10" t="e">
        <f t="shared" si="108"/>
        <v>#N/A</v>
      </c>
      <c r="M270" s="10" t="e">
        <f t="shared" si="109"/>
        <v>#N/A</v>
      </c>
      <c r="N270" s="10">
        <f>COUNT($E$2:E270)</f>
        <v>23</v>
      </c>
      <c r="O270" s="10" t="e">
        <f t="shared" si="102"/>
        <v>#N/A</v>
      </c>
      <c r="S270" s="17">
        <f t="shared" si="103"/>
        <v>0.8</v>
      </c>
      <c r="T270" s="10">
        <f t="shared" ca="1" si="99"/>
        <v>17.588758386450813</v>
      </c>
      <c r="U270" s="17">
        <f t="shared" si="104"/>
        <v>0.55999999999999994</v>
      </c>
      <c r="V270" s="10">
        <f t="shared" ca="1" si="100"/>
        <v>14.105373162891022</v>
      </c>
      <c r="W270" s="17">
        <f t="shared" si="105"/>
        <v>0</v>
      </c>
      <c r="X270" s="10" t="e">
        <f t="shared" ca="1" si="101"/>
        <v>#NUM!</v>
      </c>
      <c r="Y270" s="10">
        <f t="shared" ca="1" si="120"/>
        <v>5.0479280388752308</v>
      </c>
      <c r="Z270" s="10">
        <f t="shared" ca="1" si="110"/>
        <v>6.8802849990687491</v>
      </c>
      <c r="AA270" s="10">
        <f t="shared" ca="1" si="111"/>
        <v>9.0991257143317981</v>
      </c>
      <c r="AB270" s="10">
        <f t="shared" ca="1" si="112"/>
        <v>10.699065977658258</v>
      </c>
      <c r="AC270" s="20">
        <f t="shared" ca="1" si="113"/>
        <v>12.066155940458248</v>
      </c>
      <c r="AD270" s="10">
        <f t="shared" ca="1" si="114"/>
        <v>13.343942050391306</v>
      </c>
      <c r="AE270" s="10">
        <f t="shared" ca="1" si="115"/>
        <v>14.621728160324363</v>
      </c>
      <c r="AF270" s="10">
        <f t="shared" ca="1" si="116"/>
        <v>15.988818123124354</v>
      </c>
      <c r="AG270" s="10">
        <f t="shared" ca="1" si="117"/>
        <v>17.588758386450813</v>
      </c>
      <c r="AH270" s="10">
        <f t="shared" ca="1" si="118"/>
        <v>19.807599101713862</v>
      </c>
      <c r="AI270" s="10">
        <f t="shared" ca="1" si="119"/>
        <v>21.639956061907377</v>
      </c>
    </row>
    <row r="271" spans="6:35">
      <c r="F271" s="21" t="s">
        <v>3</v>
      </c>
      <c r="I271" s="17"/>
      <c r="J271" s="10" t="e">
        <f t="shared" si="106"/>
        <v>#VALUE!</v>
      </c>
      <c r="K271" s="10" t="e">
        <f t="shared" si="107"/>
        <v>#N/A</v>
      </c>
      <c r="L271" s="10" t="e">
        <f t="shared" si="108"/>
        <v>#N/A</v>
      </c>
      <c r="M271" s="10" t="e">
        <f t="shared" si="109"/>
        <v>#N/A</v>
      </c>
      <c r="N271" s="10">
        <f>COUNT($E$2:E271)</f>
        <v>23</v>
      </c>
      <c r="O271" s="10" t="e">
        <f t="shared" si="102"/>
        <v>#N/A</v>
      </c>
      <c r="S271" s="17">
        <f t="shared" si="103"/>
        <v>0.8</v>
      </c>
      <c r="T271" s="10">
        <f t="shared" ca="1" si="99"/>
        <v>17.588758386450813</v>
      </c>
      <c r="U271" s="17">
        <f t="shared" si="104"/>
        <v>0.55999999999999994</v>
      </c>
      <c r="V271" s="10">
        <f t="shared" ca="1" si="100"/>
        <v>14.105373162891022</v>
      </c>
      <c r="W271" s="17">
        <f t="shared" si="105"/>
        <v>0</v>
      </c>
      <c r="X271" s="10" t="e">
        <f t="shared" ca="1" si="101"/>
        <v>#NUM!</v>
      </c>
      <c r="Y271" s="10">
        <f t="shared" ca="1" si="120"/>
        <v>5.0479280388752308</v>
      </c>
      <c r="Z271" s="10">
        <f t="shared" ca="1" si="110"/>
        <v>6.8802849990687491</v>
      </c>
      <c r="AA271" s="10">
        <f t="shared" ca="1" si="111"/>
        <v>9.0991257143317981</v>
      </c>
      <c r="AB271" s="10">
        <f t="shared" ca="1" si="112"/>
        <v>10.699065977658258</v>
      </c>
      <c r="AC271" s="20">
        <f t="shared" ca="1" si="113"/>
        <v>12.066155940458248</v>
      </c>
      <c r="AD271" s="10">
        <f t="shared" ca="1" si="114"/>
        <v>13.343942050391306</v>
      </c>
      <c r="AE271" s="10">
        <f t="shared" ca="1" si="115"/>
        <v>14.621728160324363</v>
      </c>
      <c r="AF271" s="10">
        <f t="shared" ca="1" si="116"/>
        <v>15.988818123124354</v>
      </c>
      <c r="AG271" s="10">
        <f t="shared" ca="1" si="117"/>
        <v>17.588758386450813</v>
      </c>
      <c r="AH271" s="10">
        <f t="shared" ca="1" si="118"/>
        <v>19.807599101713862</v>
      </c>
      <c r="AI271" s="10">
        <f t="shared" ca="1" si="119"/>
        <v>21.639956061907377</v>
      </c>
    </row>
    <row r="272" spans="6:35">
      <c r="F272" s="21" t="s">
        <v>3</v>
      </c>
      <c r="I272" s="17"/>
      <c r="J272" s="10" t="e">
        <f t="shared" si="106"/>
        <v>#VALUE!</v>
      </c>
      <c r="K272" s="10" t="e">
        <f t="shared" si="107"/>
        <v>#N/A</v>
      </c>
      <c r="L272" s="10" t="e">
        <f t="shared" si="108"/>
        <v>#N/A</v>
      </c>
      <c r="M272" s="10" t="e">
        <f t="shared" si="109"/>
        <v>#N/A</v>
      </c>
      <c r="N272" s="10">
        <f>COUNT($E$2:E272)</f>
        <v>23</v>
      </c>
      <c r="O272" s="10" t="e">
        <f t="shared" si="102"/>
        <v>#N/A</v>
      </c>
      <c r="S272" s="17">
        <f t="shared" si="103"/>
        <v>0.8</v>
      </c>
      <c r="T272" s="10">
        <f t="shared" ca="1" si="99"/>
        <v>17.588758386450813</v>
      </c>
      <c r="U272" s="17">
        <f t="shared" si="104"/>
        <v>0.55999999999999994</v>
      </c>
      <c r="V272" s="10">
        <f t="shared" ca="1" si="100"/>
        <v>14.105373162891022</v>
      </c>
      <c r="W272" s="17">
        <f t="shared" si="105"/>
        <v>0</v>
      </c>
      <c r="X272" s="10" t="e">
        <f t="shared" ca="1" si="101"/>
        <v>#NUM!</v>
      </c>
      <c r="Y272" s="10">
        <f t="shared" ca="1" si="120"/>
        <v>5.0479280388752308</v>
      </c>
      <c r="Z272" s="10">
        <f t="shared" ca="1" si="110"/>
        <v>6.8802849990687491</v>
      </c>
      <c r="AA272" s="10">
        <f t="shared" ca="1" si="111"/>
        <v>9.0991257143317981</v>
      </c>
      <c r="AB272" s="10">
        <f t="shared" ca="1" si="112"/>
        <v>10.699065977658258</v>
      </c>
      <c r="AC272" s="20">
        <f t="shared" ca="1" si="113"/>
        <v>12.066155940458248</v>
      </c>
      <c r="AD272" s="10">
        <f t="shared" ca="1" si="114"/>
        <v>13.343942050391306</v>
      </c>
      <c r="AE272" s="10">
        <f t="shared" ca="1" si="115"/>
        <v>14.621728160324363</v>
      </c>
      <c r="AF272" s="10">
        <f t="shared" ca="1" si="116"/>
        <v>15.988818123124354</v>
      </c>
      <c r="AG272" s="10">
        <f t="shared" ca="1" si="117"/>
        <v>17.588758386450813</v>
      </c>
      <c r="AH272" s="10">
        <f t="shared" ca="1" si="118"/>
        <v>19.807599101713862</v>
      </c>
      <c r="AI272" s="10">
        <f t="shared" ca="1" si="119"/>
        <v>21.639956061907377</v>
      </c>
    </row>
    <row r="273" spans="6:35">
      <c r="F273" s="21" t="s">
        <v>3</v>
      </c>
      <c r="I273" s="17"/>
      <c r="J273" s="10" t="e">
        <f t="shared" si="106"/>
        <v>#VALUE!</v>
      </c>
      <c r="K273" s="10" t="e">
        <f t="shared" si="107"/>
        <v>#N/A</v>
      </c>
      <c r="L273" s="10" t="e">
        <f t="shared" si="108"/>
        <v>#N/A</v>
      </c>
      <c r="M273" s="10" t="e">
        <f t="shared" si="109"/>
        <v>#N/A</v>
      </c>
      <c r="N273" s="10">
        <f>COUNT($E$2:E273)</f>
        <v>23</v>
      </c>
      <c r="O273" s="10" t="e">
        <f t="shared" si="102"/>
        <v>#N/A</v>
      </c>
      <c r="S273" s="17">
        <f t="shared" si="103"/>
        <v>0.8</v>
      </c>
      <c r="T273" s="10">
        <f t="shared" ca="1" si="99"/>
        <v>17.588758386450813</v>
      </c>
      <c r="U273" s="17">
        <f t="shared" si="104"/>
        <v>0.55999999999999994</v>
      </c>
      <c r="V273" s="10">
        <f t="shared" ca="1" si="100"/>
        <v>14.105373162891022</v>
      </c>
      <c r="W273" s="17">
        <f t="shared" si="105"/>
        <v>0</v>
      </c>
      <c r="X273" s="10" t="e">
        <f t="shared" ca="1" si="101"/>
        <v>#NUM!</v>
      </c>
      <c r="Y273" s="10">
        <f t="shared" ca="1" si="120"/>
        <v>5.0479280388752308</v>
      </c>
      <c r="Z273" s="10">
        <f t="shared" ca="1" si="110"/>
        <v>6.8802849990687491</v>
      </c>
      <c r="AA273" s="10">
        <f t="shared" ca="1" si="111"/>
        <v>9.0991257143317981</v>
      </c>
      <c r="AB273" s="10">
        <f t="shared" ca="1" si="112"/>
        <v>10.699065977658258</v>
      </c>
      <c r="AC273" s="20">
        <f t="shared" ca="1" si="113"/>
        <v>12.066155940458248</v>
      </c>
      <c r="AD273" s="10">
        <f t="shared" ca="1" si="114"/>
        <v>13.343942050391306</v>
      </c>
      <c r="AE273" s="10">
        <f t="shared" ca="1" si="115"/>
        <v>14.621728160324363</v>
      </c>
      <c r="AF273" s="10">
        <f t="shared" ca="1" si="116"/>
        <v>15.988818123124354</v>
      </c>
      <c r="AG273" s="10">
        <f t="shared" ca="1" si="117"/>
        <v>17.588758386450813</v>
      </c>
      <c r="AH273" s="10">
        <f t="shared" ca="1" si="118"/>
        <v>19.807599101713862</v>
      </c>
      <c r="AI273" s="10">
        <f t="shared" ca="1" si="119"/>
        <v>21.639956061907377</v>
      </c>
    </row>
    <row r="274" spans="6:35">
      <c r="F274" s="21" t="s">
        <v>3</v>
      </c>
      <c r="I274" s="17"/>
      <c r="J274" s="10" t="e">
        <f t="shared" si="106"/>
        <v>#VALUE!</v>
      </c>
      <c r="K274" s="10" t="e">
        <f t="shared" si="107"/>
        <v>#N/A</v>
      </c>
      <c r="L274" s="10" t="e">
        <f t="shared" si="108"/>
        <v>#N/A</v>
      </c>
      <c r="M274" s="10" t="e">
        <f t="shared" si="109"/>
        <v>#N/A</v>
      </c>
      <c r="N274" s="10">
        <f>COUNT($E$2:E274)</f>
        <v>23</v>
      </c>
      <c r="O274" s="10" t="e">
        <f t="shared" si="102"/>
        <v>#N/A</v>
      </c>
      <c r="S274" s="17">
        <f t="shared" si="103"/>
        <v>0.8</v>
      </c>
      <c r="T274" s="10">
        <f t="shared" ca="1" si="99"/>
        <v>17.588758386450813</v>
      </c>
      <c r="U274" s="17">
        <f t="shared" si="104"/>
        <v>0.55999999999999994</v>
      </c>
      <c r="V274" s="10">
        <f t="shared" ca="1" si="100"/>
        <v>14.105373162891022</v>
      </c>
      <c r="W274" s="17">
        <f t="shared" si="105"/>
        <v>0</v>
      </c>
      <c r="X274" s="10" t="e">
        <f t="shared" ca="1" si="101"/>
        <v>#NUM!</v>
      </c>
      <c r="Y274" s="10">
        <f t="shared" ca="1" si="120"/>
        <v>5.0479280388752308</v>
      </c>
      <c r="Z274" s="10">
        <f t="shared" ca="1" si="110"/>
        <v>6.8802849990687491</v>
      </c>
      <c r="AA274" s="10">
        <f t="shared" ca="1" si="111"/>
        <v>9.0991257143317981</v>
      </c>
      <c r="AB274" s="10">
        <f t="shared" ca="1" si="112"/>
        <v>10.699065977658258</v>
      </c>
      <c r="AC274" s="20">
        <f t="shared" ca="1" si="113"/>
        <v>12.066155940458248</v>
      </c>
      <c r="AD274" s="10">
        <f t="shared" ca="1" si="114"/>
        <v>13.343942050391306</v>
      </c>
      <c r="AE274" s="10">
        <f t="shared" ca="1" si="115"/>
        <v>14.621728160324363</v>
      </c>
      <c r="AF274" s="10">
        <f t="shared" ca="1" si="116"/>
        <v>15.988818123124354</v>
      </c>
      <c r="AG274" s="10">
        <f t="shared" ca="1" si="117"/>
        <v>17.588758386450813</v>
      </c>
      <c r="AH274" s="10">
        <f t="shared" ca="1" si="118"/>
        <v>19.807599101713862</v>
      </c>
      <c r="AI274" s="10">
        <f t="shared" ca="1" si="119"/>
        <v>21.639956061907377</v>
      </c>
    </row>
    <row r="275" spans="6:35">
      <c r="F275" s="21" t="s">
        <v>3</v>
      </c>
      <c r="I275" s="17"/>
      <c r="J275" s="10" t="e">
        <f t="shared" si="106"/>
        <v>#VALUE!</v>
      </c>
      <c r="K275" s="10" t="e">
        <f t="shared" si="107"/>
        <v>#N/A</v>
      </c>
      <c r="L275" s="10" t="e">
        <f t="shared" si="108"/>
        <v>#N/A</v>
      </c>
      <c r="M275" s="10" t="e">
        <f t="shared" si="109"/>
        <v>#N/A</v>
      </c>
      <c r="N275" s="10">
        <f>COUNT($E$2:E275)</f>
        <v>23</v>
      </c>
      <c r="O275" s="10" t="e">
        <f t="shared" si="102"/>
        <v>#N/A</v>
      </c>
      <c r="S275" s="17">
        <f t="shared" si="103"/>
        <v>0.8</v>
      </c>
      <c r="T275" s="10">
        <f t="shared" ca="1" si="99"/>
        <v>17.588758386450813</v>
      </c>
      <c r="U275" s="17">
        <f t="shared" si="104"/>
        <v>0.55999999999999994</v>
      </c>
      <c r="V275" s="10">
        <f t="shared" ca="1" si="100"/>
        <v>14.105373162891022</v>
      </c>
      <c r="W275" s="17">
        <f t="shared" si="105"/>
        <v>0</v>
      </c>
      <c r="X275" s="10" t="e">
        <f t="shared" ca="1" si="101"/>
        <v>#NUM!</v>
      </c>
      <c r="Y275" s="10">
        <f t="shared" ca="1" si="120"/>
        <v>5.0479280388752308</v>
      </c>
      <c r="Z275" s="10">
        <f t="shared" ca="1" si="110"/>
        <v>6.8802849990687491</v>
      </c>
      <c r="AA275" s="10">
        <f t="shared" ca="1" si="111"/>
        <v>9.0991257143317981</v>
      </c>
      <c r="AB275" s="10">
        <f t="shared" ca="1" si="112"/>
        <v>10.699065977658258</v>
      </c>
      <c r="AC275" s="20">
        <f t="shared" ca="1" si="113"/>
        <v>12.066155940458248</v>
      </c>
      <c r="AD275" s="10">
        <f t="shared" ca="1" si="114"/>
        <v>13.343942050391306</v>
      </c>
      <c r="AE275" s="10">
        <f t="shared" ca="1" si="115"/>
        <v>14.621728160324363</v>
      </c>
      <c r="AF275" s="10">
        <f t="shared" ca="1" si="116"/>
        <v>15.988818123124354</v>
      </c>
      <c r="AG275" s="10">
        <f t="shared" ca="1" si="117"/>
        <v>17.588758386450813</v>
      </c>
      <c r="AH275" s="10">
        <f t="shared" ca="1" si="118"/>
        <v>19.807599101713862</v>
      </c>
      <c r="AI275" s="10">
        <f t="shared" ca="1" si="119"/>
        <v>21.639956061907377</v>
      </c>
    </row>
    <row r="276" spans="6:35">
      <c r="F276" s="21" t="s">
        <v>3</v>
      </c>
      <c r="I276" s="17"/>
      <c r="J276" s="10" t="e">
        <f t="shared" si="106"/>
        <v>#VALUE!</v>
      </c>
      <c r="K276" s="10" t="e">
        <f t="shared" si="107"/>
        <v>#N/A</v>
      </c>
      <c r="L276" s="10" t="e">
        <f t="shared" si="108"/>
        <v>#N/A</v>
      </c>
      <c r="M276" s="10" t="e">
        <f t="shared" si="109"/>
        <v>#N/A</v>
      </c>
      <c r="N276" s="10">
        <f>COUNT($E$2:E276)</f>
        <v>23</v>
      </c>
      <c r="O276" s="10" t="e">
        <f t="shared" si="102"/>
        <v>#N/A</v>
      </c>
      <c r="S276" s="17">
        <f t="shared" si="103"/>
        <v>0.8</v>
      </c>
      <c r="T276" s="10">
        <f t="shared" ca="1" si="99"/>
        <v>17.588758386450813</v>
      </c>
      <c r="U276" s="17">
        <f t="shared" si="104"/>
        <v>0.55999999999999994</v>
      </c>
      <c r="V276" s="10">
        <f t="shared" ca="1" si="100"/>
        <v>14.105373162891022</v>
      </c>
      <c r="W276" s="17">
        <f t="shared" si="105"/>
        <v>0</v>
      </c>
      <c r="X276" s="10" t="e">
        <f t="shared" ca="1" si="101"/>
        <v>#NUM!</v>
      </c>
      <c r="Y276" s="10">
        <f t="shared" ca="1" si="120"/>
        <v>5.0479280388752308</v>
      </c>
      <c r="Z276" s="10">
        <f t="shared" ca="1" si="110"/>
        <v>6.8802849990687491</v>
      </c>
      <c r="AA276" s="10">
        <f t="shared" ca="1" si="111"/>
        <v>9.0991257143317981</v>
      </c>
      <c r="AB276" s="10">
        <f t="shared" ca="1" si="112"/>
        <v>10.699065977658258</v>
      </c>
      <c r="AC276" s="20">
        <f t="shared" ca="1" si="113"/>
        <v>12.066155940458248</v>
      </c>
      <c r="AD276" s="10">
        <f t="shared" ca="1" si="114"/>
        <v>13.343942050391306</v>
      </c>
      <c r="AE276" s="10">
        <f t="shared" ca="1" si="115"/>
        <v>14.621728160324363</v>
      </c>
      <c r="AF276" s="10">
        <f t="shared" ca="1" si="116"/>
        <v>15.988818123124354</v>
      </c>
      <c r="AG276" s="10">
        <f t="shared" ca="1" si="117"/>
        <v>17.588758386450813</v>
      </c>
      <c r="AH276" s="10">
        <f t="shared" ca="1" si="118"/>
        <v>19.807599101713862</v>
      </c>
      <c r="AI276" s="10">
        <f t="shared" ca="1" si="119"/>
        <v>21.639956061907377</v>
      </c>
    </row>
    <row r="277" spans="6:35">
      <c r="F277" s="21" t="s">
        <v>3</v>
      </c>
      <c r="I277" s="17"/>
      <c r="J277" s="10" t="e">
        <f t="shared" si="106"/>
        <v>#VALUE!</v>
      </c>
      <c r="K277" s="10" t="e">
        <f t="shared" si="107"/>
        <v>#N/A</v>
      </c>
      <c r="L277" s="10" t="e">
        <f t="shared" si="108"/>
        <v>#N/A</v>
      </c>
      <c r="M277" s="10" t="e">
        <f t="shared" si="109"/>
        <v>#N/A</v>
      </c>
      <c r="N277" s="10">
        <f>COUNT($E$2:E277)</f>
        <v>23</v>
      </c>
      <c r="O277" s="10" t="e">
        <f t="shared" si="102"/>
        <v>#N/A</v>
      </c>
      <c r="S277" s="17">
        <f t="shared" si="103"/>
        <v>0.8</v>
      </c>
      <c r="T277" s="10">
        <f t="shared" ca="1" si="99"/>
        <v>17.588758386450813</v>
      </c>
      <c r="U277" s="17">
        <f t="shared" si="104"/>
        <v>0.55999999999999994</v>
      </c>
      <c r="V277" s="10">
        <f t="shared" ca="1" si="100"/>
        <v>14.105373162891022</v>
      </c>
      <c r="W277" s="17">
        <f t="shared" si="105"/>
        <v>0</v>
      </c>
      <c r="X277" s="10" t="e">
        <f t="shared" ca="1" si="101"/>
        <v>#NUM!</v>
      </c>
      <c r="Y277" s="10">
        <f t="shared" ca="1" si="120"/>
        <v>5.0479280388752308</v>
      </c>
      <c r="Z277" s="10">
        <f t="shared" ca="1" si="110"/>
        <v>6.8802849990687491</v>
      </c>
      <c r="AA277" s="10">
        <f t="shared" ca="1" si="111"/>
        <v>9.0991257143317981</v>
      </c>
      <c r="AB277" s="10">
        <f t="shared" ca="1" si="112"/>
        <v>10.699065977658258</v>
      </c>
      <c r="AC277" s="20">
        <f t="shared" ca="1" si="113"/>
        <v>12.066155940458248</v>
      </c>
      <c r="AD277" s="10">
        <f t="shared" ca="1" si="114"/>
        <v>13.343942050391306</v>
      </c>
      <c r="AE277" s="10">
        <f t="shared" ca="1" si="115"/>
        <v>14.621728160324363</v>
      </c>
      <c r="AF277" s="10">
        <f t="shared" ca="1" si="116"/>
        <v>15.988818123124354</v>
      </c>
      <c r="AG277" s="10">
        <f t="shared" ca="1" si="117"/>
        <v>17.588758386450813</v>
      </c>
      <c r="AH277" s="10">
        <f t="shared" ca="1" si="118"/>
        <v>19.807599101713862</v>
      </c>
      <c r="AI277" s="10">
        <f t="shared" ca="1" si="119"/>
        <v>21.639956061907377</v>
      </c>
    </row>
    <row r="278" spans="6:35">
      <c r="F278" s="21" t="s">
        <v>3</v>
      </c>
      <c r="I278" s="17"/>
      <c r="J278" s="10" t="e">
        <f t="shared" si="106"/>
        <v>#VALUE!</v>
      </c>
      <c r="K278" s="10" t="e">
        <f t="shared" si="107"/>
        <v>#N/A</v>
      </c>
      <c r="L278" s="10" t="e">
        <f t="shared" si="108"/>
        <v>#N/A</v>
      </c>
      <c r="M278" s="10" t="e">
        <f t="shared" si="109"/>
        <v>#N/A</v>
      </c>
      <c r="N278" s="10">
        <f>COUNT($E$2:E278)</f>
        <v>23</v>
      </c>
      <c r="O278" s="10" t="e">
        <f t="shared" si="102"/>
        <v>#N/A</v>
      </c>
      <c r="S278" s="17">
        <f t="shared" si="103"/>
        <v>0.8</v>
      </c>
      <c r="T278" s="10">
        <f t="shared" ca="1" si="99"/>
        <v>17.588758386450813</v>
      </c>
      <c r="U278" s="17">
        <f t="shared" si="104"/>
        <v>0.55999999999999994</v>
      </c>
      <c r="V278" s="10">
        <f t="shared" ca="1" si="100"/>
        <v>14.105373162891022</v>
      </c>
      <c r="W278" s="17">
        <f t="shared" si="105"/>
        <v>0</v>
      </c>
      <c r="X278" s="10" t="e">
        <f t="shared" ca="1" si="101"/>
        <v>#NUM!</v>
      </c>
      <c r="Y278" s="10">
        <f t="shared" ca="1" si="120"/>
        <v>5.0479280388752308</v>
      </c>
      <c r="Z278" s="10">
        <f t="shared" ca="1" si="110"/>
        <v>6.8802849990687491</v>
      </c>
      <c r="AA278" s="10">
        <f t="shared" ca="1" si="111"/>
        <v>9.0991257143317981</v>
      </c>
      <c r="AB278" s="10">
        <f t="shared" ca="1" si="112"/>
        <v>10.699065977658258</v>
      </c>
      <c r="AC278" s="20">
        <f t="shared" ca="1" si="113"/>
        <v>12.066155940458248</v>
      </c>
      <c r="AD278" s="10">
        <f t="shared" ca="1" si="114"/>
        <v>13.343942050391306</v>
      </c>
      <c r="AE278" s="10">
        <f t="shared" ca="1" si="115"/>
        <v>14.621728160324363</v>
      </c>
      <c r="AF278" s="10">
        <f t="shared" ca="1" si="116"/>
        <v>15.988818123124354</v>
      </c>
      <c r="AG278" s="10">
        <f t="shared" ca="1" si="117"/>
        <v>17.588758386450813</v>
      </c>
      <c r="AH278" s="10">
        <f t="shared" ca="1" si="118"/>
        <v>19.807599101713862</v>
      </c>
      <c r="AI278" s="10">
        <f t="shared" ca="1" si="119"/>
        <v>21.639956061907377</v>
      </c>
    </row>
    <row r="279" spans="6:35">
      <c r="F279" s="21" t="s">
        <v>3</v>
      </c>
      <c r="I279" s="17"/>
      <c r="J279" s="10" t="e">
        <f t="shared" si="106"/>
        <v>#VALUE!</v>
      </c>
      <c r="K279" s="10" t="e">
        <f t="shared" si="107"/>
        <v>#N/A</v>
      </c>
      <c r="L279" s="10" t="e">
        <f t="shared" si="108"/>
        <v>#N/A</v>
      </c>
      <c r="M279" s="10" t="e">
        <f t="shared" si="109"/>
        <v>#N/A</v>
      </c>
      <c r="N279" s="10">
        <f>COUNT($E$2:E279)</f>
        <v>23</v>
      </c>
      <c r="O279" s="10" t="e">
        <f t="shared" si="102"/>
        <v>#N/A</v>
      </c>
      <c r="S279" s="17">
        <f t="shared" si="103"/>
        <v>0.8</v>
      </c>
      <c r="T279" s="10">
        <f t="shared" ca="1" si="99"/>
        <v>17.588758386450813</v>
      </c>
      <c r="U279" s="17">
        <f t="shared" si="104"/>
        <v>0.55999999999999994</v>
      </c>
      <c r="V279" s="10">
        <f t="shared" ca="1" si="100"/>
        <v>14.105373162891022</v>
      </c>
      <c r="W279" s="17">
        <f t="shared" si="105"/>
        <v>0</v>
      </c>
      <c r="X279" s="10" t="e">
        <f t="shared" ca="1" si="101"/>
        <v>#NUM!</v>
      </c>
      <c r="Y279" s="10">
        <f t="shared" ca="1" si="120"/>
        <v>5.0479280388752308</v>
      </c>
      <c r="Z279" s="10">
        <f t="shared" ca="1" si="110"/>
        <v>6.8802849990687491</v>
      </c>
      <c r="AA279" s="10">
        <f t="shared" ca="1" si="111"/>
        <v>9.0991257143317981</v>
      </c>
      <c r="AB279" s="10">
        <f t="shared" ca="1" si="112"/>
        <v>10.699065977658258</v>
      </c>
      <c r="AC279" s="20">
        <f t="shared" ca="1" si="113"/>
        <v>12.066155940458248</v>
      </c>
      <c r="AD279" s="10">
        <f t="shared" ca="1" si="114"/>
        <v>13.343942050391306</v>
      </c>
      <c r="AE279" s="10">
        <f t="shared" ca="1" si="115"/>
        <v>14.621728160324363</v>
      </c>
      <c r="AF279" s="10">
        <f t="shared" ca="1" si="116"/>
        <v>15.988818123124354</v>
      </c>
      <c r="AG279" s="10">
        <f t="shared" ca="1" si="117"/>
        <v>17.588758386450813</v>
      </c>
      <c r="AH279" s="10">
        <f t="shared" ca="1" si="118"/>
        <v>19.807599101713862</v>
      </c>
      <c r="AI279" s="10">
        <f t="shared" ca="1" si="119"/>
        <v>21.639956061907377</v>
      </c>
    </row>
    <row r="280" spans="6:35">
      <c r="F280" s="21" t="s">
        <v>3</v>
      </c>
      <c r="I280" s="17"/>
      <c r="J280" s="10" t="e">
        <f t="shared" si="106"/>
        <v>#VALUE!</v>
      </c>
      <c r="K280" s="10" t="e">
        <f t="shared" si="107"/>
        <v>#N/A</v>
      </c>
      <c r="L280" s="10" t="e">
        <f t="shared" si="108"/>
        <v>#N/A</v>
      </c>
      <c r="M280" s="10" t="e">
        <f t="shared" si="109"/>
        <v>#N/A</v>
      </c>
      <c r="N280" s="10">
        <f>COUNT($E$2:E280)</f>
        <v>23</v>
      </c>
      <c r="O280" s="10" t="e">
        <f t="shared" si="102"/>
        <v>#N/A</v>
      </c>
      <c r="S280" s="17">
        <f t="shared" si="103"/>
        <v>0.8</v>
      </c>
      <c r="T280" s="10">
        <f t="shared" ca="1" si="99"/>
        <v>17.588758386450813</v>
      </c>
      <c r="U280" s="17">
        <f t="shared" si="104"/>
        <v>0.55999999999999994</v>
      </c>
      <c r="V280" s="10">
        <f t="shared" ca="1" si="100"/>
        <v>14.105373162891022</v>
      </c>
      <c r="W280" s="17">
        <f t="shared" si="105"/>
        <v>0</v>
      </c>
      <c r="X280" s="10" t="e">
        <f t="shared" ca="1" si="101"/>
        <v>#NUM!</v>
      </c>
      <c r="Y280" s="10">
        <f t="shared" ca="1" si="120"/>
        <v>5.0479280388752308</v>
      </c>
      <c r="Z280" s="10">
        <f t="shared" ca="1" si="110"/>
        <v>6.8802849990687491</v>
      </c>
      <c r="AA280" s="10">
        <f t="shared" ca="1" si="111"/>
        <v>9.0991257143317981</v>
      </c>
      <c r="AB280" s="10">
        <f t="shared" ca="1" si="112"/>
        <v>10.699065977658258</v>
      </c>
      <c r="AC280" s="20">
        <f t="shared" ca="1" si="113"/>
        <v>12.066155940458248</v>
      </c>
      <c r="AD280" s="10">
        <f t="shared" ca="1" si="114"/>
        <v>13.343942050391306</v>
      </c>
      <c r="AE280" s="10">
        <f t="shared" ca="1" si="115"/>
        <v>14.621728160324363</v>
      </c>
      <c r="AF280" s="10">
        <f t="shared" ca="1" si="116"/>
        <v>15.988818123124354</v>
      </c>
      <c r="AG280" s="10">
        <f t="shared" ca="1" si="117"/>
        <v>17.588758386450813</v>
      </c>
      <c r="AH280" s="10">
        <f t="shared" ca="1" si="118"/>
        <v>19.807599101713862</v>
      </c>
      <c r="AI280" s="10">
        <f t="shared" ca="1" si="119"/>
        <v>21.639956061907377</v>
      </c>
    </row>
    <row r="281" spans="6:35">
      <c r="F281" s="21" t="s">
        <v>3</v>
      </c>
      <c r="I281" s="17"/>
      <c r="J281" s="10" t="e">
        <f t="shared" si="106"/>
        <v>#VALUE!</v>
      </c>
      <c r="K281" s="10" t="e">
        <f t="shared" si="107"/>
        <v>#N/A</v>
      </c>
      <c r="L281" s="10" t="e">
        <f t="shared" si="108"/>
        <v>#N/A</v>
      </c>
      <c r="M281" s="10" t="e">
        <f t="shared" si="109"/>
        <v>#N/A</v>
      </c>
      <c r="N281" s="10">
        <f>COUNT($E$2:E281)</f>
        <v>23</v>
      </c>
      <c r="O281" s="10" t="e">
        <f t="shared" si="102"/>
        <v>#N/A</v>
      </c>
      <c r="S281" s="17">
        <f t="shared" si="103"/>
        <v>0.8</v>
      </c>
      <c r="T281" s="10">
        <f t="shared" ca="1" si="99"/>
        <v>17.588758386450813</v>
      </c>
      <c r="U281" s="17">
        <f t="shared" si="104"/>
        <v>0.55999999999999994</v>
      </c>
      <c r="V281" s="10">
        <f t="shared" ca="1" si="100"/>
        <v>14.105373162891022</v>
      </c>
      <c r="W281" s="17">
        <f t="shared" si="105"/>
        <v>0</v>
      </c>
      <c r="X281" s="10" t="e">
        <f t="shared" ca="1" si="101"/>
        <v>#NUM!</v>
      </c>
      <c r="Y281" s="10">
        <f t="shared" ca="1" si="120"/>
        <v>5.0479280388752308</v>
      </c>
      <c r="Z281" s="10">
        <f t="shared" ca="1" si="110"/>
        <v>6.8802849990687491</v>
      </c>
      <c r="AA281" s="10">
        <f t="shared" ca="1" si="111"/>
        <v>9.0991257143317981</v>
      </c>
      <c r="AB281" s="10">
        <f t="shared" ca="1" si="112"/>
        <v>10.699065977658258</v>
      </c>
      <c r="AC281" s="20">
        <f t="shared" ca="1" si="113"/>
        <v>12.066155940458248</v>
      </c>
      <c r="AD281" s="10">
        <f t="shared" ca="1" si="114"/>
        <v>13.343942050391306</v>
      </c>
      <c r="AE281" s="10">
        <f t="shared" ca="1" si="115"/>
        <v>14.621728160324363</v>
      </c>
      <c r="AF281" s="10">
        <f t="shared" ca="1" si="116"/>
        <v>15.988818123124354</v>
      </c>
      <c r="AG281" s="10">
        <f t="shared" ca="1" si="117"/>
        <v>17.588758386450813</v>
      </c>
      <c r="AH281" s="10">
        <f t="shared" ca="1" si="118"/>
        <v>19.807599101713862</v>
      </c>
      <c r="AI281" s="10">
        <f t="shared" ca="1" si="119"/>
        <v>21.639956061907377</v>
      </c>
    </row>
    <row r="282" spans="6:35">
      <c r="F282" s="21" t="s">
        <v>3</v>
      </c>
      <c r="I282" s="17"/>
      <c r="J282" s="10" t="e">
        <f t="shared" si="106"/>
        <v>#VALUE!</v>
      </c>
      <c r="K282" s="10" t="e">
        <f t="shared" si="107"/>
        <v>#N/A</v>
      </c>
      <c r="L282" s="10" t="e">
        <f t="shared" si="108"/>
        <v>#N/A</v>
      </c>
      <c r="M282" s="10" t="e">
        <f t="shared" si="109"/>
        <v>#N/A</v>
      </c>
      <c r="N282" s="10">
        <f>COUNT($E$2:E282)</f>
        <v>23</v>
      </c>
      <c r="O282" s="10" t="e">
        <f t="shared" si="102"/>
        <v>#N/A</v>
      </c>
      <c r="S282" s="17">
        <f t="shared" si="103"/>
        <v>0.8</v>
      </c>
      <c r="T282" s="10">
        <f t="shared" ca="1" si="99"/>
        <v>17.588758386450813</v>
      </c>
      <c r="U282" s="17">
        <f t="shared" si="104"/>
        <v>0.55999999999999994</v>
      </c>
      <c r="V282" s="10">
        <f t="shared" ca="1" si="100"/>
        <v>14.105373162891022</v>
      </c>
      <c r="W282" s="17">
        <f t="shared" si="105"/>
        <v>0</v>
      </c>
      <c r="X282" s="10" t="e">
        <f t="shared" ca="1" si="101"/>
        <v>#NUM!</v>
      </c>
      <c r="Y282" s="10">
        <f t="shared" ca="1" si="120"/>
        <v>5.0479280388752308</v>
      </c>
      <c r="Z282" s="10">
        <f t="shared" ca="1" si="110"/>
        <v>6.8802849990687491</v>
      </c>
      <c r="AA282" s="10">
        <f t="shared" ca="1" si="111"/>
        <v>9.0991257143317981</v>
      </c>
      <c r="AB282" s="10">
        <f t="shared" ca="1" si="112"/>
        <v>10.699065977658258</v>
      </c>
      <c r="AC282" s="20">
        <f t="shared" ca="1" si="113"/>
        <v>12.066155940458248</v>
      </c>
      <c r="AD282" s="10">
        <f t="shared" ca="1" si="114"/>
        <v>13.343942050391306</v>
      </c>
      <c r="AE282" s="10">
        <f t="shared" ca="1" si="115"/>
        <v>14.621728160324363</v>
      </c>
      <c r="AF282" s="10">
        <f t="shared" ca="1" si="116"/>
        <v>15.988818123124354</v>
      </c>
      <c r="AG282" s="10">
        <f t="shared" ca="1" si="117"/>
        <v>17.588758386450813</v>
      </c>
      <c r="AH282" s="10">
        <f t="shared" ca="1" si="118"/>
        <v>19.807599101713862</v>
      </c>
      <c r="AI282" s="10">
        <f t="shared" ca="1" si="119"/>
        <v>21.639956061907377</v>
      </c>
    </row>
    <row r="283" spans="6:35">
      <c r="F283" s="21" t="s">
        <v>3</v>
      </c>
      <c r="I283" s="17"/>
      <c r="J283" s="10" t="e">
        <f t="shared" si="106"/>
        <v>#VALUE!</v>
      </c>
      <c r="K283" s="10" t="e">
        <f t="shared" si="107"/>
        <v>#N/A</v>
      </c>
      <c r="L283" s="10" t="e">
        <f t="shared" si="108"/>
        <v>#N/A</v>
      </c>
      <c r="M283" s="10" t="e">
        <f t="shared" si="109"/>
        <v>#N/A</v>
      </c>
      <c r="N283" s="10">
        <f>COUNT($E$2:E283)</f>
        <v>23</v>
      </c>
      <c r="O283" s="10" t="e">
        <f t="shared" si="102"/>
        <v>#N/A</v>
      </c>
      <c r="S283" s="17">
        <f t="shared" si="103"/>
        <v>0.8</v>
      </c>
      <c r="T283" s="10">
        <f t="shared" ca="1" si="99"/>
        <v>17.588758386450813</v>
      </c>
      <c r="U283" s="17">
        <f t="shared" si="104"/>
        <v>0.55999999999999994</v>
      </c>
      <c r="V283" s="10">
        <f t="shared" ca="1" si="100"/>
        <v>14.105373162891022</v>
      </c>
      <c r="W283" s="17">
        <f t="shared" si="105"/>
        <v>0</v>
      </c>
      <c r="X283" s="10" t="e">
        <f t="shared" ca="1" si="101"/>
        <v>#NUM!</v>
      </c>
      <c r="Y283" s="10">
        <f t="shared" ca="1" si="120"/>
        <v>5.0479280388752308</v>
      </c>
      <c r="Z283" s="10">
        <f t="shared" ca="1" si="110"/>
        <v>6.8802849990687491</v>
      </c>
      <c r="AA283" s="10">
        <f t="shared" ca="1" si="111"/>
        <v>9.0991257143317981</v>
      </c>
      <c r="AB283" s="10">
        <f t="shared" ca="1" si="112"/>
        <v>10.699065977658258</v>
      </c>
      <c r="AC283" s="20">
        <f t="shared" ca="1" si="113"/>
        <v>12.066155940458248</v>
      </c>
      <c r="AD283" s="10">
        <f t="shared" ca="1" si="114"/>
        <v>13.343942050391306</v>
      </c>
      <c r="AE283" s="10">
        <f t="shared" ca="1" si="115"/>
        <v>14.621728160324363</v>
      </c>
      <c r="AF283" s="10">
        <f t="shared" ca="1" si="116"/>
        <v>15.988818123124354</v>
      </c>
      <c r="AG283" s="10">
        <f t="shared" ca="1" si="117"/>
        <v>17.588758386450813</v>
      </c>
      <c r="AH283" s="10">
        <f t="shared" ca="1" si="118"/>
        <v>19.807599101713862</v>
      </c>
      <c r="AI283" s="10">
        <f t="shared" ca="1" si="119"/>
        <v>21.639956061907377</v>
      </c>
    </row>
    <row r="284" spans="6:35">
      <c r="F284" s="21" t="s">
        <v>3</v>
      </c>
      <c r="I284" s="17"/>
      <c r="J284" s="10" t="e">
        <f t="shared" si="106"/>
        <v>#VALUE!</v>
      </c>
      <c r="K284" s="10" t="e">
        <f t="shared" si="107"/>
        <v>#N/A</v>
      </c>
      <c r="L284" s="10" t="e">
        <f t="shared" si="108"/>
        <v>#N/A</v>
      </c>
      <c r="M284" s="10" t="e">
        <f t="shared" si="109"/>
        <v>#N/A</v>
      </c>
      <c r="N284" s="10">
        <f>COUNT($E$2:E284)</f>
        <v>23</v>
      </c>
      <c r="O284" s="10" t="e">
        <f t="shared" si="102"/>
        <v>#N/A</v>
      </c>
      <c r="S284" s="17">
        <f t="shared" si="103"/>
        <v>0.8</v>
      </c>
      <c r="T284" s="10">
        <f t="shared" ca="1" si="99"/>
        <v>17.588758386450813</v>
      </c>
      <c r="U284" s="17">
        <f t="shared" si="104"/>
        <v>0.55999999999999994</v>
      </c>
      <c r="V284" s="10">
        <f t="shared" ca="1" si="100"/>
        <v>14.105373162891022</v>
      </c>
      <c r="W284" s="17">
        <f t="shared" si="105"/>
        <v>0</v>
      </c>
      <c r="X284" s="10" t="e">
        <f t="shared" ca="1" si="101"/>
        <v>#NUM!</v>
      </c>
      <c r="Y284" s="10">
        <f t="shared" ca="1" si="120"/>
        <v>5.0479280388752308</v>
      </c>
      <c r="Z284" s="10">
        <f t="shared" ca="1" si="110"/>
        <v>6.8802849990687491</v>
      </c>
      <c r="AA284" s="10">
        <f t="shared" ca="1" si="111"/>
        <v>9.0991257143317981</v>
      </c>
      <c r="AB284" s="10">
        <f t="shared" ca="1" si="112"/>
        <v>10.699065977658258</v>
      </c>
      <c r="AC284" s="20">
        <f t="shared" ca="1" si="113"/>
        <v>12.066155940458248</v>
      </c>
      <c r="AD284" s="10">
        <f t="shared" ca="1" si="114"/>
        <v>13.343942050391306</v>
      </c>
      <c r="AE284" s="10">
        <f t="shared" ca="1" si="115"/>
        <v>14.621728160324363</v>
      </c>
      <c r="AF284" s="10">
        <f t="shared" ca="1" si="116"/>
        <v>15.988818123124354</v>
      </c>
      <c r="AG284" s="10">
        <f t="shared" ca="1" si="117"/>
        <v>17.588758386450813</v>
      </c>
      <c r="AH284" s="10">
        <f t="shared" ca="1" si="118"/>
        <v>19.807599101713862</v>
      </c>
      <c r="AI284" s="10">
        <f t="shared" ca="1" si="119"/>
        <v>21.639956061907377</v>
      </c>
    </row>
    <row r="285" spans="6:35">
      <c r="F285" s="21" t="s">
        <v>3</v>
      </c>
      <c r="I285" s="17"/>
      <c r="J285" s="10" t="e">
        <f t="shared" si="106"/>
        <v>#VALUE!</v>
      </c>
      <c r="K285" s="10" t="e">
        <f t="shared" si="107"/>
        <v>#N/A</v>
      </c>
      <c r="L285" s="10" t="e">
        <f t="shared" si="108"/>
        <v>#N/A</v>
      </c>
      <c r="M285" s="10" t="e">
        <f t="shared" si="109"/>
        <v>#N/A</v>
      </c>
      <c r="N285" s="10">
        <f>COUNT($E$2:E285)</f>
        <v>23</v>
      </c>
      <c r="O285" s="10" t="e">
        <f t="shared" si="102"/>
        <v>#N/A</v>
      </c>
      <c r="S285" s="17">
        <f t="shared" si="103"/>
        <v>0.8</v>
      </c>
      <c r="T285" s="10">
        <f t="shared" ref="T285:T299" ca="1" si="121">NORMINV(S285,$B$8,$B$9)</f>
        <v>17.588758386450813</v>
      </c>
      <c r="U285" s="17">
        <f t="shared" si="104"/>
        <v>0.55999999999999994</v>
      </c>
      <c r="V285" s="10">
        <f t="shared" ref="V285:V299" ca="1" si="122">NORMINV(U285,$B$8,$B$9)</f>
        <v>14.105373162891022</v>
      </c>
      <c r="W285" s="17">
        <f t="shared" si="105"/>
        <v>0</v>
      </c>
      <c r="X285" s="10" t="e">
        <f t="shared" ref="X285:X299" ca="1" si="123">NORMINV(W286,$B$7,$B$8)</f>
        <v>#NUM!</v>
      </c>
      <c r="Y285" s="10">
        <f t="shared" ca="1" si="120"/>
        <v>5.0479280388752308</v>
      </c>
      <c r="Z285" s="10">
        <f t="shared" ca="1" si="110"/>
        <v>6.8802849990687491</v>
      </c>
      <c r="AA285" s="10">
        <f t="shared" ca="1" si="111"/>
        <v>9.0991257143317981</v>
      </c>
      <c r="AB285" s="10">
        <f t="shared" ca="1" si="112"/>
        <v>10.699065977658258</v>
      </c>
      <c r="AC285" s="20">
        <f t="shared" ca="1" si="113"/>
        <v>12.066155940458248</v>
      </c>
      <c r="AD285" s="10">
        <f t="shared" ca="1" si="114"/>
        <v>13.343942050391306</v>
      </c>
      <c r="AE285" s="10">
        <f t="shared" ca="1" si="115"/>
        <v>14.621728160324363</v>
      </c>
      <c r="AF285" s="10">
        <f t="shared" ca="1" si="116"/>
        <v>15.988818123124354</v>
      </c>
      <c r="AG285" s="10">
        <f t="shared" ca="1" si="117"/>
        <v>17.588758386450813</v>
      </c>
      <c r="AH285" s="10">
        <f t="shared" ca="1" si="118"/>
        <v>19.807599101713862</v>
      </c>
      <c r="AI285" s="10">
        <f t="shared" ca="1" si="119"/>
        <v>21.639956061907377</v>
      </c>
    </row>
    <row r="286" spans="6:35">
      <c r="F286" s="21" t="s">
        <v>3</v>
      </c>
      <c r="I286" s="17"/>
      <c r="J286" s="10" t="e">
        <f t="shared" si="106"/>
        <v>#VALUE!</v>
      </c>
      <c r="K286" s="10" t="e">
        <f t="shared" si="107"/>
        <v>#N/A</v>
      </c>
      <c r="L286" s="10" t="e">
        <f t="shared" si="108"/>
        <v>#N/A</v>
      </c>
      <c r="M286" s="10" t="e">
        <f t="shared" si="109"/>
        <v>#N/A</v>
      </c>
      <c r="N286" s="10">
        <f>COUNT($E$2:E286)</f>
        <v>23</v>
      </c>
      <c r="O286" s="10" t="e">
        <f t="shared" si="102"/>
        <v>#N/A</v>
      </c>
      <c r="S286" s="17">
        <f t="shared" si="103"/>
        <v>0.8</v>
      </c>
      <c r="T286" s="10">
        <f t="shared" ca="1" si="121"/>
        <v>17.588758386450813</v>
      </c>
      <c r="U286" s="17">
        <f t="shared" si="104"/>
        <v>0.55999999999999994</v>
      </c>
      <c r="V286" s="10">
        <f t="shared" ca="1" si="122"/>
        <v>14.105373162891022</v>
      </c>
      <c r="W286" s="17">
        <f t="shared" si="105"/>
        <v>0</v>
      </c>
      <c r="X286" s="10" t="e">
        <f t="shared" ca="1" si="123"/>
        <v>#NUM!</v>
      </c>
      <c r="Y286" s="10">
        <f t="shared" ca="1" si="120"/>
        <v>5.0479280388752308</v>
      </c>
      <c r="Z286" s="10">
        <f t="shared" ca="1" si="110"/>
        <v>6.8802849990687491</v>
      </c>
      <c r="AA286" s="10">
        <f t="shared" ca="1" si="111"/>
        <v>9.0991257143317981</v>
      </c>
      <c r="AB286" s="10">
        <f t="shared" ca="1" si="112"/>
        <v>10.699065977658258</v>
      </c>
      <c r="AC286" s="20">
        <f t="shared" ca="1" si="113"/>
        <v>12.066155940458248</v>
      </c>
      <c r="AD286" s="10">
        <f t="shared" ca="1" si="114"/>
        <v>13.343942050391306</v>
      </c>
      <c r="AE286" s="10">
        <f t="shared" ca="1" si="115"/>
        <v>14.621728160324363</v>
      </c>
      <c r="AF286" s="10">
        <f t="shared" ca="1" si="116"/>
        <v>15.988818123124354</v>
      </c>
      <c r="AG286" s="10">
        <f t="shared" ca="1" si="117"/>
        <v>17.588758386450813</v>
      </c>
      <c r="AH286" s="10">
        <f t="shared" ca="1" si="118"/>
        <v>19.807599101713862</v>
      </c>
      <c r="AI286" s="10">
        <f t="shared" ca="1" si="119"/>
        <v>21.639956061907377</v>
      </c>
    </row>
    <row r="287" spans="6:35">
      <c r="F287" s="21" t="s">
        <v>3</v>
      </c>
      <c r="I287" s="17"/>
      <c r="J287" s="10" t="e">
        <f t="shared" si="106"/>
        <v>#VALUE!</v>
      </c>
      <c r="K287" s="10" t="e">
        <f t="shared" si="107"/>
        <v>#N/A</v>
      </c>
      <c r="L287" s="10" t="e">
        <f t="shared" si="108"/>
        <v>#N/A</v>
      </c>
      <c r="M287" s="10" t="e">
        <f t="shared" si="109"/>
        <v>#N/A</v>
      </c>
      <c r="N287" s="10">
        <f>COUNT($E$2:E287)</f>
        <v>23</v>
      </c>
      <c r="O287" s="10" t="e">
        <f t="shared" si="102"/>
        <v>#N/A</v>
      </c>
      <c r="S287" s="17">
        <f t="shared" si="103"/>
        <v>0.8</v>
      </c>
      <c r="T287" s="10">
        <f t="shared" ca="1" si="121"/>
        <v>17.588758386450813</v>
      </c>
      <c r="U287" s="17">
        <f t="shared" si="104"/>
        <v>0.55999999999999994</v>
      </c>
      <c r="V287" s="10">
        <f t="shared" ca="1" si="122"/>
        <v>14.105373162891022</v>
      </c>
      <c r="W287" s="17">
        <f t="shared" si="105"/>
        <v>0</v>
      </c>
      <c r="X287" s="10" t="e">
        <f t="shared" ca="1" si="123"/>
        <v>#NUM!</v>
      </c>
      <c r="Y287" s="10">
        <f t="shared" ca="1" si="120"/>
        <v>5.0479280388752308</v>
      </c>
      <c r="Z287" s="10">
        <f t="shared" ca="1" si="110"/>
        <v>6.8802849990687491</v>
      </c>
      <c r="AA287" s="10">
        <f t="shared" ca="1" si="111"/>
        <v>9.0991257143317981</v>
      </c>
      <c r="AB287" s="10">
        <f t="shared" ca="1" si="112"/>
        <v>10.699065977658258</v>
      </c>
      <c r="AC287" s="20">
        <f t="shared" ca="1" si="113"/>
        <v>12.066155940458248</v>
      </c>
      <c r="AD287" s="10">
        <f t="shared" ca="1" si="114"/>
        <v>13.343942050391306</v>
      </c>
      <c r="AE287" s="10">
        <f t="shared" ca="1" si="115"/>
        <v>14.621728160324363</v>
      </c>
      <c r="AF287" s="10">
        <f t="shared" ca="1" si="116"/>
        <v>15.988818123124354</v>
      </c>
      <c r="AG287" s="10">
        <f t="shared" ca="1" si="117"/>
        <v>17.588758386450813</v>
      </c>
      <c r="AH287" s="10">
        <f t="shared" ca="1" si="118"/>
        <v>19.807599101713862</v>
      </c>
      <c r="AI287" s="10">
        <f t="shared" ca="1" si="119"/>
        <v>21.639956061907377</v>
      </c>
    </row>
    <row r="288" spans="6:35">
      <c r="F288" s="21" t="s">
        <v>3</v>
      </c>
      <c r="I288" s="17"/>
      <c r="J288" s="10" t="e">
        <f t="shared" si="106"/>
        <v>#VALUE!</v>
      </c>
      <c r="K288" s="10" t="e">
        <f t="shared" si="107"/>
        <v>#N/A</v>
      </c>
      <c r="L288" s="10" t="e">
        <f t="shared" si="108"/>
        <v>#N/A</v>
      </c>
      <c r="M288" s="10" t="e">
        <f t="shared" si="109"/>
        <v>#N/A</v>
      </c>
      <c r="N288" s="10">
        <f>COUNT($E$2:E288)</f>
        <v>23</v>
      </c>
      <c r="O288" s="10" t="e">
        <f t="shared" si="102"/>
        <v>#N/A</v>
      </c>
      <c r="S288" s="17">
        <f t="shared" si="103"/>
        <v>0.8</v>
      </c>
      <c r="T288" s="10">
        <f t="shared" ca="1" si="121"/>
        <v>17.588758386450813</v>
      </c>
      <c r="U288" s="17">
        <f t="shared" si="104"/>
        <v>0.55999999999999994</v>
      </c>
      <c r="V288" s="10">
        <f t="shared" ca="1" si="122"/>
        <v>14.105373162891022</v>
      </c>
      <c r="W288" s="17">
        <f t="shared" si="105"/>
        <v>0</v>
      </c>
      <c r="X288" s="10" t="e">
        <f t="shared" ca="1" si="123"/>
        <v>#NUM!</v>
      </c>
      <c r="Y288" s="10">
        <f t="shared" ca="1" si="120"/>
        <v>5.0479280388752308</v>
      </c>
      <c r="Z288" s="10">
        <f t="shared" ca="1" si="110"/>
        <v>6.8802849990687491</v>
      </c>
      <c r="AA288" s="10">
        <f t="shared" ca="1" si="111"/>
        <v>9.0991257143317981</v>
      </c>
      <c r="AB288" s="10">
        <f t="shared" ca="1" si="112"/>
        <v>10.699065977658258</v>
      </c>
      <c r="AC288" s="20">
        <f t="shared" ca="1" si="113"/>
        <v>12.066155940458248</v>
      </c>
      <c r="AD288" s="10">
        <f t="shared" ca="1" si="114"/>
        <v>13.343942050391306</v>
      </c>
      <c r="AE288" s="10">
        <f t="shared" ca="1" si="115"/>
        <v>14.621728160324363</v>
      </c>
      <c r="AF288" s="10">
        <f t="shared" ca="1" si="116"/>
        <v>15.988818123124354</v>
      </c>
      <c r="AG288" s="10">
        <f t="shared" ca="1" si="117"/>
        <v>17.588758386450813</v>
      </c>
      <c r="AH288" s="10">
        <f t="shared" ca="1" si="118"/>
        <v>19.807599101713862</v>
      </c>
      <c r="AI288" s="10">
        <f t="shared" ca="1" si="119"/>
        <v>21.639956061907377</v>
      </c>
    </row>
    <row r="289" spans="6:35">
      <c r="F289" s="21" t="s">
        <v>3</v>
      </c>
      <c r="I289" s="17"/>
      <c r="J289" s="10" t="e">
        <f t="shared" si="106"/>
        <v>#VALUE!</v>
      </c>
      <c r="K289" s="10" t="e">
        <f t="shared" si="107"/>
        <v>#N/A</v>
      </c>
      <c r="L289" s="10" t="e">
        <f t="shared" si="108"/>
        <v>#N/A</v>
      </c>
      <c r="M289" s="10" t="e">
        <f t="shared" si="109"/>
        <v>#N/A</v>
      </c>
      <c r="N289" s="10">
        <f>COUNT($E$2:E289)</f>
        <v>23</v>
      </c>
      <c r="O289" s="10" t="e">
        <f t="shared" si="102"/>
        <v>#N/A</v>
      </c>
      <c r="S289" s="17">
        <f t="shared" si="103"/>
        <v>0.8</v>
      </c>
      <c r="T289" s="10">
        <f t="shared" ca="1" si="121"/>
        <v>17.588758386450813</v>
      </c>
      <c r="U289" s="17">
        <f t="shared" si="104"/>
        <v>0.55999999999999994</v>
      </c>
      <c r="V289" s="10">
        <f t="shared" ca="1" si="122"/>
        <v>14.105373162891022</v>
      </c>
      <c r="W289" s="17">
        <f t="shared" si="105"/>
        <v>0</v>
      </c>
      <c r="X289" s="10" t="e">
        <f t="shared" ca="1" si="123"/>
        <v>#NUM!</v>
      </c>
      <c r="Y289" s="10">
        <f t="shared" ca="1" si="120"/>
        <v>5.0479280388752308</v>
      </c>
      <c r="Z289" s="10">
        <f t="shared" ca="1" si="110"/>
        <v>6.8802849990687491</v>
      </c>
      <c r="AA289" s="10">
        <f t="shared" ca="1" si="111"/>
        <v>9.0991257143317981</v>
      </c>
      <c r="AB289" s="10">
        <f t="shared" ca="1" si="112"/>
        <v>10.699065977658258</v>
      </c>
      <c r="AC289" s="20">
        <f t="shared" ca="1" si="113"/>
        <v>12.066155940458248</v>
      </c>
      <c r="AD289" s="10">
        <f t="shared" ca="1" si="114"/>
        <v>13.343942050391306</v>
      </c>
      <c r="AE289" s="10">
        <f t="shared" ca="1" si="115"/>
        <v>14.621728160324363</v>
      </c>
      <c r="AF289" s="10">
        <f t="shared" ca="1" si="116"/>
        <v>15.988818123124354</v>
      </c>
      <c r="AG289" s="10">
        <f t="shared" ca="1" si="117"/>
        <v>17.588758386450813</v>
      </c>
      <c r="AH289" s="10">
        <f t="shared" ca="1" si="118"/>
        <v>19.807599101713862</v>
      </c>
      <c r="AI289" s="10">
        <f t="shared" ca="1" si="119"/>
        <v>21.639956061907377</v>
      </c>
    </row>
    <row r="290" spans="6:35">
      <c r="F290" s="21" t="s">
        <v>3</v>
      </c>
      <c r="I290" s="17"/>
      <c r="J290" s="10" t="e">
        <f t="shared" si="106"/>
        <v>#VALUE!</v>
      </c>
      <c r="K290" s="10" t="e">
        <f t="shared" si="107"/>
        <v>#N/A</v>
      </c>
      <c r="L290" s="10" t="e">
        <f t="shared" si="108"/>
        <v>#N/A</v>
      </c>
      <c r="M290" s="10" t="e">
        <f t="shared" si="109"/>
        <v>#N/A</v>
      </c>
      <c r="N290" s="10">
        <f>COUNT($E$2:E290)</f>
        <v>23</v>
      </c>
      <c r="O290" s="10" t="e">
        <f t="shared" si="102"/>
        <v>#N/A</v>
      </c>
      <c r="S290" s="17">
        <f t="shared" si="103"/>
        <v>0.8</v>
      </c>
      <c r="T290" s="10">
        <f t="shared" ca="1" si="121"/>
        <v>17.588758386450813</v>
      </c>
      <c r="U290" s="17">
        <f t="shared" si="104"/>
        <v>0.55999999999999994</v>
      </c>
      <c r="V290" s="10">
        <f t="shared" ca="1" si="122"/>
        <v>14.105373162891022</v>
      </c>
      <c r="W290" s="17">
        <f t="shared" si="105"/>
        <v>0</v>
      </c>
      <c r="X290" s="10" t="e">
        <f t="shared" ca="1" si="123"/>
        <v>#NUM!</v>
      </c>
      <c r="Y290" s="10">
        <f t="shared" ca="1" si="120"/>
        <v>5.0479280388752308</v>
      </c>
      <c r="Z290" s="10">
        <f t="shared" ca="1" si="110"/>
        <v>6.8802849990687491</v>
      </c>
      <c r="AA290" s="10">
        <f t="shared" ca="1" si="111"/>
        <v>9.0991257143317981</v>
      </c>
      <c r="AB290" s="10">
        <f t="shared" ca="1" si="112"/>
        <v>10.699065977658258</v>
      </c>
      <c r="AC290" s="20">
        <f t="shared" ca="1" si="113"/>
        <v>12.066155940458248</v>
      </c>
      <c r="AD290" s="10">
        <f t="shared" ca="1" si="114"/>
        <v>13.343942050391306</v>
      </c>
      <c r="AE290" s="10">
        <f t="shared" ca="1" si="115"/>
        <v>14.621728160324363</v>
      </c>
      <c r="AF290" s="10">
        <f t="shared" ca="1" si="116"/>
        <v>15.988818123124354</v>
      </c>
      <c r="AG290" s="10">
        <f t="shared" ca="1" si="117"/>
        <v>17.588758386450813</v>
      </c>
      <c r="AH290" s="10">
        <f t="shared" ca="1" si="118"/>
        <v>19.807599101713862</v>
      </c>
      <c r="AI290" s="10">
        <f t="shared" ca="1" si="119"/>
        <v>21.639956061907377</v>
      </c>
    </row>
    <row r="291" spans="6:35">
      <c r="F291" s="21" t="s">
        <v>3</v>
      </c>
      <c r="I291" s="17"/>
      <c r="J291" s="10" t="e">
        <f t="shared" si="106"/>
        <v>#VALUE!</v>
      </c>
      <c r="K291" s="10" t="e">
        <f t="shared" si="107"/>
        <v>#N/A</v>
      </c>
      <c r="L291" s="10" t="e">
        <f t="shared" si="108"/>
        <v>#N/A</v>
      </c>
      <c r="M291" s="10" t="e">
        <f t="shared" si="109"/>
        <v>#N/A</v>
      </c>
      <c r="N291" s="10">
        <f>COUNT($E$2:E291)</f>
        <v>23</v>
      </c>
      <c r="O291" s="10" t="e">
        <f t="shared" si="102"/>
        <v>#N/A</v>
      </c>
      <c r="S291" s="17">
        <f t="shared" si="103"/>
        <v>0.8</v>
      </c>
      <c r="T291" s="10">
        <f t="shared" ca="1" si="121"/>
        <v>17.588758386450813</v>
      </c>
      <c r="U291" s="17">
        <f t="shared" si="104"/>
        <v>0.55999999999999994</v>
      </c>
      <c r="V291" s="10">
        <f t="shared" ca="1" si="122"/>
        <v>14.105373162891022</v>
      </c>
      <c r="W291" s="17">
        <f t="shared" si="105"/>
        <v>0</v>
      </c>
      <c r="X291" s="10" t="e">
        <f t="shared" ca="1" si="123"/>
        <v>#NUM!</v>
      </c>
      <c r="Y291" s="10">
        <f t="shared" ca="1" si="120"/>
        <v>5.0479280388752308</v>
      </c>
      <c r="Z291" s="10">
        <f t="shared" ca="1" si="110"/>
        <v>6.8802849990687491</v>
      </c>
      <c r="AA291" s="10">
        <f t="shared" ca="1" si="111"/>
        <v>9.0991257143317981</v>
      </c>
      <c r="AB291" s="10">
        <f t="shared" ca="1" si="112"/>
        <v>10.699065977658258</v>
      </c>
      <c r="AC291" s="20">
        <f t="shared" ca="1" si="113"/>
        <v>12.066155940458248</v>
      </c>
      <c r="AD291" s="10">
        <f t="shared" ca="1" si="114"/>
        <v>13.343942050391306</v>
      </c>
      <c r="AE291" s="10">
        <f t="shared" ca="1" si="115"/>
        <v>14.621728160324363</v>
      </c>
      <c r="AF291" s="10">
        <f t="shared" ca="1" si="116"/>
        <v>15.988818123124354</v>
      </c>
      <c r="AG291" s="10">
        <f t="shared" ca="1" si="117"/>
        <v>17.588758386450813</v>
      </c>
      <c r="AH291" s="10">
        <f t="shared" ca="1" si="118"/>
        <v>19.807599101713862</v>
      </c>
      <c r="AI291" s="10">
        <f t="shared" ca="1" si="119"/>
        <v>21.639956061907377</v>
      </c>
    </row>
    <row r="292" spans="6:35">
      <c r="F292" s="21" t="s">
        <v>3</v>
      </c>
      <c r="I292" s="17"/>
      <c r="J292" s="10" t="e">
        <f t="shared" si="106"/>
        <v>#VALUE!</v>
      </c>
      <c r="K292" s="10" t="e">
        <f t="shared" si="107"/>
        <v>#N/A</v>
      </c>
      <c r="L292" s="10" t="e">
        <f t="shared" si="108"/>
        <v>#N/A</v>
      </c>
      <c r="M292" s="10" t="e">
        <f t="shared" si="109"/>
        <v>#N/A</v>
      </c>
      <c r="N292" s="10">
        <f>COUNT($E$2:E292)</f>
        <v>23</v>
      </c>
      <c r="O292" s="10" t="e">
        <f t="shared" si="102"/>
        <v>#N/A</v>
      </c>
      <c r="S292" s="17">
        <f t="shared" si="103"/>
        <v>0.8</v>
      </c>
      <c r="T292" s="10">
        <f t="shared" ca="1" si="121"/>
        <v>17.588758386450813</v>
      </c>
      <c r="U292" s="17">
        <f t="shared" si="104"/>
        <v>0.55999999999999994</v>
      </c>
      <c r="V292" s="10">
        <f t="shared" ca="1" si="122"/>
        <v>14.105373162891022</v>
      </c>
      <c r="W292" s="17">
        <f t="shared" si="105"/>
        <v>0</v>
      </c>
      <c r="X292" s="10" t="e">
        <f t="shared" ca="1" si="123"/>
        <v>#NUM!</v>
      </c>
      <c r="Y292" s="10">
        <f t="shared" ca="1" si="120"/>
        <v>5.0479280388752308</v>
      </c>
      <c r="Z292" s="10">
        <f t="shared" ca="1" si="110"/>
        <v>6.8802849990687491</v>
      </c>
      <c r="AA292" s="10">
        <f t="shared" ca="1" si="111"/>
        <v>9.0991257143317981</v>
      </c>
      <c r="AB292" s="10">
        <f t="shared" ca="1" si="112"/>
        <v>10.699065977658258</v>
      </c>
      <c r="AC292" s="20">
        <f t="shared" ca="1" si="113"/>
        <v>12.066155940458248</v>
      </c>
      <c r="AD292" s="10">
        <f t="shared" ca="1" si="114"/>
        <v>13.343942050391306</v>
      </c>
      <c r="AE292" s="10">
        <f t="shared" ca="1" si="115"/>
        <v>14.621728160324363</v>
      </c>
      <c r="AF292" s="10">
        <f t="shared" ca="1" si="116"/>
        <v>15.988818123124354</v>
      </c>
      <c r="AG292" s="10">
        <f t="shared" ca="1" si="117"/>
        <v>17.588758386450813</v>
      </c>
      <c r="AH292" s="10">
        <f t="shared" ca="1" si="118"/>
        <v>19.807599101713862</v>
      </c>
      <c r="AI292" s="10">
        <f t="shared" ca="1" si="119"/>
        <v>21.639956061907377</v>
      </c>
    </row>
    <row r="293" spans="6:35">
      <c r="F293" s="21" t="s">
        <v>3</v>
      </c>
      <c r="I293" s="17"/>
      <c r="J293" s="10" t="e">
        <f t="shared" si="106"/>
        <v>#VALUE!</v>
      </c>
      <c r="K293" s="10" t="e">
        <f t="shared" si="107"/>
        <v>#N/A</v>
      </c>
      <c r="L293" s="10" t="e">
        <f t="shared" si="108"/>
        <v>#N/A</v>
      </c>
      <c r="M293" s="10" t="e">
        <f t="shared" si="109"/>
        <v>#N/A</v>
      </c>
      <c r="N293" s="10">
        <f>COUNT($E$2:E293)</f>
        <v>23</v>
      </c>
      <c r="O293" s="10" t="e">
        <f t="shared" si="102"/>
        <v>#N/A</v>
      </c>
      <c r="S293" s="17">
        <f t="shared" si="103"/>
        <v>0.8</v>
      </c>
      <c r="T293" s="10">
        <f t="shared" ca="1" si="121"/>
        <v>17.588758386450813</v>
      </c>
      <c r="U293" s="17">
        <f t="shared" si="104"/>
        <v>0.55999999999999994</v>
      </c>
      <c r="V293" s="10">
        <f t="shared" ca="1" si="122"/>
        <v>14.105373162891022</v>
      </c>
      <c r="W293" s="17">
        <f t="shared" si="105"/>
        <v>0</v>
      </c>
      <c r="X293" s="10" t="e">
        <f t="shared" ca="1" si="123"/>
        <v>#NUM!</v>
      </c>
      <c r="Y293" s="10">
        <f t="shared" ca="1" si="120"/>
        <v>5.0479280388752308</v>
      </c>
      <c r="Z293" s="10">
        <f t="shared" ca="1" si="110"/>
        <v>6.8802849990687491</v>
      </c>
      <c r="AA293" s="10">
        <f t="shared" ca="1" si="111"/>
        <v>9.0991257143317981</v>
      </c>
      <c r="AB293" s="10">
        <f t="shared" ca="1" si="112"/>
        <v>10.699065977658258</v>
      </c>
      <c r="AC293" s="20">
        <f t="shared" ca="1" si="113"/>
        <v>12.066155940458248</v>
      </c>
      <c r="AD293" s="10">
        <f t="shared" ca="1" si="114"/>
        <v>13.343942050391306</v>
      </c>
      <c r="AE293" s="10">
        <f t="shared" ca="1" si="115"/>
        <v>14.621728160324363</v>
      </c>
      <c r="AF293" s="10">
        <f t="shared" ca="1" si="116"/>
        <v>15.988818123124354</v>
      </c>
      <c r="AG293" s="10">
        <f t="shared" ca="1" si="117"/>
        <v>17.588758386450813</v>
      </c>
      <c r="AH293" s="10">
        <f t="shared" ca="1" si="118"/>
        <v>19.807599101713862</v>
      </c>
      <c r="AI293" s="10">
        <f t="shared" ca="1" si="119"/>
        <v>21.639956061907377</v>
      </c>
    </row>
    <row r="294" spans="6:35">
      <c r="F294" s="21" t="s">
        <v>3</v>
      </c>
      <c r="I294" s="17"/>
      <c r="J294" s="10" t="e">
        <f t="shared" si="106"/>
        <v>#VALUE!</v>
      </c>
      <c r="K294" s="10" t="e">
        <f t="shared" si="107"/>
        <v>#N/A</v>
      </c>
      <c r="L294" s="10" t="e">
        <f t="shared" si="108"/>
        <v>#N/A</v>
      </c>
      <c r="M294" s="10" t="e">
        <f t="shared" si="109"/>
        <v>#N/A</v>
      </c>
      <c r="N294" s="10">
        <f>COUNT($E$2:E294)</f>
        <v>23</v>
      </c>
      <c r="O294" s="10" t="e">
        <f t="shared" si="102"/>
        <v>#N/A</v>
      </c>
      <c r="S294" s="17">
        <f t="shared" si="103"/>
        <v>0.8</v>
      </c>
      <c r="T294" s="10">
        <f t="shared" ca="1" si="121"/>
        <v>17.588758386450813</v>
      </c>
      <c r="U294" s="17">
        <f t="shared" si="104"/>
        <v>0.55999999999999994</v>
      </c>
      <c r="V294" s="10">
        <f t="shared" ca="1" si="122"/>
        <v>14.105373162891022</v>
      </c>
      <c r="W294" s="17">
        <f t="shared" si="105"/>
        <v>0</v>
      </c>
      <c r="X294" s="10" t="e">
        <f t="shared" ca="1" si="123"/>
        <v>#NUM!</v>
      </c>
      <c r="Y294" s="10">
        <f t="shared" ca="1" si="120"/>
        <v>5.0479280388752308</v>
      </c>
      <c r="Z294" s="10">
        <f t="shared" ca="1" si="110"/>
        <v>6.8802849990687491</v>
      </c>
      <c r="AA294" s="10">
        <f t="shared" ca="1" si="111"/>
        <v>9.0991257143317981</v>
      </c>
      <c r="AB294" s="10">
        <f t="shared" ca="1" si="112"/>
        <v>10.699065977658258</v>
      </c>
      <c r="AC294" s="20">
        <f t="shared" ca="1" si="113"/>
        <v>12.066155940458248</v>
      </c>
      <c r="AD294" s="10">
        <f t="shared" ca="1" si="114"/>
        <v>13.343942050391306</v>
      </c>
      <c r="AE294" s="10">
        <f t="shared" ca="1" si="115"/>
        <v>14.621728160324363</v>
      </c>
      <c r="AF294" s="10">
        <f t="shared" ca="1" si="116"/>
        <v>15.988818123124354</v>
      </c>
      <c r="AG294" s="10">
        <f t="shared" ca="1" si="117"/>
        <v>17.588758386450813</v>
      </c>
      <c r="AH294" s="10">
        <f t="shared" ca="1" si="118"/>
        <v>19.807599101713862</v>
      </c>
      <c r="AI294" s="10">
        <f t="shared" ca="1" si="119"/>
        <v>21.639956061907377</v>
      </c>
    </row>
    <row r="295" spans="6:35">
      <c r="F295" s="21" t="s">
        <v>3</v>
      </c>
      <c r="I295" s="17"/>
      <c r="J295" s="10" t="e">
        <f t="shared" si="106"/>
        <v>#VALUE!</v>
      </c>
      <c r="K295" s="10" t="e">
        <f t="shared" si="107"/>
        <v>#N/A</v>
      </c>
      <c r="L295" s="10" t="e">
        <f t="shared" si="108"/>
        <v>#N/A</v>
      </c>
      <c r="M295" s="10" t="e">
        <f t="shared" si="109"/>
        <v>#N/A</v>
      </c>
      <c r="N295" s="10">
        <f>COUNT($E$2:E295)</f>
        <v>23</v>
      </c>
      <c r="O295" s="10" t="e">
        <f t="shared" si="102"/>
        <v>#N/A</v>
      </c>
      <c r="S295" s="17">
        <f t="shared" si="103"/>
        <v>0.8</v>
      </c>
      <c r="T295" s="10">
        <f t="shared" ca="1" si="121"/>
        <v>17.588758386450813</v>
      </c>
      <c r="U295" s="17">
        <f t="shared" si="104"/>
        <v>0.55999999999999994</v>
      </c>
      <c r="V295" s="10">
        <f t="shared" ca="1" si="122"/>
        <v>14.105373162891022</v>
      </c>
      <c r="W295" s="17">
        <f t="shared" si="105"/>
        <v>0</v>
      </c>
      <c r="X295" s="10" t="e">
        <f t="shared" ca="1" si="123"/>
        <v>#NUM!</v>
      </c>
      <c r="Y295" s="10">
        <f t="shared" ca="1" si="120"/>
        <v>5.0479280388752308</v>
      </c>
      <c r="Z295" s="10">
        <f t="shared" ca="1" si="110"/>
        <v>6.8802849990687491</v>
      </c>
      <c r="AA295" s="10">
        <f t="shared" ca="1" si="111"/>
        <v>9.0991257143317981</v>
      </c>
      <c r="AB295" s="10">
        <f t="shared" ca="1" si="112"/>
        <v>10.699065977658258</v>
      </c>
      <c r="AC295" s="20">
        <f t="shared" ca="1" si="113"/>
        <v>12.066155940458248</v>
      </c>
      <c r="AD295" s="10">
        <f t="shared" ca="1" si="114"/>
        <v>13.343942050391306</v>
      </c>
      <c r="AE295" s="10">
        <f t="shared" ca="1" si="115"/>
        <v>14.621728160324363</v>
      </c>
      <c r="AF295" s="10">
        <f t="shared" ca="1" si="116"/>
        <v>15.988818123124354</v>
      </c>
      <c r="AG295" s="10">
        <f t="shared" ca="1" si="117"/>
        <v>17.588758386450813</v>
      </c>
      <c r="AH295" s="10">
        <f t="shared" ca="1" si="118"/>
        <v>19.807599101713862</v>
      </c>
      <c r="AI295" s="10">
        <f t="shared" ca="1" si="119"/>
        <v>21.639956061907377</v>
      </c>
    </row>
    <row r="296" spans="6:35">
      <c r="F296" s="21" t="s">
        <v>3</v>
      </c>
      <c r="I296" s="17"/>
      <c r="J296" s="10" t="e">
        <f t="shared" si="106"/>
        <v>#VALUE!</v>
      </c>
      <c r="K296" s="10" t="e">
        <f t="shared" si="107"/>
        <v>#N/A</v>
      </c>
      <c r="L296" s="10" t="e">
        <f t="shared" si="108"/>
        <v>#N/A</v>
      </c>
      <c r="M296" s="10" t="e">
        <f t="shared" si="109"/>
        <v>#N/A</v>
      </c>
      <c r="N296" s="10">
        <f>COUNT($E$2:E296)</f>
        <v>23</v>
      </c>
      <c r="O296" s="10" t="e">
        <f t="shared" si="102"/>
        <v>#N/A</v>
      </c>
      <c r="S296" s="17">
        <f t="shared" si="103"/>
        <v>0.8</v>
      </c>
      <c r="T296" s="10">
        <f t="shared" ca="1" si="121"/>
        <v>17.588758386450813</v>
      </c>
      <c r="U296" s="17">
        <f t="shared" si="104"/>
        <v>0.55999999999999994</v>
      </c>
      <c r="V296" s="10">
        <f t="shared" ca="1" si="122"/>
        <v>14.105373162891022</v>
      </c>
      <c r="W296" s="17">
        <f t="shared" si="105"/>
        <v>0</v>
      </c>
      <c r="X296" s="10" t="e">
        <f t="shared" ca="1" si="123"/>
        <v>#NUM!</v>
      </c>
      <c r="Y296" s="10">
        <f t="shared" ca="1" si="120"/>
        <v>5.0479280388752308</v>
      </c>
      <c r="Z296" s="10">
        <f t="shared" ca="1" si="110"/>
        <v>6.8802849990687491</v>
      </c>
      <c r="AA296" s="10">
        <f t="shared" ca="1" si="111"/>
        <v>9.0991257143317981</v>
      </c>
      <c r="AB296" s="10">
        <f t="shared" ca="1" si="112"/>
        <v>10.699065977658258</v>
      </c>
      <c r="AC296" s="20">
        <f t="shared" ca="1" si="113"/>
        <v>12.066155940458248</v>
      </c>
      <c r="AD296" s="10">
        <f t="shared" ca="1" si="114"/>
        <v>13.343942050391306</v>
      </c>
      <c r="AE296" s="10">
        <f t="shared" ca="1" si="115"/>
        <v>14.621728160324363</v>
      </c>
      <c r="AF296" s="10">
        <f t="shared" ca="1" si="116"/>
        <v>15.988818123124354</v>
      </c>
      <c r="AG296" s="10">
        <f t="shared" ca="1" si="117"/>
        <v>17.588758386450813</v>
      </c>
      <c r="AH296" s="10">
        <f t="shared" ca="1" si="118"/>
        <v>19.807599101713862</v>
      </c>
      <c r="AI296" s="10">
        <f t="shared" ca="1" si="119"/>
        <v>21.639956061907377</v>
      </c>
    </row>
    <row r="297" spans="6:35">
      <c r="F297" s="21" t="s">
        <v>3</v>
      </c>
      <c r="I297" s="17"/>
      <c r="J297" s="10" t="e">
        <f t="shared" si="106"/>
        <v>#VALUE!</v>
      </c>
      <c r="K297" s="10" t="e">
        <f t="shared" si="107"/>
        <v>#N/A</v>
      </c>
      <c r="L297" s="10" t="e">
        <f t="shared" si="108"/>
        <v>#N/A</v>
      </c>
      <c r="M297" s="10" t="e">
        <f t="shared" si="109"/>
        <v>#N/A</v>
      </c>
      <c r="N297" s="10">
        <f>COUNT($E$2:E297)</f>
        <v>23</v>
      </c>
      <c r="O297" s="10" t="e">
        <f t="shared" si="102"/>
        <v>#N/A</v>
      </c>
      <c r="S297" s="17">
        <f t="shared" si="103"/>
        <v>0.8</v>
      </c>
      <c r="T297" s="10">
        <f t="shared" ca="1" si="121"/>
        <v>17.588758386450813</v>
      </c>
      <c r="U297" s="17">
        <f t="shared" si="104"/>
        <v>0.55999999999999994</v>
      </c>
      <c r="V297" s="10">
        <f t="shared" ca="1" si="122"/>
        <v>14.105373162891022</v>
      </c>
      <c r="W297" s="17">
        <f t="shared" si="105"/>
        <v>0</v>
      </c>
      <c r="X297" s="10" t="e">
        <f t="shared" ca="1" si="123"/>
        <v>#NUM!</v>
      </c>
      <c r="Y297" s="10">
        <f t="shared" ca="1" si="120"/>
        <v>5.0479280388752308</v>
      </c>
      <c r="Z297" s="10">
        <f t="shared" ca="1" si="110"/>
        <v>6.8802849990687491</v>
      </c>
      <c r="AA297" s="10">
        <f t="shared" ca="1" si="111"/>
        <v>9.0991257143317981</v>
      </c>
      <c r="AB297" s="10">
        <f t="shared" ca="1" si="112"/>
        <v>10.699065977658258</v>
      </c>
      <c r="AC297" s="20">
        <f t="shared" ca="1" si="113"/>
        <v>12.066155940458248</v>
      </c>
      <c r="AD297" s="10">
        <f t="shared" ca="1" si="114"/>
        <v>13.343942050391306</v>
      </c>
      <c r="AE297" s="10">
        <f t="shared" ca="1" si="115"/>
        <v>14.621728160324363</v>
      </c>
      <c r="AF297" s="10">
        <f t="shared" ca="1" si="116"/>
        <v>15.988818123124354</v>
      </c>
      <c r="AG297" s="10">
        <f t="shared" ca="1" si="117"/>
        <v>17.588758386450813</v>
      </c>
      <c r="AH297" s="10">
        <f t="shared" ca="1" si="118"/>
        <v>19.807599101713862</v>
      </c>
      <c r="AI297" s="10">
        <f t="shared" ca="1" si="119"/>
        <v>21.639956061907377</v>
      </c>
    </row>
    <row r="298" spans="6:35">
      <c r="F298" s="21" t="s">
        <v>3</v>
      </c>
      <c r="I298" s="17"/>
      <c r="J298" s="10" t="e">
        <f t="shared" si="106"/>
        <v>#VALUE!</v>
      </c>
      <c r="K298" s="10" t="e">
        <f t="shared" si="107"/>
        <v>#N/A</v>
      </c>
      <c r="L298" s="10" t="e">
        <f t="shared" si="108"/>
        <v>#N/A</v>
      </c>
      <c r="M298" s="10" t="e">
        <f t="shared" si="109"/>
        <v>#N/A</v>
      </c>
      <c r="N298" s="10">
        <f>COUNT($E$2:E298)</f>
        <v>23</v>
      </c>
      <c r="O298" s="10" t="e">
        <f t="shared" si="102"/>
        <v>#N/A</v>
      </c>
      <c r="S298" s="17">
        <f t="shared" si="103"/>
        <v>0.8</v>
      </c>
      <c r="T298" s="10">
        <f t="shared" ca="1" si="121"/>
        <v>17.588758386450813</v>
      </c>
      <c r="U298" s="17">
        <f t="shared" si="104"/>
        <v>0.55999999999999994</v>
      </c>
      <c r="V298" s="10">
        <f t="shared" ca="1" si="122"/>
        <v>14.105373162891022</v>
      </c>
      <c r="W298" s="17">
        <f t="shared" si="105"/>
        <v>0</v>
      </c>
      <c r="X298" s="10" t="e">
        <f t="shared" ca="1" si="123"/>
        <v>#NUM!</v>
      </c>
      <c r="Y298" s="10">
        <f t="shared" ca="1" si="120"/>
        <v>5.0479280388752308</v>
      </c>
      <c r="Z298" s="10">
        <f t="shared" ca="1" si="110"/>
        <v>6.8802849990687491</v>
      </c>
      <c r="AA298" s="10">
        <f t="shared" ca="1" si="111"/>
        <v>9.0991257143317981</v>
      </c>
      <c r="AB298" s="10">
        <f t="shared" ca="1" si="112"/>
        <v>10.699065977658258</v>
      </c>
      <c r="AC298" s="20">
        <f t="shared" ca="1" si="113"/>
        <v>12.066155940458248</v>
      </c>
      <c r="AD298" s="10">
        <f t="shared" ca="1" si="114"/>
        <v>13.343942050391306</v>
      </c>
      <c r="AE298" s="10">
        <f t="shared" ca="1" si="115"/>
        <v>14.621728160324363</v>
      </c>
      <c r="AF298" s="10">
        <f t="shared" ca="1" si="116"/>
        <v>15.988818123124354</v>
      </c>
      <c r="AG298" s="10">
        <f t="shared" ca="1" si="117"/>
        <v>17.588758386450813</v>
      </c>
      <c r="AH298" s="10">
        <f t="shared" ca="1" si="118"/>
        <v>19.807599101713862</v>
      </c>
      <c r="AI298" s="10">
        <f t="shared" ca="1" si="119"/>
        <v>21.639956061907377</v>
      </c>
    </row>
    <row r="299" spans="6:35">
      <c r="F299" s="21" t="s">
        <v>3</v>
      </c>
      <c r="I299" s="17"/>
      <c r="J299" s="10" t="e">
        <f t="shared" si="106"/>
        <v>#VALUE!</v>
      </c>
      <c r="K299" s="10" t="e">
        <f t="shared" si="107"/>
        <v>#N/A</v>
      </c>
      <c r="L299" s="10" t="e">
        <f t="shared" si="108"/>
        <v>#N/A</v>
      </c>
      <c r="M299" s="10" t="e">
        <f t="shared" si="109"/>
        <v>#N/A</v>
      </c>
      <c r="N299" s="10">
        <f>COUNT($E$2:E299)</f>
        <v>23</v>
      </c>
      <c r="O299" s="10" t="e">
        <f t="shared" si="102"/>
        <v>#N/A</v>
      </c>
      <c r="S299" s="17">
        <f t="shared" si="103"/>
        <v>0.8</v>
      </c>
      <c r="T299" s="10">
        <f t="shared" ca="1" si="121"/>
        <v>17.588758386450813</v>
      </c>
      <c r="U299" s="17">
        <f t="shared" si="104"/>
        <v>0.55999999999999994</v>
      </c>
      <c r="V299" s="10">
        <f t="shared" ca="1" si="122"/>
        <v>14.105373162891022</v>
      </c>
      <c r="W299" s="17">
        <f t="shared" si="105"/>
        <v>0</v>
      </c>
      <c r="X299" s="10" t="e">
        <f t="shared" ca="1" si="123"/>
        <v>#NUM!</v>
      </c>
      <c r="Y299" s="10">
        <f t="shared" ca="1" si="120"/>
        <v>5.0479280388752308</v>
      </c>
      <c r="Z299" s="10">
        <f t="shared" ca="1" si="110"/>
        <v>6.8802849990687491</v>
      </c>
      <c r="AA299" s="10">
        <f t="shared" ca="1" si="111"/>
        <v>9.0991257143317981</v>
      </c>
      <c r="AB299" s="10">
        <f t="shared" ca="1" si="112"/>
        <v>10.699065977658258</v>
      </c>
      <c r="AC299" s="20">
        <f t="shared" ca="1" si="113"/>
        <v>12.066155940458248</v>
      </c>
      <c r="AD299" s="10">
        <f t="shared" ca="1" si="114"/>
        <v>13.343942050391306</v>
      </c>
      <c r="AE299" s="10">
        <f t="shared" ca="1" si="115"/>
        <v>14.621728160324363</v>
      </c>
      <c r="AF299" s="10">
        <f t="shared" ca="1" si="116"/>
        <v>15.988818123124354</v>
      </c>
      <c r="AG299" s="10">
        <f t="shared" ca="1" si="117"/>
        <v>17.588758386450813</v>
      </c>
      <c r="AH299" s="10">
        <f t="shared" ca="1" si="118"/>
        <v>19.807599101713862</v>
      </c>
      <c r="AI299" s="10">
        <f t="shared" ca="1" si="119"/>
        <v>21.639956061907377</v>
      </c>
    </row>
  </sheetData>
  <phoneticPr fontId="1"/>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9E56E-4BA5-984B-839A-15A35C468223}">
  <dimension ref="A1:AR299"/>
  <sheetViews>
    <sheetView zoomScaleNormal="100" workbookViewId="0">
      <selection activeCell="A5" sqref="A5"/>
    </sheetView>
  </sheetViews>
  <sheetFormatPr baseColWidth="10" defaultColWidth="11.5703125" defaultRowHeight="20"/>
  <cols>
    <col min="1" max="1" width="17.5703125" bestFit="1" customWidth="1"/>
    <col min="2" max="2" width="21" customWidth="1"/>
    <col min="3" max="3" width="8.140625" style="8" bestFit="1" customWidth="1"/>
    <col min="4" max="4" width="12.5703125" style="8" bestFit="1" customWidth="1"/>
    <col min="5" max="6" width="16" style="8" bestFit="1" customWidth="1"/>
    <col min="7" max="8" width="11.5703125" style="9"/>
    <col min="9" max="9" width="16.140625" style="10" bestFit="1" customWidth="1"/>
    <col min="10" max="10" width="16.5703125" style="10" bestFit="1" customWidth="1"/>
    <col min="11" max="11" width="18.85546875" style="10" bestFit="1" customWidth="1"/>
    <col min="12" max="12" width="23" style="10" bestFit="1" customWidth="1"/>
    <col min="13" max="14" width="16.5703125" style="10" customWidth="1"/>
    <col min="19" max="19" width="13" style="15" bestFit="1" customWidth="1"/>
    <col min="20" max="20" width="13" style="15" customWidth="1"/>
    <col min="21" max="22" width="11.5703125" style="15"/>
    <col min="23" max="35" width="17" style="15" customWidth="1"/>
  </cols>
  <sheetData>
    <row r="1" spans="1:44" ht="19" customHeight="1">
      <c r="A1" t="s">
        <v>15</v>
      </c>
      <c r="C1" s="8" t="s">
        <v>16</v>
      </c>
      <c r="D1" s="8" t="s">
        <v>25</v>
      </c>
      <c r="E1" s="8" t="s">
        <v>38</v>
      </c>
      <c r="F1" s="9" t="s">
        <v>60</v>
      </c>
      <c r="G1" s="9" t="s">
        <v>27</v>
      </c>
      <c r="H1" s="9" t="s">
        <v>65</v>
      </c>
      <c r="I1" s="10" t="s">
        <v>31</v>
      </c>
      <c r="J1" s="10" t="s">
        <v>61</v>
      </c>
      <c r="K1" s="10" t="s">
        <v>7</v>
      </c>
      <c r="L1" s="10" t="s">
        <v>8</v>
      </c>
      <c r="M1" s="10" t="s">
        <v>9</v>
      </c>
      <c r="N1" s="10" t="s">
        <v>4</v>
      </c>
      <c r="O1" s="10" t="s">
        <v>26</v>
      </c>
      <c r="P1" s="10" t="s">
        <v>43</v>
      </c>
      <c r="Q1" s="10" t="s">
        <v>48</v>
      </c>
      <c r="R1" s="18" t="s">
        <v>42</v>
      </c>
      <c r="S1" s="10" t="s">
        <v>28</v>
      </c>
      <c r="T1" s="18" t="s">
        <v>39</v>
      </c>
      <c r="U1" s="10" t="s">
        <v>29</v>
      </c>
      <c r="V1" s="18" t="s">
        <v>40</v>
      </c>
      <c r="W1" s="10" t="s">
        <v>30</v>
      </c>
      <c r="X1" s="20" t="s">
        <v>41</v>
      </c>
      <c r="Y1" s="18" t="s">
        <v>55</v>
      </c>
      <c r="Z1" s="18" t="s">
        <v>49</v>
      </c>
      <c r="AA1" s="18" t="s">
        <v>44</v>
      </c>
      <c r="AB1" s="18" t="s">
        <v>50</v>
      </c>
      <c r="AC1" s="18" t="s">
        <v>45</v>
      </c>
      <c r="AD1" s="18" t="s">
        <v>51</v>
      </c>
      <c r="AE1" s="18" t="s">
        <v>46</v>
      </c>
      <c r="AF1" s="18" t="s">
        <v>52</v>
      </c>
      <c r="AG1" s="18" t="s">
        <v>47</v>
      </c>
      <c r="AH1" s="18" t="s">
        <v>53</v>
      </c>
      <c r="AI1" s="18" t="s">
        <v>54</v>
      </c>
      <c r="AJ1" s="10" t="s">
        <v>34</v>
      </c>
      <c r="AK1" s="10" t="s">
        <v>32</v>
      </c>
      <c r="AL1" s="10" t="s">
        <v>33</v>
      </c>
      <c r="AM1" s="10" t="s">
        <v>35</v>
      </c>
      <c r="AN1" s="10" t="s">
        <v>36</v>
      </c>
      <c r="AO1" s="10" t="s">
        <v>37</v>
      </c>
      <c r="AP1" s="10" t="s">
        <v>63</v>
      </c>
      <c r="AQ1" s="10" t="s">
        <v>67</v>
      </c>
      <c r="AR1" s="10" t="s">
        <v>66</v>
      </c>
    </row>
    <row r="2" spans="1:44" ht="20" customHeight="1">
      <c r="B2" s="13" t="s">
        <v>20</v>
      </c>
      <c r="C2" s="8">
        <v>2001</v>
      </c>
      <c r="D2" s="8">
        <v>10</v>
      </c>
      <c r="E2" s="8">
        <v>11</v>
      </c>
      <c r="F2" s="21" t="s">
        <v>3</v>
      </c>
      <c r="I2" s="19" t="e">
        <f t="shared" ref="I2:I65" si="0">IF(F2=1, $B$15,  #N/A)</f>
        <v>#N/A</v>
      </c>
      <c r="J2" s="10" t="e">
        <f>D2*F2</f>
        <v>#VALUE!</v>
      </c>
      <c r="K2" s="10" t="s">
        <v>3</v>
      </c>
      <c r="L2" s="10" t="s">
        <v>3</v>
      </c>
      <c r="N2" s="10">
        <f>COUNT(D2)</f>
        <v>1</v>
      </c>
      <c r="O2" s="10">
        <f t="shared" ref="O2:O65" ca="1" si="1">IF(E2&gt;0,NORMDIST(E2,$B$8,$B$9,1),#N/A)</f>
        <v>0.9134464717425701</v>
      </c>
      <c r="P2" s="10">
        <v>0.1</v>
      </c>
      <c r="Q2" s="10">
        <f ca="1">NORMINV(P2,$B$8,$B$9)</f>
        <v>0.32595873934677577</v>
      </c>
      <c r="R2" s="10">
        <f t="shared" ref="R2:R11" ca="1" si="2">INDIRECT("C"&amp;(COUNTA(C:C)-1))</f>
        <v>2007</v>
      </c>
      <c r="S2" s="17">
        <f t="shared" ref="S2:S65" si="3">$B$18</f>
        <v>0.8</v>
      </c>
      <c r="T2" s="10">
        <f ca="1">NORMINV(S2,$B$8,$B$9)</f>
        <v>8.8978991602242932</v>
      </c>
      <c r="U2" s="17">
        <f t="shared" ref="U2:U65" si="4">$B$19</f>
        <v>0.55999999999999994</v>
      </c>
      <c r="V2" s="10">
        <f ca="1">NORMINV(U2,$B$8,$B$9)</f>
        <v>6.109511915922659</v>
      </c>
      <c r="W2" s="17">
        <f t="shared" ref="W2:W65" si="5">$B$20</f>
        <v>0</v>
      </c>
      <c r="X2" s="10" t="e">
        <f ca="1">NORMINV(W3,$B$7,$B$8)</f>
        <v>#NUM!</v>
      </c>
      <c r="Y2" s="10">
        <f ca="1">NORMINV(0.05,$B$8,$B$9)</f>
        <v>-1.1408100636710916</v>
      </c>
      <c r="Z2" s="10">
        <f ca="1">NORMINV(0.1,$B$8,$B$9)</f>
        <v>0.32595873934677577</v>
      </c>
      <c r="AA2" s="10">
        <f ca="1">NORMINV(0.2,$B$8,$B$9)</f>
        <v>2.1021008397757082</v>
      </c>
      <c r="AB2" s="10">
        <f ca="1">NORMINV(0.3,$B$8,$B$9)</f>
        <v>3.3828242555295898</v>
      </c>
      <c r="AC2" s="20">
        <f ca="1">NORMINV(0.4,$B$8,$B$9)</f>
        <v>4.4771551920858101</v>
      </c>
      <c r="AD2" s="10">
        <f ca="1">NORMINV(0.5,$B$8,$B$9)</f>
        <v>5.5</v>
      </c>
      <c r="AE2" s="10">
        <f ca="1">NORMINV(0.6,$B$8,$B$9)</f>
        <v>6.5228448079141899</v>
      </c>
      <c r="AF2" s="10">
        <f ca="1">NORMINV(0.7,$B$8,$B$9)</f>
        <v>7.6171757444704102</v>
      </c>
      <c r="AG2" s="10">
        <f ca="1">NORMINV(0.8,$B$8,$B$9)</f>
        <v>8.8978991602242932</v>
      </c>
      <c r="AH2" s="10">
        <f ca="1">NORMINV(0.9,$B$8,$B$9)</f>
        <v>10.674041260653224</v>
      </c>
      <c r="AI2" s="10">
        <f ca="1">NORMINV(0.95,$B$8,$B$9)</f>
        <v>12.140810063671086</v>
      </c>
      <c r="AJ2" s="10">
        <v>0</v>
      </c>
      <c r="AK2" s="10">
        <v>0</v>
      </c>
      <c r="AL2" s="10">
        <v>0</v>
      </c>
      <c r="AM2" s="17">
        <f t="shared" ref="AM2:AM22" si="6">$B$18</f>
        <v>0.8</v>
      </c>
      <c r="AN2" s="17">
        <f t="shared" ref="AN2:AN22" si="7">$B$19</f>
        <v>0.55999999999999994</v>
      </c>
      <c r="AO2" s="17">
        <f t="shared" ref="AO2:AO22" si="8">$B$20</f>
        <v>0</v>
      </c>
      <c r="AP2" s="10">
        <f>AL2*$B$22</f>
        <v>0</v>
      </c>
      <c r="AQ2" s="10">
        <f ca="1">B10</f>
        <v>0.19299553646170164</v>
      </c>
      <c r="AR2" s="10">
        <f ca="1">B14</f>
        <v>0.43200215048909124</v>
      </c>
    </row>
    <row r="3" spans="1:44" ht="21" customHeight="1">
      <c r="C3" s="8">
        <v>2002</v>
      </c>
      <c r="D3" s="8">
        <v>5</v>
      </c>
      <c r="E3" s="8">
        <v>10</v>
      </c>
      <c r="F3" s="21" t="s">
        <v>3</v>
      </c>
      <c r="I3" s="19" t="e">
        <f t="shared" si="0"/>
        <v>#N/A</v>
      </c>
      <c r="J3" s="10" t="e">
        <f>D3*F3</f>
        <v>#VALUE!</v>
      </c>
      <c r="K3" s="10">
        <f t="shared" ref="K3:K66" si="9">IF(ISBLANK(E2),#N/A,IF(ISBLANK(E3),#N/A,((E3+E2))))</f>
        <v>21</v>
      </c>
      <c r="L3" s="10">
        <f t="shared" ref="L3:L66" si="10">IF(ISBLANK(E2),#N/A,IF(ISBLANK(E3),#N/A,ABS(E3-E2)))</f>
        <v>1</v>
      </c>
      <c r="M3" s="10">
        <f t="shared" ref="M3:M66" si="11">2*L3/K3</f>
        <v>9.5238095238095233E-2</v>
      </c>
      <c r="N3" s="10">
        <f>_xlfn.AGGREGATE(2,7,$D$2:D3)</f>
        <v>2</v>
      </c>
      <c r="O3" s="10">
        <f t="shared" ca="1" si="1"/>
        <v>0.86748888484543252</v>
      </c>
      <c r="P3" s="10">
        <v>0.2</v>
      </c>
      <c r="Q3" s="10">
        <f t="shared" ref="Q3:Q10" ca="1" si="12">NORMINV(P3,$B$8,$B$9)</f>
        <v>2.1021008397757082</v>
      </c>
      <c r="R3" s="10">
        <f t="shared" ca="1" si="2"/>
        <v>2007</v>
      </c>
      <c r="S3" s="17">
        <f t="shared" si="3"/>
        <v>0.8</v>
      </c>
      <c r="T3" s="10">
        <f t="shared" ref="T3:T66" ca="1" si="13">NORMINV(S3,$B$8,$B$9)</f>
        <v>8.8978991602242932</v>
      </c>
      <c r="U3" s="17">
        <f t="shared" si="4"/>
        <v>0.55999999999999994</v>
      </c>
      <c r="V3" s="10">
        <f t="shared" ref="V3:V66" ca="1" si="14">NORMINV(U3,$B$8,$B$9)</f>
        <v>6.109511915922659</v>
      </c>
      <c r="W3" s="17">
        <f t="shared" si="5"/>
        <v>0</v>
      </c>
      <c r="X3" s="10" t="e">
        <f t="shared" ref="X3:X66" ca="1" si="15">NORMINV(W4,$B$7,$B$8)</f>
        <v>#NUM!</v>
      </c>
      <c r="Y3" s="10">
        <f ca="1">NORMINV(0.05,$B$8,$B$9)</f>
        <v>-1.1408100636710916</v>
      </c>
      <c r="Z3" s="10">
        <f t="shared" ref="Z3:Z66" ca="1" si="16">NORMINV(0.1,$B$8,$B$9)</f>
        <v>0.32595873934677577</v>
      </c>
      <c r="AA3" s="10">
        <f t="shared" ref="AA3:AA66" ca="1" si="17">NORMINV(0.2,$B$8,$B$9)</f>
        <v>2.1021008397757082</v>
      </c>
      <c r="AB3" s="10">
        <f t="shared" ref="AB3:AB66" ca="1" si="18">NORMINV(0.3,$B$8,$B$9)</f>
        <v>3.3828242555295898</v>
      </c>
      <c r="AC3" s="20">
        <f t="shared" ref="AC3:AC66" ca="1" si="19">NORMINV(0.4,$B$8,$B$9)</f>
        <v>4.4771551920858101</v>
      </c>
      <c r="AD3" s="10">
        <f t="shared" ref="AD3:AD66" ca="1" si="20">NORMINV(0.5,$B$8,$B$9)</f>
        <v>5.5</v>
      </c>
      <c r="AE3" s="10">
        <f t="shared" ref="AE3:AE66" ca="1" si="21">NORMINV(0.6,$B$8,$B$9)</f>
        <v>6.5228448079141899</v>
      </c>
      <c r="AF3" s="10">
        <f t="shared" ref="AF3:AF66" ca="1" si="22">NORMINV(0.7,$B$8,$B$9)</f>
        <v>7.6171757444704102</v>
      </c>
      <c r="AG3" s="10">
        <f t="shared" ref="AG3:AG66" ca="1" si="23">NORMINV(0.8,$B$8,$B$9)</f>
        <v>8.8978991602242932</v>
      </c>
      <c r="AH3" s="10">
        <f t="shared" ref="AH3:AH66" ca="1" si="24">NORMINV(0.9,$B$8,$B$9)</f>
        <v>10.674041260653224</v>
      </c>
      <c r="AI3" s="10">
        <f t="shared" ref="AI3:AI66" ca="1" si="25">NORMINV(0.95,$B$8,$B$9)</f>
        <v>12.140810063671086</v>
      </c>
      <c r="AJ3" s="10">
        <v>0.05</v>
      </c>
      <c r="AK3" s="10">
        <f ca="1">IF(AJ3&gt;$B$19,$B$23,IF(AJ3&lt;=$B$20,INF,$B$23+$B$24*EXP($B$25*LN($B$12^2+1))*($B$19-AJ3)/(AJ3-$B$20)))</f>
        <v>5.2348381344731765</v>
      </c>
      <c r="AL3" s="10">
        <f t="shared" ref="AL3:AL22" ca="1" si="26">EXP(AK3*(AJ3-$B$18))</f>
        <v>1.9719868447387327E-2</v>
      </c>
      <c r="AM3" s="17">
        <f t="shared" si="6"/>
        <v>0.8</v>
      </c>
      <c r="AN3" s="17">
        <f t="shared" si="7"/>
        <v>0.55999999999999994</v>
      </c>
      <c r="AO3" s="17">
        <f t="shared" si="8"/>
        <v>0</v>
      </c>
      <c r="AP3" s="10">
        <f t="shared" ref="AP3:AP22" ca="1" si="27">AL3*$B$22</f>
        <v>1.7747881602648594E-2</v>
      </c>
    </row>
    <row r="4" spans="1:44" ht="21" thickBot="1">
      <c r="A4" s="12" t="s">
        <v>17</v>
      </c>
      <c r="C4" s="8">
        <v>2003</v>
      </c>
      <c r="D4" s="8" t="e">
        <v>#N/A</v>
      </c>
      <c r="E4" s="8">
        <v>2</v>
      </c>
      <c r="F4" s="21" t="s">
        <v>3</v>
      </c>
      <c r="G4" s="8"/>
      <c r="H4" s="8"/>
      <c r="I4" s="19" t="e">
        <f t="shared" si="0"/>
        <v>#N/A</v>
      </c>
      <c r="J4" s="10" t="e">
        <f>D4*F4</f>
        <v>#N/A</v>
      </c>
      <c r="K4" s="10">
        <f t="shared" si="9"/>
        <v>12</v>
      </c>
      <c r="L4" s="10">
        <f t="shared" si="10"/>
        <v>8</v>
      </c>
      <c r="M4" s="10">
        <f t="shared" si="11"/>
        <v>1.3333333333333333</v>
      </c>
      <c r="N4" s="10">
        <f>_xlfn.AGGREGATE(2,7,$D$2:D4)</f>
        <v>2</v>
      </c>
      <c r="O4" s="10">
        <f t="shared" ca="1" si="1"/>
        <v>0.19299553646170164</v>
      </c>
      <c r="P4" s="10">
        <v>0.3</v>
      </c>
      <c r="Q4" s="10">
        <f t="shared" ca="1" si="12"/>
        <v>3.3828242555295898</v>
      </c>
      <c r="R4" s="10">
        <f t="shared" ca="1" si="2"/>
        <v>2007</v>
      </c>
      <c r="S4" s="17">
        <f t="shared" si="3"/>
        <v>0.8</v>
      </c>
      <c r="T4" s="10">
        <f t="shared" ca="1" si="13"/>
        <v>8.8978991602242932</v>
      </c>
      <c r="U4" s="17">
        <f t="shared" si="4"/>
        <v>0.55999999999999994</v>
      </c>
      <c r="V4" s="10">
        <f t="shared" ca="1" si="14"/>
        <v>6.109511915922659</v>
      </c>
      <c r="W4" s="17">
        <f t="shared" si="5"/>
        <v>0</v>
      </c>
      <c r="X4" s="10" t="e">
        <f t="shared" ca="1" si="15"/>
        <v>#NUM!</v>
      </c>
      <c r="Y4" s="10">
        <f t="shared" ref="Y4:Y67" ca="1" si="28">NORMINV(0.05,$B$8,$B$9)</f>
        <v>-1.1408100636710916</v>
      </c>
      <c r="Z4" s="10">
        <f t="shared" ca="1" si="16"/>
        <v>0.32595873934677577</v>
      </c>
      <c r="AA4" s="10">
        <f t="shared" ca="1" si="17"/>
        <v>2.1021008397757082</v>
      </c>
      <c r="AB4" s="10">
        <f t="shared" ca="1" si="18"/>
        <v>3.3828242555295898</v>
      </c>
      <c r="AC4" s="20">
        <f t="shared" ca="1" si="19"/>
        <v>4.4771551920858101</v>
      </c>
      <c r="AD4" s="10">
        <f t="shared" ca="1" si="20"/>
        <v>5.5</v>
      </c>
      <c r="AE4" s="10">
        <f t="shared" ca="1" si="21"/>
        <v>6.5228448079141899</v>
      </c>
      <c r="AF4" s="10">
        <f t="shared" ca="1" si="22"/>
        <v>7.6171757444704102</v>
      </c>
      <c r="AG4" s="10">
        <f t="shared" ca="1" si="23"/>
        <v>8.8978991602242932</v>
      </c>
      <c r="AH4" s="10">
        <f t="shared" ca="1" si="24"/>
        <v>10.674041260653224</v>
      </c>
      <c r="AI4" s="10">
        <f t="shared" ca="1" si="25"/>
        <v>12.140810063671086</v>
      </c>
      <c r="AJ4" s="10">
        <v>0.1</v>
      </c>
      <c r="AK4" s="10">
        <f ca="1">IF(AJ4&gt;$B$19,$B$23,IF(AJ4&lt;=$B$20,INF,$B$23+$B$24*EXP($B$25*LN($B$12^2+1))*($B$19-AJ4)/(AJ4-$B$20)))</f>
        <v>2.6353191586839815</v>
      </c>
      <c r="AL4" s="10">
        <f t="shared" ca="1" si="26"/>
        <v>0.15806903498781591</v>
      </c>
      <c r="AM4" s="17">
        <f t="shared" si="6"/>
        <v>0.8</v>
      </c>
      <c r="AN4" s="17">
        <f t="shared" si="7"/>
        <v>0.55999999999999994</v>
      </c>
      <c r="AO4" s="17">
        <f t="shared" si="8"/>
        <v>0</v>
      </c>
      <c r="AP4" s="10">
        <f t="shared" ca="1" si="27"/>
        <v>0.14226213148903433</v>
      </c>
    </row>
    <row r="5" spans="1:44">
      <c r="A5" s="28" t="s">
        <v>6</v>
      </c>
      <c r="B5" s="34">
        <f ca="1">B14*B15</f>
        <v>0.97200483860045528</v>
      </c>
      <c r="C5" s="8">
        <v>2004</v>
      </c>
      <c r="D5" s="8">
        <v>3</v>
      </c>
      <c r="E5" s="8">
        <v>3</v>
      </c>
      <c r="F5" s="21">
        <v>1</v>
      </c>
      <c r="G5" s="8"/>
      <c r="H5" s="8"/>
      <c r="I5" s="19">
        <f t="shared" si="0"/>
        <v>2.25</v>
      </c>
      <c r="J5" s="10">
        <f>D5*F5</f>
        <v>3</v>
      </c>
      <c r="K5" s="10">
        <f t="shared" si="9"/>
        <v>5</v>
      </c>
      <c r="L5" s="10">
        <f t="shared" si="10"/>
        <v>1</v>
      </c>
      <c r="M5" s="10">
        <f t="shared" si="11"/>
        <v>0.4</v>
      </c>
      <c r="N5" s="10">
        <f>_xlfn.AGGREGATE(2,7,$D$2:D5)</f>
        <v>3</v>
      </c>
      <c r="O5" s="10">
        <f t="shared" ca="1" si="1"/>
        <v>0.26788514077650083</v>
      </c>
      <c r="P5" s="10">
        <v>0.4</v>
      </c>
      <c r="Q5" s="10">
        <f t="shared" ca="1" si="12"/>
        <v>4.4771551920858101</v>
      </c>
      <c r="R5" s="10">
        <f t="shared" ca="1" si="2"/>
        <v>2007</v>
      </c>
      <c r="S5" s="17">
        <f t="shared" si="3"/>
        <v>0.8</v>
      </c>
      <c r="T5" s="10">
        <f t="shared" ca="1" si="13"/>
        <v>8.8978991602242932</v>
      </c>
      <c r="U5" s="17">
        <f t="shared" si="4"/>
        <v>0.55999999999999994</v>
      </c>
      <c r="V5" s="10">
        <f t="shared" ca="1" si="14"/>
        <v>6.109511915922659</v>
      </c>
      <c r="W5" s="17">
        <f t="shared" si="5"/>
        <v>0</v>
      </c>
      <c r="X5" s="10" t="e">
        <f t="shared" ca="1" si="15"/>
        <v>#NUM!</v>
      </c>
      <c r="Y5" s="10">
        <f t="shared" ca="1" si="28"/>
        <v>-1.1408100636710916</v>
      </c>
      <c r="Z5" s="10">
        <f t="shared" ca="1" si="16"/>
        <v>0.32595873934677577</v>
      </c>
      <c r="AA5" s="10">
        <f t="shared" ca="1" si="17"/>
        <v>2.1021008397757082</v>
      </c>
      <c r="AB5" s="10">
        <f t="shared" ca="1" si="18"/>
        <v>3.3828242555295898</v>
      </c>
      <c r="AC5" s="20">
        <f t="shared" ca="1" si="19"/>
        <v>4.4771551920858101</v>
      </c>
      <c r="AD5" s="10">
        <f t="shared" ca="1" si="20"/>
        <v>5.5</v>
      </c>
      <c r="AE5" s="10">
        <f t="shared" ca="1" si="21"/>
        <v>6.5228448079141899</v>
      </c>
      <c r="AF5" s="10">
        <f t="shared" ca="1" si="22"/>
        <v>7.6171757444704102</v>
      </c>
      <c r="AG5" s="10">
        <f t="shared" ca="1" si="23"/>
        <v>8.8978991602242932</v>
      </c>
      <c r="AH5" s="10">
        <f t="shared" ca="1" si="24"/>
        <v>10.674041260653224</v>
      </c>
      <c r="AI5" s="10">
        <f t="shared" ca="1" si="25"/>
        <v>12.140810063671086</v>
      </c>
      <c r="AJ5" s="10">
        <v>0.15</v>
      </c>
      <c r="AK5" s="10">
        <f ca="1">IF(AJ5&gt;$B$19,$B$23,IF(AJ5&lt;=$B$20,INF,$B$23+$B$24*EXP($B$25*LN($B$12^2+1))*($B$19-AJ5)/(AJ5-$B$20)))</f>
        <v>1.7688128334209168</v>
      </c>
      <c r="AL5" s="10">
        <f t="shared" ca="1" si="26"/>
        <v>0.31672279806274178</v>
      </c>
      <c r="AM5" s="17">
        <f t="shared" si="6"/>
        <v>0.8</v>
      </c>
      <c r="AN5" s="17">
        <f t="shared" si="7"/>
        <v>0.55999999999999994</v>
      </c>
      <c r="AO5" s="17">
        <f t="shared" si="8"/>
        <v>0</v>
      </c>
      <c r="AP5" s="10">
        <f t="shared" ca="1" si="27"/>
        <v>0.2850505182564676</v>
      </c>
    </row>
    <row r="6" spans="1:44" ht="21" thickBot="1">
      <c r="A6" s="30" t="s">
        <v>64</v>
      </c>
      <c r="B6" s="35">
        <f ca="1">B5*B22</f>
        <v>0.87480435474040974</v>
      </c>
      <c r="C6" s="8">
        <v>2005</v>
      </c>
      <c r="D6" s="8">
        <v>2</v>
      </c>
      <c r="E6" s="8" t="e">
        <v>#N/A</v>
      </c>
      <c r="F6" s="21">
        <v>1</v>
      </c>
      <c r="G6" s="8"/>
      <c r="H6" s="8"/>
      <c r="I6" s="19">
        <f t="shared" si="0"/>
        <v>2.25</v>
      </c>
      <c r="J6" s="10">
        <f t="shared" ref="J6:J69" si="29">D6*F6</f>
        <v>2</v>
      </c>
      <c r="K6" s="10" t="e">
        <f t="shared" si="9"/>
        <v>#N/A</v>
      </c>
      <c r="L6" s="10" t="e">
        <f t="shared" si="10"/>
        <v>#N/A</v>
      </c>
      <c r="M6" s="10" t="e">
        <f t="shared" si="11"/>
        <v>#N/A</v>
      </c>
      <c r="N6" s="10">
        <f>_xlfn.AGGREGATE(2,7,$D$2:D6)</f>
        <v>4</v>
      </c>
      <c r="O6" s="10" t="e">
        <f t="shared" si="1"/>
        <v>#N/A</v>
      </c>
      <c r="P6" s="10">
        <v>0.5</v>
      </c>
      <c r="Q6" s="10">
        <f t="shared" ca="1" si="12"/>
        <v>5.5</v>
      </c>
      <c r="R6" s="10">
        <f t="shared" ca="1" si="2"/>
        <v>2007</v>
      </c>
      <c r="S6" s="17">
        <f t="shared" si="3"/>
        <v>0.8</v>
      </c>
      <c r="T6" s="10">
        <f t="shared" ca="1" si="13"/>
        <v>8.8978991602242932</v>
      </c>
      <c r="U6" s="17">
        <f t="shared" si="4"/>
        <v>0.55999999999999994</v>
      </c>
      <c r="V6" s="10">
        <f t="shared" ca="1" si="14"/>
        <v>6.109511915922659</v>
      </c>
      <c r="W6" s="17">
        <f t="shared" si="5"/>
        <v>0</v>
      </c>
      <c r="X6" s="10" t="e">
        <f t="shared" ca="1" si="15"/>
        <v>#NUM!</v>
      </c>
      <c r="Y6" s="10">
        <f t="shared" ca="1" si="28"/>
        <v>-1.1408100636710916</v>
      </c>
      <c r="Z6" s="10">
        <f t="shared" ca="1" si="16"/>
        <v>0.32595873934677577</v>
      </c>
      <c r="AA6" s="10">
        <f t="shared" ca="1" si="17"/>
        <v>2.1021008397757082</v>
      </c>
      <c r="AB6" s="10">
        <f t="shared" ca="1" si="18"/>
        <v>3.3828242555295898</v>
      </c>
      <c r="AC6" s="20">
        <f t="shared" ca="1" si="19"/>
        <v>4.4771551920858101</v>
      </c>
      <c r="AD6" s="10">
        <f t="shared" ca="1" si="20"/>
        <v>5.5</v>
      </c>
      <c r="AE6" s="10">
        <f t="shared" ca="1" si="21"/>
        <v>6.5228448079141899</v>
      </c>
      <c r="AF6" s="10">
        <f t="shared" ca="1" si="22"/>
        <v>7.6171757444704102</v>
      </c>
      <c r="AG6" s="10">
        <f t="shared" ca="1" si="23"/>
        <v>8.8978991602242932</v>
      </c>
      <c r="AH6" s="10">
        <f t="shared" ca="1" si="24"/>
        <v>10.674041260653224</v>
      </c>
      <c r="AI6" s="10">
        <f t="shared" ca="1" si="25"/>
        <v>12.140810063671086</v>
      </c>
      <c r="AJ6" s="10">
        <v>0.2</v>
      </c>
      <c r="AK6" s="10">
        <f ca="1">IF(AJ6&gt;$B$19,$B$23,IF(AJ6&lt;=$B$20,INF,$B$23+$B$24*EXP($B$25*LN($B$12^2+1))*($B$19-AJ6)/(AJ6-$B$20)))</f>
        <v>1.335559670789384</v>
      </c>
      <c r="AL6" s="10">
        <f t="shared" ca="1" si="26"/>
        <v>0.44872915008120728</v>
      </c>
      <c r="AM6" s="17">
        <f t="shared" si="6"/>
        <v>0.8</v>
      </c>
      <c r="AN6" s="17">
        <f t="shared" si="7"/>
        <v>0.55999999999999994</v>
      </c>
      <c r="AO6" s="17">
        <f t="shared" si="8"/>
        <v>0</v>
      </c>
      <c r="AP6" s="10">
        <f t="shared" ca="1" si="27"/>
        <v>0.40385623507308654</v>
      </c>
    </row>
    <row r="7" spans="1:44">
      <c r="A7" s="10" t="s">
        <v>18</v>
      </c>
      <c r="B7" s="10"/>
      <c r="C7" s="8">
        <v>2006</v>
      </c>
      <c r="D7" s="8">
        <v>1</v>
      </c>
      <c r="E7" s="8">
        <v>5</v>
      </c>
      <c r="F7" s="21">
        <v>1</v>
      </c>
      <c r="G7" s="8"/>
      <c r="H7" s="8"/>
      <c r="I7" s="19">
        <f t="shared" si="0"/>
        <v>2.25</v>
      </c>
      <c r="J7" s="10">
        <f t="shared" si="29"/>
        <v>1</v>
      </c>
      <c r="K7" s="10" t="e">
        <f t="shared" si="9"/>
        <v>#N/A</v>
      </c>
      <c r="L7" s="10" t="e">
        <f t="shared" si="10"/>
        <v>#N/A</v>
      </c>
      <c r="M7" s="10" t="e">
        <f t="shared" si="11"/>
        <v>#N/A</v>
      </c>
      <c r="N7" s="10">
        <f>_xlfn.AGGREGATE(2,7,$D$2:D7)</f>
        <v>5</v>
      </c>
      <c r="O7" s="10">
        <f t="shared" ca="1" si="1"/>
        <v>0.45071925747623781</v>
      </c>
      <c r="P7" s="10">
        <v>0.6</v>
      </c>
      <c r="Q7" s="10">
        <f t="shared" ca="1" si="12"/>
        <v>6.5228448079141899</v>
      </c>
      <c r="R7" s="10">
        <f t="shared" ca="1" si="2"/>
        <v>2007</v>
      </c>
      <c r="S7" s="17">
        <f t="shared" si="3"/>
        <v>0.8</v>
      </c>
      <c r="T7" s="10">
        <f t="shared" ca="1" si="13"/>
        <v>8.8978991602242932</v>
      </c>
      <c r="U7" s="17">
        <f t="shared" si="4"/>
        <v>0.55999999999999994</v>
      </c>
      <c r="V7" s="10">
        <f t="shared" ca="1" si="14"/>
        <v>6.109511915922659</v>
      </c>
      <c r="W7" s="17">
        <f t="shared" si="5"/>
        <v>0</v>
      </c>
      <c r="X7" s="10" t="e">
        <f t="shared" ca="1" si="15"/>
        <v>#NUM!</v>
      </c>
      <c r="Y7" s="10">
        <f t="shared" ca="1" si="28"/>
        <v>-1.1408100636710916</v>
      </c>
      <c r="Z7" s="10">
        <f t="shared" ca="1" si="16"/>
        <v>0.32595873934677577</v>
      </c>
      <c r="AA7" s="10">
        <f t="shared" ca="1" si="17"/>
        <v>2.1021008397757082</v>
      </c>
      <c r="AB7" s="10">
        <f t="shared" ca="1" si="18"/>
        <v>3.3828242555295898</v>
      </c>
      <c r="AC7" s="20">
        <f t="shared" ca="1" si="19"/>
        <v>4.4771551920858101</v>
      </c>
      <c r="AD7" s="10">
        <f t="shared" ca="1" si="20"/>
        <v>5.5</v>
      </c>
      <c r="AE7" s="10">
        <f t="shared" ca="1" si="21"/>
        <v>6.5228448079141899</v>
      </c>
      <c r="AF7" s="10">
        <f t="shared" ca="1" si="22"/>
        <v>7.6171757444704102</v>
      </c>
      <c r="AG7" s="10">
        <f t="shared" ca="1" si="23"/>
        <v>8.8978991602242932</v>
      </c>
      <c r="AH7" s="10">
        <f t="shared" ca="1" si="24"/>
        <v>10.674041260653224</v>
      </c>
      <c r="AI7" s="10">
        <f t="shared" ca="1" si="25"/>
        <v>12.140810063671086</v>
      </c>
      <c r="AJ7" s="10">
        <v>0.25</v>
      </c>
      <c r="AK7" s="10">
        <f ca="1">IF(AJ7&gt;$B$19,$B$23,IF(AJ7&lt;=$B$20,INF,$B$23+$B$24*EXP($B$25*LN($B$12^2+1))*($B$19-AJ7)/(AJ7-$B$20)))</f>
        <v>1.0756077732104647</v>
      </c>
      <c r="AL7" s="10">
        <f t="shared" ca="1" si="26"/>
        <v>0.55344977302176057</v>
      </c>
      <c r="AM7" s="17">
        <f t="shared" si="6"/>
        <v>0.8</v>
      </c>
      <c r="AN7" s="17">
        <f t="shared" si="7"/>
        <v>0.55999999999999994</v>
      </c>
      <c r="AO7" s="17">
        <f t="shared" si="8"/>
        <v>0</v>
      </c>
      <c r="AP7" s="10">
        <f t="shared" ca="1" si="27"/>
        <v>0.49810479571958455</v>
      </c>
    </row>
    <row r="8" spans="1:44">
      <c r="A8" s="10" t="s">
        <v>2</v>
      </c>
      <c r="B8" s="10">
        <f ca="1">_xlfn.AGGREGATE(1,7,E2:INDIRECT("E"&amp;(COUNTA(E:E))))</f>
        <v>5.5</v>
      </c>
      <c r="C8" s="8">
        <v>2007</v>
      </c>
      <c r="D8" s="8">
        <v>3</v>
      </c>
      <c r="E8" s="8">
        <v>2</v>
      </c>
      <c r="F8" s="21">
        <v>1</v>
      </c>
      <c r="I8" s="19">
        <f t="shared" si="0"/>
        <v>2.25</v>
      </c>
      <c r="J8" s="10">
        <f t="shared" si="29"/>
        <v>3</v>
      </c>
      <c r="K8" s="10">
        <f t="shared" si="9"/>
        <v>7</v>
      </c>
      <c r="L8" s="10">
        <f t="shared" si="10"/>
        <v>3</v>
      </c>
      <c r="M8" s="10">
        <f t="shared" si="11"/>
        <v>0.8571428571428571</v>
      </c>
      <c r="N8" s="10">
        <f>_xlfn.AGGREGATE(2,7,$D$2:D8)</f>
        <v>6</v>
      </c>
      <c r="O8" s="10">
        <f t="shared" ca="1" si="1"/>
        <v>0.19299553646170164</v>
      </c>
      <c r="P8" s="10">
        <v>0.7</v>
      </c>
      <c r="Q8" s="10">
        <f t="shared" ca="1" si="12"/>
        <v>7.6171757444704102</v>
      </c>
      <c r="R8" s="10">
        <f t="shared" ca="1" si="2"/>
        <v>2007</v>
      </c>
      <c r="S8" s="17">
        <f t="shared" si="3"/>
        <v>0.8</v>
      </c>
      <c r="T8" s="10">
        <f t="shared" ca="1" si="13"/>
        <v>8.8978991602242932</v>
      </c>
      <c r="U8" s="17">
        <f t="shared" si="4"/>
        <v>0.55999999999999994</v>
      </c>
      <c r="V8" s="10">
        <f t="shared" ca="1" si="14"/>
        <v>6.109511915922659</v>
      </c>
      <c r="W8" s="17">
        <f t="shared" si="5"/>
        <v>0</v>
      </c>
      <c r="X8" s="10" t="e">
        <f t="shared" ca="1" si="15"/>
        <v>#NUM!</v>
      </c>
      <c r="Y8" s="10">
        <f t="shared" ca="1" si="28"/>
        <v>-1.1408100636710916</v>
      </c>
      <c r="Z8" s="10">
        <f t="shared" ca="1" si="16"/>
        <v>0.32595873934677577</v>
      </c>
      <c r="AA8" s="10">
        <f t="shared" ca="1" si="17"/>
        <v>2.1021008397757082</v>
      </c>
      <c r="AB8" s="10">
        <f t="shared" ca="1" si="18"/>
        <v>3.3828242555295898</v>
      </c>
      <c r="AC8" s="20">
        <f t="shared" ca="1" si="19"/>
        <v>4.4771551920858101</v>
      </c>
      <c r="AD8" s="10">
        <f t="shared" ca="1" si="20"/>
        <v>5.5</v>
      </c>
      <c r="AE8" s="10">
        <f t="shared" ca="1" si="21"/>
        <v>6.5228448079141899</v>
      </c>
      <c r="AF8" s="10">
        <f t="shared" ca="1" si="22"/>
        <v>7.6171757444704102</v>
      </c>
      <c r="AG8" s="10">
        <f t="shared" ca="1" si="23"/>
        <v>8.8978991602242932</v>
      </c>
      <c r="AH8" s="10">
        <f t="shared" ca="1" si="24"/>
        <v>10.674041260653224</v>
      </c>
      <c r="AI8" s="10">
        <f t="shared" ca="1" si="25"/>
        <v>12.140810063671086</v>
      </c>
      <c r="AJ8" s="10">
        <v>0.3</v>
      </c>
      <c r="AK8" s="10">
        <f ca="1">IF(AJ8&gt;$B$19,$B$23,IF(AJ8&lt;=$B$20,INF,$B$23+$B$24*EXP($B$25*LN($B$12^2+1))*($B$19-AJ8)/(AJ8-$B$20)))</f>
        <v>0.90230650815785163</v>
      </c>
      <c r="AL8" s="10">
        <f t="shared" ca="1" si="26"/>
        <v>0.63689322821324057</v>
      </c>
      <c r="AM8" s="17">
        <f t="shared" si="6"/>
        <v>0.8</v>
      </c>
      <c r="AN8" s="17">
        <f t="shared" si="7"/>
        <v>0.55999999999999994</v>
      </c>
      <c r="AO8" s="17">
        <f t="shared" si="8"/>
        <v>0</v>
      </c>
      <c r="AP8" s="10">
        <f t="shared" ca="1" si="27"/>
        <v>0.57320390539191657</v>
      </c>
    </row>
    <row r="9" spans="1:44">
      <c r="A9" s="10" t="s">
        <v>12</v>
      </c>
      <c r="B9" s="10">
        <f ca="1">_xlfn.AGGREGATE(7,7,E2:INDIRECT("E"&amp;(COUNTA(E:E))))</f>
        <v>4.0373258476372698</v>
      </c>
      <c r="C9" s="9">
        <v>2008</v>
      </c>
      <c r="D9" s="9"/>
      <c r="E9" s="9"/>
      <c r="F9" s="21" t="s">
        <v>3</v>
      </c>
      <c r="G9" s="9">
        <f ca="1">B5</f>
        <v>0.97200483860045528</v>
      </c>
      <c r="H9" s="9">
        <f ca="1">B6</f>
        <v>0.87480435474040974</v>
      </c>
      <c r="I9" s="19" t="e">
        <f t="shared" si="0"/>
        <v>#N/A</v>
      </c>
      <c r="J9" s="10" t="e">
        <f t="shared" si="29"/>
        <v>#VALUE!</v>
      </c>
      <c r="K9" s="10" t="e">
        <f t="shared" si="9"/>
        <v>#N/A</v>
      </c>
      <c r="L9" s="10" t="e">
        <f t="shared" si="10"/>
        <v>#N/A</v>
      </c>
      <c r="M9" s="10" t="e">
        <f t="shared" si="11"/>
        <v>#N/A</v>
      </c>
      <c r="N9" s="10">
        <f>_xlfn.AGGREGATE(2,7,$D$2:D9)</f>
        <v>6</v>
      </c>
      <c r="O9" s="10" t="e">
        <f t="shared" si="1"/>
        <v>#N/A</v>
      </c>
      <c r="P9" s="10">
        <v>0.8</v>
      </c>
      <c r="Q9" s="10">
        <f t="shared" ca="1" si="12"/>
        <v>8.8978991602242932</v>
      </c>
      <c r="R9" s="10">
        <f t="shared" ca="1" si="2"/>
        <v>2007</v>
      </c>
      <c r="S9" s="17">
        <f t="shared" si="3"/>
        <v>0.8</v>
      </c>
      <c r="T9" s="10">
        <f t="shared" ca="1" si="13"/>
        <v>8.8978991602242932</v>
      </c>
      <c r="U9" s="17">
        <f t="shared" si="4"/>
        <v>0.55999999999999994</v>
      </c>
      <c r="V9" s="10">
        <f t="shared" ca="1" si="14"/>
        <v>6.109511915922659</v>
      </c>
      <c r="W9" s="17">
        <f t="shared" si="5"/>
        <v>0</v>
      </c>
      <c r="X9" s="10" t="e">
        <f t="shared" ca="1" si="15"/>
        <v>#NUM!</v>
      </c>
      <c r="Y9" s="10">
        <f t="shared" ca="1" si="28"/>
        <v>-1.1408100636710916</v>
      </c>
      <c r="Z9" s="10">
        <f t="shared" ca="1" si="16"/>
        <v>0.32595873934677577</v>
      </c>
      <c r="AA9" s="10">
        <f t="shared" ca="1" si="17"/>
        <v>2.1021008397757082</v>
      </c>
      <c r="AB9" s="10">
        <f t="shared" ca="1" si="18"/>
        <v>3.3828242555295898</v>
      </c>
      <c r="AC9" s="20">
        <f t="shared" ca="1" si="19"/>
        <v>4.4771551920858101</v>
      </c>
      <c r="AD9" s="10">
        <f t="shared" ca="1" si="20"/>
        <v>5.5</v>
      </c>
      <c r="AE9" s="10">
        <f t="shared" ca="1" si="21"/>
        <v>6.5228448079141899</v>
      </c>
      <c r="AF9" s="10">
        <f t="shared" ca="1" si="22"/>
        <v>7.6171757444704102</v>
      </c>
      <c r="AG9" s="10">
        <f t="shared" ca="1" si="23"/>
        <v>8.8978991602242932</v>
      </c>
      <c r="AH9" s="10">
        <f t="shared" ca="1" si="24"/>
        <v>10.674041260653224</v>
      </c>
      <c r="AI9" s="10">
        <f t="shared" ca="1" si="25"/>
        <v>12.140810063671086</v>
      </c>
      <c r="AJ9" s="10">
        <v>0.35</v>
      </c>
      <c r="AK9" s="10">
        <f ca="1">IF(AJ9&gt;$B$19,$B$23,IF(AJ9&lt;=$B$20,INF,$B$23+$B$24*EXP($B$25*LN($B$12^2+1))*($B$19-AJ9)/(AJ9-$B$20)))</f>
        <v>0.77851989026312807</v>
      </c>
      <c r="AL9" s="10">
        <f t="shared" ca="1" si="26"/>
        <v>0.70445279798546401</v>
      </c>
      <c r="AM9" s="17">
        <f t="shared" si="6"/>
        <v>0.8</v>
      </c>
      <c r="AN9" s="17">
        <f t="shared" si="7"/>
        <v>0.55999999999999994</v>
      </c>
      <c r="AO9" s="17">
        <f t="shared" si="8"/>
        <v>0</v>
      </c>
      <c r="AP9" s="10">
        <f t="shared" ca="1" si="27"/>
        <v>0.63400751818691758</v>
      </c>
    </row>
    <row r="10" spans="1:44">
      <c r="A10" s="10" t="s">
        <v>0</v>
      </c>
      <c r="B10" s="10">
        <f ca="1">NORMDIST(INDIRECT("E"&amp;(COUNTA(E:E))),B8,B9,1)</f>
        <v>0.19299553646170164</v>
      </c>
      <c r="C10" s="9"/>
      <c r="D10" s="9"/>
      <c r="E10" s="9"/>
      <c r="F10" s="21" t="s">
        <v>3</v>
      </c>
      <c r="I10" s="19" t="e">
        <f t="shared" si="0"/>
        <v>#N/A</v>
      </c>
      <c r="J10" s="10" t="e">
        <f t="shared" si="29"/>
        <v>#VALUE!</v>
      </c>
      <c r="K10" s="10" t="e">
        <f t="shared" si="9"/>
        <v>#N/A</v>
      </c>
      <c r="L10" s="10" t="e">
        <f t="shared" si="10"/>
        <v>#N/A</v>
      </c>
      <c r="M10" s="10" t="e">
        <f t="shared" si="11"/>
        <v>#N/A</v>
      </c>
      <c r="N10" s="10">
        <f>_xlfn.AGGREGATE(2,7,$D$2:D10)</f>
        <v>6</v>
      </c>
      <c r="O10" s="10" t="e">
        <f t="shared" si="1"/>
        <v>#N/A</v>
      </c>
      <c r="P10" s="10">
        <v>0.9</v>
      </c>
      <c r="Q10" s="10">
        <f t="shared" ca="1" si="12"/>
        <v>10.674041260653224</v>
      </c>
      <c r="R10" s="10">
        <f t="shared" ca="1" si="2"/>
        <v>2007</v>
      </c>
      <c r="S10" s="17">
        <f t="shared" si="3"/>
        <v>0.8</v>
      </c>
      <c r="T10" s="10">
        <f t="shared" ca="1" si="13"/>
        <v>8.8978991602242932</v>
      </c>
      <c r="U10" s="17">
        <f t="shared" si="4"/>
        <v>0.55999999999999994</v>
      </c>
      <c r="V10" s="10">
        <f t="shared" ca="1" si="14"/>
        <v>6.109511915922659</v>
      </c>
      <c r="W10" s="17">
        <f t="shared" si="5"/>
        <v>0</v>
      </c>
      <c r="X10" s="10" t="e">
        <f t="shared" ca="1" si="15"/>
        <v>#NUM!</v>
      </c>
      <c r="Y10" s="10">
        <f t="shared" ca="1" si="28"/>
        <v>-1.1408100636710916</v>
      </c>
      <c r="Z10" s="10">
        <f t="shared" ca="1" si="16"/>
        <v>0.32595873934677577</v>
      </c>
      <c r="AA10" s="10">
        <f t="shared" ca="1" si="17"/>
        <v>2.1021008397757082</v>
      </c>
      <c r="AB10" s="10">
        <f t="shared" ca="1" si="18"/>
        <v>3.3828242555295898</v>
      </c>
      <c r="AC10" s="20">
        <f t="shared" ca="1" si="19"/>
        <v>4.4771551920858101</v>
      </c>
      <c r="AD10" s="10">
        <f t="shared" ca="1" si="20"/>
        <v>5.5</v>
      </c>
      <c r="AE10" s="10">
        <f t="shared" ca="1" si="21"/>
        <v>6.5228448079141899</v>
      </c>
      <c r="AF10" s="10">
        <f t="shared" ca="1" si="22"/>
        <v>7.6171757444704102</v>
      </c>
      <c r="AG10" s="10">
        <f t="shared" ca="1" si="23"/>
        <v>8.8978991602242932</v>
      </c>
      <c r="AH10" s="10">
        <f t="shared" ca="1" si="24"/>
        <v>10.674041260653224</v>
      </c>
      <c r="AI10" s="10">
        <f t="shared" ca="1" si="25"/>
        <v>12.140810063671086</v>
      </c>
      <c r="AJ10" s="10">
        <v>0.4</v>
      </c>
      <c r="AK10" s="10">
        <f ca="1">IF(AJ10&gt;$B$19,$B$23,IF(AJ10&lt;=$B$20,INF,$B$23+$B$24*EXP($B$25*LN($B$12^2+1))*($B$19-AJ10)/(AJ10-$B$20)))</f>
        <v>0.68567992684208523</v>
      </c>
      <c r="AL10" s="10">
        <f t="shared" ca="1" si="26"/>
        <v>0.76012531530373817</v>
      </c>
      <c r="AM10" s="17">
        <f t="shared" si="6"/>
        <v>0.8</v>
      </c>
      <c r="AN10" s="17">
        <f t="shared" si="7"/>
        <v>0.55999999999999994</v>
      </c>
      <c r="AO10" s="17">
        <f t="shared" si="8"/>
        <v>0</v>
      </c>
      <c r="AP10" s="10">
        <f t="shared" ca="1" si="27"/>
        <v>0.68411278377336437</v>
      </c>
    </row>
    <row r="11" spans="1:44">
      <c r="A11" s="10"/>
      <c r="B11" s="10"/>
      <c r="C11" s="9"/>
      <c r="D11" s="9"/>
      <c r="E11" s="9"/>
      <c r="F11" s="21" t="s">
        <v>3</v>
      </c>
      <c r="I11" s="19" t="e">
        <f t="shared" si="0"/>
        <v>#N/A</v>
      </c>
      <c r="J11" s="10" t="e">
        <f t="shared" si="29"/>
        <v>#VALUE!</v>
      </c>
      <c r="K11" s="10" t="e">
        <f t="shared" si="9"/>
        <v>#N/A</v>
      </c>
      <c r="L11" s="10" t="e">
        <f t="shared" si="10"/>
        <v>#N/A</v>
      </c>
      <c r="M11" s="10" t="e">
        <f t="shared" si="11"/>
        <v>#N/A</v>
      </c>
      <c r="N11" s="10">
        <f>_xlfn.AGGREGATE(2,7,$D$2:D11)</f>
        <v>6</v>
      </c>
      <c r="O11" s="10" t="e">
        <f t="shared" si="1"/>
        <v>#N/A</v>
      </c>
      <c r="P11" s="10">
        <v>1</v>
      </c>
      <c r="Q11" s="10" t="e">
        <f ca="1">NORMINV(P11,$B$8,$B$9)</f>
        <v>#NUM!</v>
      </c>
      <c r="R11" s="10">
        <f t="shared" ca="1" si="2"/>
        <v>2007</v>
      </c>
      <c r="S11" s="17">
        <f t="shared" si="3"/>
        <v>0.8</v>
      </c>
      <c r="T11" s="10">
        <f t="shared" ca="1" si="13"/>
        <v>8.8978991602242932</v>
      </c>
      <c r="U11" s="17">
        <f t="shared" si="4"/>
        <v>0.55999999999999994</v>
      </c>
      <c r="V11" s="10">
        <f t="shared" ca="1" si="14"/>
        <v>6.109511915922659</v>
      </c>
      <c r="W11" s="17">
        <f t="shared" si="5"/>
        <v>0</v>
      </c>
      <c r="X11" s="10" t="e">
        <f t="shared" ca="1" si="15"/>
        <v>#NUM!</v>
      </c>
      <c r="Y11" s="10">
        <f t="shared" ca="1" si="28"/>
        <v>-1.1408100636710916</v>
      </c>
      <c r="Z11" s="10">
        <f t="shared" ca="1" si="16"/>
        <v>0.32595873934677577</v>
      </c>
      <c r="AA11" s="10">
        <f t="shared" ca="1" si="17"/>
        <v>2.1021008397757082</v>
      </c>
      <c r="AB11" s="10">
        <f t="shared" ca="1" si="18"/>
        <v>3.3828242555295898</v>
      </c>
      <c r="AC11" s="20">
        <f t="shared" ca="1" si="19"/>
        <v>4.4771551920858101</v>
      </c>
      <c r="AD11" s="10">
        <f t="shared" ca="1" si="20"/>
        <v>5.5</v>
      </c>
      <c r="AE11" s="10">
        <f t="shared" ca="1" si="21"/>
        <v>6.5228448079141899</v>
      </c>
      <c r="AF11" s="10">
        <f t="shared" ca="1" si="22"/>
        <v>7.6171757444704102</v>
      </c>
      <c r="AG11" s="10">
        <f t="shared" ca="1" si="23"/>
        <v>8.8978991602242932</v>
      </c>
      <c r="AH11" s="10">
        <f t="shared" ca="1" si="24"/>
        <v>10.674041260653224</v>
      </c>
      <c r="AI11" s="10">
        <f t="shared" ca="1" si="25"/>
        <v>12.140810063671086</v>
      </c>
      <c r="AJ11" s="10">
        <v>0.45</v>
      </c>
      <c r="AK11" s="10">
        <f ca="1">IF(AJ11&gt;$B$19,$B$23,IF(AJ11&lt;=$B$20,INF,$B$23+$B$24*EXP($B$25*LN($B$12^2+1))*($B$19-AJ11)/(AJ11-$B$20)))</f>
        <v>0.61347106640349658</v>
      </c>
      <c r="AL11" s="10">
        <f t="shared" ca="1" si="26"/>
        <v>0.80677143951190755</v>
      </c>
      <c r="AM11" s="17">
        <f t="shared" si="6"/>
        <v>0.8</v>
      </c>
      <c r="AN11" s="17">
        <f t="shared" si="7"/>
        <v>0.55999999999999994</v>
      </c>
      <c r="AO11" s="17">
        <f t="shared" si="8"/>
        <v>0</v>
      </c>
      <c r="AP11" s="10">
        <f t="shared" ca="1" si="27"/>
        <v>0.72609429556071681</v>
      </c>
    </row>
    <row r="12" spans="1:44">
      <c r="A12" s="10" t="s">
        <v>1</v>
      </c>
      <c r="B12" s="10">
        <f ca="1">_xlfn.AGGREGATE(1,7,M3:INDIRECT("M"&amp;(COUNTA(E:E))))</f>
        <v>0.67142857142857137</v>
      </c>
      <c r="C12" s="9"/>
      <c r="D12" s="9"/>
      <c r="E12" s="9"/>
      <c r="F12" s="21" t="s">
        <v>3</v>
      </c>
      <c r="I12" s="19" t="e">
        <f t="shared" si="0"/>
        <v>#N/A</v>
      </c>
      <c r="J12" s="10" t="e">
        <f t="shared" si="29"/>
        <v>#VALUE!</v>
      </c>
      <c r="K12" s="10" t="e">
        <f t="shared" si="9"/>
        <v>#N/A</v>
      </c>
      <c r="L12" s="10" t="e">
        <f t="shared" si="10"/>
        <v>#N/A</v>
      </c>
      <c r="M12" s="10" t="e">
        <f t="shared" si="11"/>
        <v>#N/A</v>
      </c>
      <c r="N12" s="10">
        <f>_xlfn.AGGREGATE(2,7,$D$2:D12)</f>
        <v>6</v>
      </c>
      <c r="O12" s="10" t="e">
        <f t="shared" si="1"/>
        <v>#N/A</v>
      </c>
      <c r="P12" s="10"/>
      <c r="Q12" s="10"/>
      <c r="R12" s="10"/>
      <c r="S12" s="17">
        <f t="shared" si="3"/>
        <v>0.8</v>
      </c>
      <c r="T12" s="10">
        <f t="shared" ca="1" si="13"/>
        <v>8.8978991602242932</v>
      </c>
      <c r="U12" s="17">
        <f t="shared" si="4"/>
        <v>0.55999999999999994</v>
      </c>
      <c r="V12" s="10">
        <f t="shared" ca="1" si="14"/>
        <v>6.109511915922659</v>
      </c>
      <c r="W12" s="17">
        <f t="shared" si="5"/>
        <v>0</v>
      </c>
      <c r="X12" s="10" t="e">
        <f t="shared" ca="1" si="15"/>
        <v>#NUM!</v>
      </c>
      <c r="Y12" s="10">
        <f t="shared" ca="1" si="28"/>
        <v>-1.1408100636710916</v>
      </c>
      <c r="Z12" s="10">
        <f t="shared" ca="1" si="16"/>
        <v>0.32595873934677577</v>
      </c>
      <c r="AA12" s="10">
        <f t="shared" ca="1" si="17"/>
        <v>2.1021008397757082</v>
      </c>
      <c r="AB12" s="10">
        <f t="shared" ca="1" si="18"/>
        <v>3.3828242555295898</v>
      </c>
      <c r="AC12" s="20">
        <f t="shared" ca="1" si="19"/>
        <v>4.4771551920858101</v>
      </c>
      <c r="AD12" s="10">
        <f t="shared" ca="1" si="20"/>
        <v>5.5</v>
      </c>
      <c r="AE12" s="10">
        <f t="shared" ca="1" si="21"/>
        <v>6.5228448079141899</v>
      </c>
      <c r="AF12" s="10">
        <f t="shared" ca="1" si="22"/>
        <v>7.6171757444704102</v>
      </c>
      <c r="AG12" s="10">
        <f t="shared" ca="1" si="23"/>
        <v>8.8978991602242932</v>
      </c>
      <c r="AH12" s="10">
        <f t="shared" ca="1" si="24"/>
        <v>10.674041260653224</v>
      </c>
      <c r="AI12" s="10">
        <f t="shared" ca="1" si="25"/>
        <v>12.140810063671086</v>
      </c>
      <c r="AJ12" s="10">
        <v>0.5</v>
      </c>
      <c r="AK12" s="10">
        <f ca="1">IF(AJ12&gt;$B$19,$B$23,IF(AJ12&lt;=$B$20,INF,$B$23+$B$24*EXP($B$25*LN($B$12^2+1))*($B$19-AJ12)/(AJ12-$B$20)))</f>
        <v>0.55570397805262561</v>
      </c>
      <c r="AL12" s="10">
        <f t="shared" ca="1" si="26"/>
        <v>0.84644403465033247</v>
      </c>
      <c r="AM12" s="17">
        <f t="shared" si="6"/>
        <v>0.8</v>
      </c>
      <c r="AN12" s="17">
        <f t="shared" si="7"/>
        <v>0.55999999999999994</v>
      </c>
      <c r="AO12" s="17">
        <f t="shared" si="8"/>
        <v>0</v>
      </c>
      <c r="AP12" s="10">
        <f t="shared" ca="1" si="27"/>
        <v>0.76179963118529925</v>
      </c>
    </row>
    <row r="13" spans="1:44">
      <c r="A13" s="10" t="s">
        <v>11</v>
      </c>
      <c r="B13" s="10">
        <f ca="1">IF(B10&gt;B19,B23,IF(B10&lt;=B20,INF,B23+B24*EXP(B25*LN(B12^2+1))*(B19-B10)/(B10-B20)))</f>
        <v>1.3827323573106689</v>
      </c>
      <c r="C13" s="9"/>
      <c r="D13" s="9"/>
      <c r="E13" s="9"/>
      <c r="F13" s="21" t="s">
        <v>3</v>
      </c>
      <c r="I13" s="19" t="e">
        <f t="shared" si="0"/>
        <v>#N/A</v>
      </c>
      <c r="J13" s="10" t="e">
        <f t="shared" si="29"/>
        <v>#VALUE!</v>
      </c>
      <c r="K13" s="10" t="e">
        <f t="shared" si="9"/>
        <v>#N/A</v>
      </c>
      <c r="L13" s="10" t="e">
        <f t="shared" si="10"/>
        <v>#N/A</v>
      </c>
      <c r="M13" s="10" t="e">
        <f t="shared" si="11"/>
        <v>#N/A</v>
      </c>
      <c r="N13" s="10">
        <f>_xlfn.AGGREGATE(2,7,$D$2:D13)</f>
        <v>6</v>
      </c>
      <c r="O13" s="10" t="e">
        <f t="shared" si="1"/>
        <v>#N/A</v>
      </c>
      <c r="P13" s="10"/>
      <c r="Q13" s="10"/>
      <c r="R13" s="10"/>
      <c r="S13" s="17">
        <f t="shared" si="3"/>
        <v>0.8</v>
      </c>
      <c r="T13" s="10">
        <f t="shared" ca="1" si="13"/>
        <v>8.8978991602242932</v>
      </c>
      <c r="U13" s="17">
        <f t="shared" si="4"/>
        <v>0.55999999999999994</v>
      </c>
      <c r="V13" s="10">
        <f t="shared" ca="1" si="14"/>
        <v>6.109511915922659</v>
      </c>
      <c r="W13" s="17">
        <f t="shared" si="5"/>
        <v>0</v>
      </c>
      <c r="X13" s="10" t="e">
        <f t="shared" ca="1" si="15"/>
        <v>#NUM!</v>
      </c>
      <c r="Y13" s="10">
        <f t="shared" ca="1" si="28"/>
        <v>-1.1408100636710916</v>
      </c>
      <c r="Z13" s="10">
        <f t="shared" ca="1" si="16"/>
        <v>0.32595873934677577</v>
      </c>
      <c r="AA13" s="10">
        <f t="shared" ca="1" si="17"/>
        <v>2.1021008397757082</v>
      </c>
      <c r="AB13" s="10">
        <f t="shared" ca="1" si="18"/>
        <v>3.3828242555295898</v>
      </c>
      <c r="AC13" s="20">
        <f t="shared" ca="1" si="19"/>
        <v>4.4771551920858101</v>
      </c>
      <c r="AD13" s="10">
        <f t="shared" ca="1" si="20"/>
        <v>5.5</v>
      </c>
      <c r="AE13" s="10">
        <f t="shared" ca="1" si="21"/>
        <v>6.5228448079141899</v>
      </c>
      <c r="AF13" s="10">
        <f t="shared" ca="1" si="22"/>
        <v>7.6171757444704102</v>
      </c>
      <c r="AG13" s="10">
        <f t="shared" ca="1" si="23"/>
        <v>8.8978991602242932</v>
      </c>
      <c r="AH13" s="10">
        <f t="shared" ca="1" si="24"/>
        <v>10.674041260653224</v>
      </c>
      <c r="AI13" s="10">
        <f t="shared" ca="1" si="25"/>
        <v>12.140810063671086</v>
      </c>
      <c r="AJ13" s="10">
        <v>0.55000000000000004</v>
      </c>
      <c r="AK13" s="10">
        <f ca="1">IF(AJ13&gt;$B$19,$B$23,IF(AJ13&lt;=$B$20,INF,$B$23+$B$24*EXP($B$25*LN($B$12^2+1))*($B$19-AJ13)/(AJ13-$B$20)))</f>
        <v>0.50843999667464013</v>
      </c>
      <c r="AL13" s="10">
        <f t="shared" ca="1" si="26"/>
        <v>0.88063679795352312</v>
      </c>
      <c r="AM13" s="17">
        <f t="shared" si="6"/>
        <v>0.8</v>
      </c>
      <c r="AN13" s="17">
        <f t="shared" si="7"/>
        <v>0.55999999999999994</v>
      </c>
      <c r="AO13" s="17">
        <f t="shared" si="8"/>
        <v>0</v>
      </c>
      <c r="AP13" s="10">
        <f t="shared" ca="1" si="27"/>
        <v>0.79257311815817078</v>
      </c>
    </row>
    <row r="14" spans="1:44">
      <c r="A14" s="10" t="s">
        <v>5</v>
      </c>
      <c r="B14" s="10">
        <f ca="1">EXP(B13*(B10-$B$18))</f>
        <v>0.43200215048909124</v>
      </c>
      <c r="C14" s="9"/>
      <c r="D14" s="9"/>
      <c r="E14" s="9"/>
      <c r="F14" s="21" t="s">
        <v>3</v>
      </c>
      <c r="I14" s="19" t="e">
        <f t="shared" si="0"/>
        <v>#N/A</v>
      </c>
      <c r="J14" s="10" t="e">
        <f t="shared" si="29"/>
        <v>#VALUE!</v>
      </c>
      <c r="K14" s="10" t="e">
        <f t="shared" si="9"/>
        <v>#N/A</v>
      </c>
      <c r="L14" s="10" t="e">
        <f t="shared" si="10"/>
        <v>#N/A</v>
      </c>
      <c r="M14" s="10" t="e">
        <f t="shared" si="11"/>
        <v>#N/A</v>
      </c>
      <c r="N14" s="10">
        <f>_xlfn.AGGREGATE(2,7,$D$2:D14)</f>
        <v>6</v>
      </c>
      <c r="O14" s="10" t="e">
        <f t="shared" si="1"/>
        <v>#N/A</v>
      </c>
      <c r="P14" s="10"/>
      <c r="Q14" s="10"/>
      <c r="R14" s="10"/>
      <c r="S14" s="17">
        <f t="shared" si="3"/>
        <v>0.8</v>
      </c>
      <c r="T14" s="10">
        <f t="shared" ca="1" si="13"/>
        <v>8.8978991602242932</v>
      </c>
      <c r="U14" s="17">
        <f t="shared" si="4"/>
        <v>0.55999999999999994</v>
      </c>
      <c r="V14" s="10">
        <f t="shared" ca="1" si="14"/>
        <v>6.109511915922659</v>
      </c>
      <c r="W14" s="17">
        <f t="shared" si="5"/>
        <v>0</v>
      </c>
      <c r="X14" s="10" t="e">
        <f t="shared" ca="1" si="15"/>
        <v>#NUM!</v>
      </c>
      <c r="Y14" s="10">
        <f t="shared" ca="1" si="28"/>
        <v>-1.1408100636710916</v>
      </c>
      <c r="Z14" s="10">
        <f t="shared" ca="1" si="16"/>
        <v>0.32595873934677577</v>
      </c>
      <c r="AA14" s="10">
        <f t="shared" ca="1" si="17"/>
        <v>2.1021008397757082</v>
      </c>
      <c r="AB14" s="10">
        <f t="shared" ca="1" si="18"/>
        <v>3.3828242555295898</v>
      </c>
      <c r="AC14" s="20">
        <f t="shared" ca="1" si="19"/>
        <v>4.4771551920858101</v>
      </c>
      <c r="AD14" s="10">
        <f t="shared" ca="1" si="20"/>
        <v>5.5</v>
      </c>
      <c r="AE14" s="10">
        <f t="shared" ca="1" si="21"/>
        <v>6.5228448079141899</v>
      </c>
      <c r="AF14" s="10">
        <f t="shared" ca="1" si="22"/>
        <v>7.6171757444704102</v>
      </c>
      <c r="AG14" s="10">
        <f t="shared" ca="1" si="23"/>
        <v>8.8978991602242932</v>
      </c>
      <c r="AH14" s="10">
        <f t="shared" ca="1" si="24"/>
        <v>10.674041260653224</v>
      </c>
      <c r="AI14" s="10">
        <f t="shared" ca="1" si="25"/>
        <v>12.140810063671086</v>
      </c>
      <c r="AJ14" s="10">
        <v>0.6</v>
      </c>
      <c r="AK14" s="10">
        <f>IF(AJ14&gt;$B$19,$B$23,IF(AJ14&lt;=$B$20,INF,$B$23+$B$24*EXP($B$25*LN($B$12^2+1))*($B$19-AJ14)/(AJ14-$B$20)))</f>
        <v>0.5</v>
      </c>
      <c r="AL14" s="10">
        <f t="shared" si="26"/>
        <v>0.90483741803595952</v>
      </c>
      <c r="AM14" s="17">
        <f t="shared" si="6"/>
        <v>0.8</v>
      </c>
      <c r="AN14" s="17">
        <f t="shared" si="7"/>
        <v>0.55999999999999994</v>
      </c>
      <c r="AO14" s="17">
        <f t="shared" si="8"/>
        <v>0</v>
      </c>
      <c r="AP14" s="10">
        <f t="shared" si="27"/>
        <v>0.81435367623236354</v>
      </c>
    </row>
    <row r="15" spans="1:44">
      <c r="A15" s="10" t="s">
        <v>59</v>
      </c>
      <c r="B15" s="10">
        <f>_xlfn.AGGREGATE(1,7,J:J)</f>
        <v>2.25</v>
      </c>
      <c r="F15" s="21" t="s">
        <v>3</v>
      </c>
      <c r="I15" s="19" t="e">
        <f t="shared" si="0"/>
        <v>#N/A</v>
      </c>
      <c r="J15" s="10" t="e">
        <f t="shared" si="29"/>
        <v>#VALUE!</v>
      </c>
      <c r="K15" s="10" t="e">
        <f t="shared" si="9"/>
        <v>#N/A</v>
      </c>
      <c r="L15" s="10" t="e">
        <f t="shared" si="10"/>
        <v>#N/A</v>
      </c>
      <c r="M15" s="10" t="e">
        <f t="shared" si="11"/>
        <v>#N/A</v>
      </c>
      <c r="N15" s="10">
        <f>_xlfn.AGGREGATE(2,7,$D$2:D15)</f>
        <v>6</v>
      </c>
      <c r="O15" s="10" t="e">
        <f t="shared" si="1"/>
        <v>#N/A</v>
      </c>
      <c r="P15" s="10"/>
      <c r="Q15" s="10"/>
      <c r="R15" s="10"/>
      <c r="S15" s="17">
        <f t="shared" si="3"/>
        <v>0.8</v>
      </c>
      <c r="T15" s="10">
        <f t="shared" ca="1" si="13"/>
        <v>8.8978991602242932</v>
      </c>
      <c r="U15" s="17">
        <f t="shared" si="4"/>
        <v>0.55999999999999994</v>
      </c>
      <c r="V15" s="10">
        <f t="shared" ca="1" si="14"/>
        <v>6.109511915922659</v>
      </c>
      <c r="W15" s="17">
        <f t="shared" si="5"/>
        <v>0</v>
      </c>
      <c r="X15" s="10" t="e">
        <f t="shared" ca="1" si="15"/>
        <v>#NUM!</v>
      </c>
      <c r="Y15" s="10">
        <f t="shared" ca="1" si="28"/>
        <v>-1.1408100636710916</v>
      </c>
      <c r="Z15" s="10">
        <f t="shared" ca="1" si="16"/>
        <v>0.32595873934677577</v>
      </c>
      <c r="AA15" s="10">
        <f t="shared" ca="1" si="17"/>
        <v>2.1021008397757082</v>
      </c>
      <c r="AB15" s="10">
        <f t="shared" ca="1" si="18"/>
        <v>3.3828242555295898</v>
      </c>
      <c r="AC15" s="20">
        <f t="shared" ca="1" si="19"/>
        <v>4.4771551920858101</v>
      </c>
      <c r="AD15" s="10">
        <f t="shared" ca="1" si="20"/>
        <v>5.5</v>
      </c>
      <c r="AE15" s="10">
        <f t="shared" ca="1" si="21"/>
        <v>6.5228448079141899</v>
      </c>
      <c r="AF15" s="10">
        <f t="shared" ca="1" si="22"/>
        <v>7.6171757444704102</v>
      </c>
      <c r="AG15" s="10">
        <f t="shared" ca="1" si="23"/>
        <v>8.8978991602242932</v>
      </c>
      <c r="AH15" s="10">
        <f t="shared" ca="1" si="24"/>
        <v>10.674041260653224</v>
      </c>
      <c r="AI15" s="10">
        <f t="shared" ca="1" si="25"/>
        <v>12.140810063671086</v>
      </c>
      <c r="AJ15" s="10">
        <v>0.65</v>
      </c>
      <c r="AK15" s="10">
        <f>IF(AJ15&gt;$B$19,$B$23,IF(AJ15&lt;=$B$20,INF,$B$23+$B$24*EXP($B$25*LN($B$12^2+1))*($B$19-AJ15)/(AJ15-$B$20)))</f>
        <v>0.5</v>
      </c>
      <c r="AL15" s="10">
        <f t="shared" si="26"/>
        <v>0.92774348632855286</v>
      </c>
      <c r="AM15" s="17">
        <f t="shared" si="6"/>
        <v>0.8</v>
      </c>
      <c r="AN15" s="17">
        <f t="shared" si="7"/>
        <v>0.55999999999999994</v>
      </c>
      <c r="AO15" s="17">
        <f t="shared" si="8"/>
        <v>0</v>
      </c>
      <c r="AP15" s="10">
        <f t="shared" si="27"/>
        <v>0.83496913769569758</v>
      </c>
    </row>
    <row r="16" spans="1:44">
      <c r="F16" s="21" t="s">
        <v>3</v>
      </c>
      <c r="I16" s="19" t="e">
        <f t="shared" si="0"/>
        <v>#N/A</v>
      </c>
      <c r="J16" s="10" t="e">
        <f t="shared" si="29"/>
        <v>#VALUE!</v>
      </c>
      <c r="K16" s="10" t="e">
        <f t="shared" si="9"/>
        <v>#N/A</v>
      </c>
      <c r="L16" s="10" t="e">
        <f t="shared" si="10"/>
        <v>#N/A</v>
      </c>
      <c r="M16" s="10" t="e">
        <f t="shared" si="11"/>
        <v>#N/A</v>
      </c>
      <c r="N16" s="10">
        <f>_xlfn.AGGREGATE(2,7,$D$2:D16)</f>
        <v>6</v>
      </c>
      <c r="O16" s="10" t="e">
        <f t="shared" si="1"/>
        <v>#N/A</v>
      </c>
      <c r="P16" s="10"/>
      <c r="Q16" s="10"/>
      <c r="R16" s="10"/>
      <c r="S16" s="17">
        <f t="shared" si="3"/>
        <v>0.8</v>
      </c>
      <c r="T16" s="10">
        <f t="shared" ca="1" si="13"/>
        <v>8.8978991602242932</v>
      </c>
      <c r="U16" s="17">
        <f t="shared" si="4"/>
        <v>0.55999999999999994</v>
      </c>
      <c r="V16" s="10">
        <f t="shared" ca="1" si="14"/>
        <v>6.109511915922659</v>
      </c>
      <c r="W16" s="17">
        <f t="shared" si="5"/>
        <v>0</v>
      </c>
      <c r="X16" s="10" t="e">
        <f t="shared" ca="1" si="15"/>
        <v>#NUM!</v>
      </c>
      <c r="Y16" s="10">
        <f t="shared" ca="1" si="28"/>
        <v>-1.1408100636710916</v>
      </c>
      <c r="Z16" s="10">
        <f t="shared" ca="1" si="16"/>
        <v>0.32595873934677577</v>
      </c>
      <c r="AA16" s="10">
        <f t="shared" ca="1" si="17"/>
        <v>2.1021008397757082</v>
      </c>
      <c r="AB16" s="10">
        <f t="shared" ca="1" si="18"/>
        <v>3.3828242555295898</v>
      </c>
      <c r="AC16" s="20">
        <f t="shared" ca="1" si="19"/>
        <v>4.4771551920858101</v>
      </c>
      <c r="AD16" s="10">
        <f t="shared" ca="1" si="20"/>
        <v>5.5</v>
      </c>
      <c r="AE16" s="10">
        <f t="shared" ca="1" si="21"/>
        <v>6.5228448079141899</v>
      </c>
      <c r="AF16" s="10">
        <f t="shared" ca="1" si="22"/>
        <v>7.6171757444704102</v>
      </c>
      <c r="AG16" s="10">
        <f t="shared" ca="1" si="23"/>
        <v>8.8978991602242932</v>
      </c>
      <c r="AH16" s="10">
        <f t="shared" ca="1" si="24"/>
        <v>10.674041260653224</v>
      </c>
      <c r="AI16" s="10">
        <f t="shared" ca="1" si="25"/>
        <v>12.140810063671086</v>
      </c>
      <c r="AJ16" s="10">
        <v>0.7</v>
      </c>
      <c r="AK16" s="10">
        <f>IF(AJ16&gt;$B$19,$B$23,IF(AJ16&lt;=$B$20,INF,$B$23+$B$24*EXP($B$25*LN($B$12^2+1))*($B$19-AJ16)/(AJ16-$B$20)))</f>
        <v>0.5</v>
      </c>
      <c r="AL16" s="10">
        <f t="shared" si="26"/>
        <v>0.95122942450071402</v>
      </c>
      <c r="AM16" s="17">
        <f t="shared" si="6"/>
        <v>0.8</v>
      </c>
      <c r="AN16" s="17">
        <f t="shared" si="7"/>
        <v>0.55999999999999994</v>
      </c>
      <c r="AO16" s="17">
        <f t="shared" si="8"/>
        <v>0</v>
      </c>
      <c r="AP16" s="10">
        <f t="shared" si="27"/>
        <v>0.85610648205064266</v>
      </c>
    </row>
    <row r="17" spans="1:42">
      <c r="A17" s="2" t="s">
        <v>19</v>
      </c>
      <c r="B17" s="3"/>
      <c r="F17" s="21" t="s">
        <v>3</v>
      </c>
      <c r="I17" s="19" t="e">
        <f t="shared" si="0"/>
        <v>#N/A</v>
      </c>
      <c r="J17" s="10" t="e">
        <f t="shared" si="29"/>
        <v>#VALUE!</v>
      </c>
      <c r="K17" s="10" t="e">
        <f t="shared" si="9"/>
        <v>#N/A</v>
      </c>
      <c r="L17" s="10" t="e">
        <f t="shared" si="10"/>
        <v>#N/A</v>
      </c>
      <c r="M17" s="10" t="e">
        <f t="shared" si="11"/>
        <v>#N/A</v>
      </c>
      <c r="N17" s="10">
        <f>_xlfn.AGGREGATE(2,7,$D$2:D17)</f>
        <v>6</v>
      </c>
      <c r="O17" s="10" t="e">
        <f t="shared" si="1"/>
        <v>#N/A</v>
      </c>
      <c r="P17" s="10"/>
      <c r="Q17" s="10"/>
      <c r="R17" s="10"/>
      <c r="S17" s="17">
        <f t="shared" si="3"/>
        <v>0.8</v>
      </c>
      <c r="T17" s="10">
        <f t="shared" ca="1" si="13"/>
        <v>8.8978991602242932</v>
      </c>
      <c r="U17" s="17">
        <f t="shared" si="4"/>
        <v>0.55999999999999994</v>
      </c>
      <c r="V17" s="10">
        <f t="shared" ca="1" si="14"/>
        <v>6.109511915922659</v>
      </c>
      <c r="W17" s="17">
        <f t="shared" si="5"/>
        <v>0</v>
      </c>
      <c r="X17" s="10" t="e">
        <f t="shared" ca="1" si="15"/>
        <v>#NUM!</v>
      </c>
      <c r="Y17" s="10">
        <f t="shared" ca="1" si="28"/>
        <v>-1.1408100636710916</v>
      </c>
      <c r="Z17" s="10">
        <f t="shared" ca="1" si="16"/>
        <v>0.32595873934677577</v>
      </c>
      <c r="AA17" s="10">
        <f t="shared" ca="1" si="17"/>
        <v>2.1021008397757082</v>
      </c>
      <c r="AB17" s="10">
        <f t="shared" ca="1" si="18"/>
        <v>3.3828242555295898</v>
      </c>
      <c r="AC17" s="20">
        <f t="shared" ca="1" si="19"/>
        <v>4.4771551920858101</v>
      </c>
      <c r="AD17" s="10">
        <f t="shared" ca="1" si="20"/>
        <v>5.5</v>
      </c>
      <c r="AE17" s="10">
        <f t="shared" ca="1" si="21"/>
        <v>6.5228448079141899</v>
      </c>
      <c r="AF17" s="10">
        <f t="shared" ca="1" si="22"/>
        <v>7.6171757444704102</v>
      </c>
      <c r="AG17" s="10">
        <f t="shared" ca="1" si="23"/>
        <v>8.8978991602242932</v>
      </c>
      <c r="AH17" s="10">
        <f t="shared" ca="1" si="24"/>
        <v>10.674041260653224</v>
      </c>
      <c r="AI17" s="10">
        <f t="shared" ca="1" si="25"/>
        <v>12.140810063671086</v>
      </c>
      <c r="AJ17" s="10">
        <v>0.75</v>
      </c>
      <c r="AK17" s="10">
        <f>IF(AJ17&gt;$B$19,$B$23,IF(AJ17&lt;=$B$20,INF,$B$23+$B$24*EXP($B$25*LN($B$12^2+1))*($B$19-AJ17)/(AJ17-$B$20)))</f>
        <v>0.5</v>
      </c>
      <c r="AL17" s="10">
        <f t="shared" si="26"/>
        <v>0.97530991202833262</v>
      </c>
      <c r="AM17" s="17">
        <f t="shared" si="6"/>
        <v>0.8</v>
      </c>
      <c r="AN17" s="17">
        <f t="shared" si="7"/>
        <v>0.55999999999999994</v>
      </c>
      <c r="AO17" s="17">
        <f t="shared" si="8"/>
        <v>0</v>
      </c>
      <c r="AP17" s="10">
        <f t="shared" si="27"/>
        <v>0.87777892082549935</v>
      </c>
    </row>
    <row r="18" spans="1:42">
      <c r="A18" s="4" t="s">
        <v>10</v>
      </c>
      <c r="B18" s="5">
        <v>0.8</v>
      </c>
      <c r="F18" s="21" t="s">
        <v>3</v>
      </c>
      <c r="I18" s="19" t="e">
        <f t="shared" si="0"/>
        <v>#N/A</v>
      </c>
      <c r="J18" s="10" t="e">
        <f t="shared" si="29"/>
        <v>#VALUE!</v>
      </c>
      <c r="K18" s="10" t="e">
        <f t="shared" si="9"/>
        <v>#N/A</v>
      </c>
      <c r="L18" s="10" t="e">
        <f t="shared" si="10"/>
        <v>#N/A</v>
      </c>
      <c r="M18" s="10" t="e">
        <f t="shared" si="11"/>
        <v>#N/A</v>
      </c>
      <c r="N18" s="10">
        <f>_xlfn.AGGREGATE(2,7,$D$2:D18)</f>
        <v>6</v>
      </c>
      <c r="O18" s="10" t="e">
        <f t="shared" si="1"/>
        <v>#N/A</v>
      </c>
      <c r="P18" s="10"/>
      <c r="Q18" s="10"/>
      <c r="R18" s="10"/>
      <c r="S18" s="17">
        <f t="shared" si="3"/>
        <v>0.8</v>
      </c>
      <c r="T18" s="10">
        <f t="shared" ca="1" si="13"/>
        <v>8.8978991602242932</v>
      </c>
      <c r="U18" s="17">
        <f t="shared" si="4"/>
        <v>0.55999999999999994</v>
      </c>
      <c r="V18" s="10">
        <f t="shared" ca="1" si="14"/>
        <v>6.109511915922659</v>
      </c>
      <c r="W18" s="17">
        <f t="shared" si="5"/>
        <v>0</v>
      </c>
      <c r="X18" s="10" t="e">
        <f t="shared" ca="1" si="15"/>
        <v>#NUM!</v>
      </c>
      <c r="Y18" s="10">
        <f t="shared" ca="1" si="28"/>
        <v>-1.1408100636710916</v>
      </c>
      <c r="Z18" s="10">
        <f t="shared" ca="1" si="16"/>
        <v>0.32595873934677577</v>
      </c>
      <c r="AA18" s="10">
        <f t="shared" ca="1" si="17"/>
        <v>2.1021008397757082</v>
      </c>
      <c r="AB18" s="10">
        <f t="shared" ca="1" si="18"/>
        <v>3.3828242555295898</v>
      </c>
      <c r="AC18" s="20">
        <f t="shared" ca="1" si="19"/>
        <v>4.4771551920858101</v>
      </c>
      <c r="AD18" s="10">
        <f t="shared" ca="1" si="20"/>
        <v>5.5</v>
      </c>
      <c r="AE18" s="10">
        <f t="shared" ca="1" si="21"/>
        <v>6.5228448079141899</v>
      </c>
      <c r="AF18" s="10">
        <f t="shared" ca="1" si="22"/>
        <v>7.6171757444704102</v>
      </c>
      <c r="AG18" s="10">
        <f t="shared" ca="1" si="23"/>
        <v>8.8978991602242932</v>
      </c>
      <c r="AH18" s="10">
        <f t="shared" ca="1" si="24"/>
        <v>10.674041260653224</v>
      </c>
      <c r="AI18" s="10">
        <f t="shared" ca="1" si="25"/>
        <v>12.140810063671086</v>
      </c>
      <c r="AJ18" s="10">
        <v>0.8</v>
      </c>
      <c r="AK18" s="10">
        <f>IF(AJ18&gt;$B$19,$B$23,IF(AJ18&lt;=$B$20,INF,$B$23+$B$24*EXP($B$25*LN($B$12^2+1))*($B$19-AJ18)/(AJ18-$B$20)))</f>
        <v>0.5</v>
      </c>
      <c r="AL18" s="10">
        <f t="shared" si="26"/>
        <v>1</v>
      </c>
      <c r="AM18" s="17">
        <f t="shared" si="6"/>
        <v>0.8</v>
      </c>
      <c r="AN18" s="17">
        <f t="shared" si="7"/>
        <v>0.55999999999999994</v>
      </c>
      <c r="AO18" s="17">
        <f t="shared" si="8"/>
        <v>0</v>
      </c>
      <c r="AP18" s="10">
        <f t="shared" si="27"/>
        <v>0.9</v>
      </c>
    </row>
    <row r="19" spans="1:42">
      <c r="A19" s="4" t="s">
        <v>13</v>
      </c>
      <c r="B19" s="5">
        <f>0.7*B18</f>
        <v>0.55999999999999994</v>
      </c>
      <c r="F19" s="21" t="s">
        <v>3</v>
      </c>
      <c r="I19" s="19" t="e">
        <f t="shared" si="0"/>
        <v>#N/A</v>
      </c>
      <c r="J19" s="10" t="e">
        <f t="shared" si="29"/>
        <v>#VALUE!</v>
      </c>
      <c r="K19" s="10" t="e">
        <f t="shared" si="9"/>
        <v>#N/A</v>
      </c>
      <c r="L19" s="10" t="e">
        <f t="shared" si="10"/>
        <v>#N/A</v>
      </c>
      <c r="M19" s="10" t="e">
        <f t="shared" si="11"/>
        <v>#N/A</v>
      </c>
      <c r="N19" s="10">
        <f>_xlfn.AGGREGATE(2,7,$D$2:D19)</f>
        <v>6</v>
      </c>
      <c r="O19" s="10" t="e">
        <f t="shared" si="1"/>
        <v>#N/A</v>
      </c>
      <c r="P19" s="10"/>
      <c r="Q19" s="10"/>
      <c r="R19" s="10"/>
      <c r="S19" s="17">
        <f t="shared" si="3"/>
        <v>0.8</v>
      </c>
      <c r="T19" s="10">
        <f t="shared" ca="1" si="13"/>
        <v>8.8978991602242932</v>
      </c>
      <c r="U19" s="17">
        <f t="shared" si="4"/>
        <v>0.55999999999999994</v>
      </c>
      <c r="V19" s="10">
        <f t="shared" ca="1" si="14"/>
        <v>6.109511915922659</v>
      </c>
      <c r="W19" s="17">
        <f t="shared" si="5"/>
        <v>0</v>
      </c>
      <c r="X19" s="10" t="e">
        <f t="shared" ca="1" si="15"/>
        <v>#NUM!</v>
      </c>
      <c r="Y19" s="10">
        <f t="shared" ca="1" si="28"/>
        <v>-1.1408100636710916</v>
      </c>
      <c r="Z19" s="10">
        <f t="shared" ca="1" si="16"/>
        <v>0.32595873934677577</v>
      </c>
      <c r="AA19" s="10">
        <f t="shared" ca="1" si="17"/>
        <v>2.1021008397757082</v>
      </c>
      <c r="AB19" s="10">
        <f t="shared" ca="1" si="18"/>
        <v>3.3828242555295898</v>
      </c>
      <c r="AC19" s="20">
        <f t="shared" ca="1" si="19"/>
        <v>4.4771551920858101</v>
      </c>
      <c r="AD19" s="10">
        <f t="shared" ca="1" si="20"/>
        <v>5.5</v>
      </c>
      <c r="AE19" s="10">
        <f t="shared" ca="1" si="21"/>
        <v>6.5228448079141899</v>
      </c>
      <c r="AF19" s="10">
        <f t="shared" ca="1" si="22"/>
        <v>7.6171757444704102</v>
      </c>
      <c r="AG19" s="10">
        <f t="shared" ca="1" si="23"/>
        <v>8.8978991602242932</v>
      </c>
      <c r="AH19" s="10">
        <f t="shared" ca="1" si="24"/>
        <v>10.674041260653224</v>
      </c>
      <c r="AI19" s="10">
        <f t="shared" ca="1" si="25"/>
        <v>12.140810063671086</v>
      </c>
      <c r="AJ19" s="10">
        <v>0.85</v>
      </c>
      <c r="AK19" s="10">
        <f>IF(AJ19&gt;$B$19,$B$23,IF(AJ19&lt;=$B$20,INF,$B$23+$B$24*EXP($B$25*LN($B$12^2+1))*($B$19-AJ19)/(AJ19-$B$20)))</f>
        <v>0.5</v>
      </c>
      <c r="AL19" s="10">
        <f t="shared" si="26"/>
        <v>1.0253151205244289</v>
      </c>
      <c r="AM19" s="17">
        <f t="shared" si="6"/>
        <v>0.8</v>
      </c>
      <c r="AN19" s="17">
        <f t="shared" si="7"/>
        <v>0.55999999999999994</v>
      </c>
      <c r="AO19" s="17">
        <f t="shared" si="8"/>
        <v>0</v>
      </c>
      <c r="AP19" s="10">
        <f t="shared" si="27"/>
        <v>0.92278360847198604</v>
      </c>
    </row>
    <row r="20" spans="1:42">
      <c r="A20" s="4" t="s">
        <v>14</v>
      </c>
      <c r="B20" s="5">
        <f>0*B19</f>
        <v>0</v>
      </c>
      <c r="F20" s="21" t="s">
        <v>3</v>
      </c>
      <c r="I20" s="19" t="e">
        <f t="shared" si="0"/>
        <v>#N/A</v>
      </c>
      <c r="J20" s="10" t="e">
        <f t="shared" si="29"/>
        <v>#VALUE!</v>
      </c>
      <c r="K20" s="10" t="e">
        <f t="shared" si="9"/>
        <v>#N/A</v>
      </c>
      <c r="L20" s="10" t="e">
        <f t="shared" si="10"/>
        <v>#N/A</v>
      </c>
      <c r="M20" s="10" t="e">
        <f t="shared" si="11"/>
        <v>#N/A</v>
      </c>
      <c r="N20" s="10">
        <f>_xlfn.AGGREGATE(2,7,$D$2:D20)</f>
        <v>6</v>
      </c>
      <c r="O20" s="10" t="e">
        <f t="shared" si="1"/>
        <v>#N/A</v>
      </c>
      <c r="P20" s="10"/>
      <c r="Q20" s="10"/>
      <c r="R20" s="10"/>
      <c r="S20" s="17">
        <f t="shared" si="3"/>
        <v>0.8</v>
      </c>
      <c r="T20" s="10">
        <f t="shared" ca="1" si="13"/>
        <v>8.8978991602242932</v>
      </c>
      <c r="U20" s="17">
        <f t="shared" si="4"/>
        <v>0.55999999999999994</v>
      </c>
      <c r="V20" s="10">
        <f t="shared" ca="1" si="14"/>
        <v>6.109511915922659</v>
      </c>
      <c r="W20" s="17">
        <f t="shared" si="5"/>
        <v>0</v>
      </c>
      <c r="X20" s="10" t="e">
        <f t="shared" ca="1" si="15"/>
        <v>#NUM!</v>
      </c>
      <c r="Y20" s="10">
        <f t="shared" ca="1" si="28"/>
        <v>-1.1408100636710916</v>
      </c>
      <c r="Z20" s="10">
        <f t="shared" ca="1" si="16"/>
        <v>0.32595873934677577</v>
      </c>
      <c r="AA20" s="10">
        <f t="shared" ca="1" si="17"/>
        <v>2.1021008397757082</v>
      </c>
      <c r="AB20" s="10">
        <f t="shared" ca="1" si="18"/>
        <v>3.3828242555295898</v>
      </c>
      <c r="AC20" s="20">
        <f t="shared" ca="1" si="19"/>
        <v>4.4771551920858101</v>
      </c>
      <c r="AD20" s="10">
        <f t="shared" ca="1" si="20"/>
        <v>5.5</v>
      </c>
      <c r="AE20" s="10">
        <f t="shared" ca="1" si="21"/>
        <v>6.5228448079141899</v>
      </c>
      <c r="AF20" s="10">
        <f t="shared" ca="1" si="22"/>
        <v>7.6171757444704102</v>
      </c>
      <c r="AG20" s="10">
        <f t="shared" ca="1" si="23"/>
        <v>8.8978991602242932</v>
      </c>
      <c r="AH20" s="10">
        <f t="shared" ca="1" si="24"/>
        <v>10.674041260653224</v>
      </c>
      <c r="AI20" s="10">
        <f t="shared" ca="1" si="25"/>
        <v>12.140810063671086</v>
      </c>
      <c r="AJ20" s="10">
        <v>0.9</v>
      </c>
      <c r="AK20" s="10">
        <f>IF(AJ20&gt;$B$19,$B$23,IF(AJ20&lt;=$B$20,INF,$B$23+$B$24*EXP($B$25*LN($B$12^2+1))*($B$19-AJ20)/(AJ20-$B$20)))</f>
        <v>0.5</v>
      </c>
      <c r="AL20" s="10">
        <f t="shared" si="26"/>
        <v>1.0512710963760241</v>
      </c>
      <c r="AM20" s="17">
        <f t="shared" si="6"/>
        <v>0.8</v>
      </c>
      <c r="AN20" s="17">
        <f t="shared" si="7"/>
        <v>0.55999999999999994</v>
      </c>
      <c r="AO20" s="17">
        <f t="shared" si="8"/>
        <v>0</v>
      </c>
      <c r="AP20" s="10">
        <f t="shared" si="27"/>
        <v>0.94614398673842171</v>
      </c>
    </row>
    <row r="21" spans="1:42">
      <c r="A21" s="4"/>
      <c r="B21" s="5"/>
      <c r="F21" s="21" t="s">
        <v>3</v>
      </c>
      <c r="I21" s="19" t="e">
        <f t="shared" si="0"/>
        <v>#N/A</v>
      </c>
      <c r="J21" s="10" t="e">
        <f t="shared" si="29"/>
        <v>#VALUE!</v>
      </c>
      <c r="K21" s="10" t="e">
        <f t="shared" si="9"/>
        <v>#N/A</v>
      </c>
      <c r="L21" s="10" t="e">
        <f t="shared" si="10"/>
        <v>#N/A</v>
      </c>
      <c r="M21" s="10" t="e">
        <f t="shared" si="11"/>
        <v>#N/A</v>
      </c>
      <c r="N21" s="10">
        <f>_xlfn.AGGREGATE(2,7,$D$2:D21)</f>
        <v>6</v>
      </c>
      <c r="O21" s="10" t="e">
        <f t="shared" si="1"/>
        <v>#N/A</v>
      </c>
      <c r="P21" s="10"/>
      <c r="Q21" s="10"/>
      <c r="R21" s="10"/>
      <c r="S21" s="17">
        <f t="shared" si="3"/>
        <v>0.8</v>
      </c>
      <c r="T21" s="10">
        <f t="shared" ca="1" si="13"/>
        <v>8.8978991602242932</v>
      </c>
      <c r="U21" s="17">
        <f t="shared" si="4"/>
        <v>0.55999999999999994</v>
      </c>
      <c r="V21" s="10">
        <f t="shared" ca="1" si="14"/>
        <v>6.109511915922659</v>
      </c>
      <c r="W21" s="17">
        <f t="shared" si="5"/>
        <v>0</v>
      </c>
      <c r="X21" s="10" t="e">
        <f t="shared" ca="1" si="15"/>
        <v>#NUM!</v>
      </c>
      <c r="Y21" s="10">
        <f t="shared" ca="1" si="28"/>
        <v>-1.1408100636710916</v>
      </c>
      <c r="Z21" s="10">
        <f t="shared" ca="1" si="16"/>
        <v>0.32595873934677577</v>
      </c>
      <c r="AA21" s="10">
        <f t="shared" ca="1" si="17"/>
        <v>2.1021008397757082</v>
      </c>
      <c r="AB21" s="10">
        <f t="shared" ca="1" si="18"/>
        <v>3.3828242555295898</v>
      </c>
      <c r="AC21" s="20">
        <f t="shared" ca="1" si="19"/>
        <v>4.4771551920858101</v>
      </c>
      <c r="AD21" s="10">
        <f t="shared" ca="1" si="20"/>
        <v>5.5</v>
      </c>
      <c r="AE21" s="10">
        <f t="shared" ca="1" si="21"/>
        <v>6.5228448079141899</v>
      </c>
      <c r="AF21" s="10">
        <f t="shared" ca="1" si="22"/>
        <v>7.6171757444704102</v>
      </c>
      <c r="AG21" s="10">
        <f t="shared" ca="1" si="23"/>
        <v>8.8978991602242932</v>
      </c>
      <c r="AH21" s="10">
        <f t="shared" ca="1" si="24"/>
        <v>10.674041260653224</v>
      </c>
      <c r="AI21" s="10">
        <f t="shared" ca="1" si="25"/>
        <v>12.140810063671086</v>
      </c>
      <c r="AJ21" s="10">
        <v>0.95</v>
      </c>
      <c r="AK21" s="10">
        <f>IF(AJ21&gt;$B$19,$B$23,IF(AJ21&lt;=$B$20,INF,$B$23+$B$24*EXP($B$25*LN($B$12^2+1))*($B$19-AJ21)/(AJ21-$B$20)))</f>
        <v>0.5</v>
      </c>
      <c r="AL21" s="10">
        <f t="shared" si="26"/>
        <v>1.0778841508846315</v>
      </c>
      <c r="AM21" s="17">
        <f t="shared" si="6"/>
        <v>0.8</v>
      </c>
      <c r="AN21" s="17">
        <f t="shared" si="7"/>
        <v>0.55999999999999994</v>
      </c>
      <c r="AO21" s="17">
        <f t="shared" si="8"/>
        <v>0</v>
      </c>
      <c r="AP21" s="10">
        <f t="shared" si="27"/>
        <v>0.97009573579616837</v>
      </c>
    </row>
    <row r="22" spans="1:42">
      <c r="A22" s="4" t="s">
        <v>62</v>
      </c>
      <c r="B22" s="27">
        <v>0.9</v>
      </c>
      <c r="F22" s="21" t="s">
        <v>3</v>
      </c>
      <c r="I22" s="19" t="e">
        <f t="shared" si="0"/>
        <v>#N/A</v>
      </c>
      <c r="J22" s="10" t="e">
        <f t="shared" si="29"/>
        <v>#VALUE!</v>
      </c>
      <c r="K22" s="10" t="e">
        <f t="shared" si="9"/>
        <v>#N/A</v>
      </c>
      <c r="L22" s="10" t="e">
        <f t="shared" si="10"/>
        <v>#N/A</v>
      </c>
      <c r="M22" s="10" t="e">
        <f t="shared" si="11"/>
        <v>#N/A</v>
      </c>
      <c r="N22" s="10">
        <f>_xlfn.AGGREGATE(2,7,$D$2:D22)</f>
        <v>6</v>
      </c>
      <c r="O22" s="10" t="e">
        <f t="shared" si="1"/>
        <v>#N/A</v>
      </c>
      <c r="P22" s="10"/>
      <c r="Q22" s="10"/>
      <c r="R22" s="10"/>
      <c r="S22" s="17">
        <f t="shared" si="3"/>
        <v>0.8</v>
      </c>
      <c r="T22" s="10">
        <f t="shared" ca="1" si="13"/>
        <v>8.8978991602242932</v>
      </c>
      <c r="U22" s="17">
        <f t="shared" si="4"/>
        <v>0.55999999999999994</v>
      </c>
      <c r="V22" s="10">
        <f t="shared" ca="1" si="14"/>
        <v>6.109511915922659</v>
      </c>
      <c r="W22" s="17">
        <f t="shared" si="5"/>
        <v>0</v>
      </c>
      <c r="X22" s="10" t="e">
        <f t="shared" ca="1" si="15"/>
        <v>#NUM!</v>
      </c>
      <c r="Y22" s="10">
        <f t="shared" ca="1" si="28"/>
        <v>-1.1408100636710916</v>
      </c>
      <c r="Z22" s="10">
        <f t="shared" ca="1" si="16"/>
        <v>0.32595873934677577</v>
      </c>
      <c r="AA22" s="10">
        <f t="shared" ca="1" si="17"/>
        <v>2.1021008397757082</v>
      </c>
      <c r="AB22" s="10">
        <f t="shared" ca="1" si="18"/>
        <v>3.3828242555295898</v>
      </c>
      <c r="AC22" s="20">
        <f t="shared" ca="1" si="19"/>
        <v>4.4771551920858101</v>
      </c>
      <c r="AD22" s="10">
        <f t="shared" ca="1" si="20"/>
        <v>5.5</v>
      </c>
      <c r="AE22" s="10">
        <f t="shared" ca="1" si="21"/>
        <v>6.5228448079141899</v>
      </c>
      <c r="AF22" s="10">
        <f t="shared" ca="1" si="22"/>
        <v>7.6171757444704102</v>
      </c>
      <c r="AG22" s="10">
        <f t="shared" ca="1" si="23"/>
        <v>8.8978991602242932</v>
      </c>
      <c r="AH22" s="10">
        <f t="shared" ca="1" si="24"/>
        <v>10.674041260653224</v>
      </c>
      <c r="AI22" s="10">
        <f t="shared" ca="1" si="25"/>
        <v>12.140810063671086</v>
      </c>
      <c r="AJ22" s="10">
        <v>1</v>
      </c>
      <c r="AK22" s="10">
        <f>IF(AJ22&gt;$B$19,$B$23,IF(AJ22&lt;=$B$20,INF,$B$23+$B$24*EXP($B$25*LN($B$12^2+1))*($B$19-AJ22)/(AJ22-$B$20)))</f>
        <v>0.5</v>
      </c>
      <c r="AL22" s="10">
        <f t="shared" si="26"/>
        <v>1.1051709180756475</v>
      </c>
      <c r="AM22" s="17">
        <f t="shared" si="6"/>
        <v>0.8</v>
      </c>
      <c r="AN22" s="17">
        <f t="shared" si="7"/>
        <v>0.55999999999999994</v>
      </c>
      <c r="AO22" s="17">
        <f t="shared" si="8"/>
        <v>0</v>
      </c>
      <c r="AP22" s="10">
        <f t="shared" si="27"/>
        <v>0.99465382626808274</v>
      </c>
    </row>
    <row r="23" spans="1:42">
      <c r="A23" s="4" t="s">
        <v>56</v>
      </c>
      <c r="B23" s="5">
        <v>0.5</v>
      </c>
      <c r="F23" s="21" t="s">
        <v>3</v>
      </c>
      <c r="I23" s="19" t="e">
        <f t="shared" si="0"/>
        <v>#N/A</v>
      </c>
      <c r="J23" s="10" t="e">
        <f t="shared" si="29"/>
        <v>#VALUE!</v>
      </c>
      <c r="K23" s="10" t="e">
        <f t="shared" si="9"/>
        <v>#N/A</v>
      </c>
      <c r="L23" s="10" t="e">
        <f t="shared" si="10"/>
        <v>#N/A</v>
      </c>
      <c r="M23" s="10" t="e">
        <f t="shared" si="11"/>
        <v>#N/A</v>
      </c>
      <c r="N23" s="10">
        <f>_xlfn.AGGREGATE(2,7,$D$2:D23)</f>
        <v>6</v>
      </c>
      <c r="O23" s="10" t="e">
        <f t="shared" si="1"/>
        <v>#N/A</v>
      </c>
      <c r="P23" s="10"/>
      <c r="Q23" s="10"/>
      <c r="R23" s="10"/>
      <c r="S23" s="17">
        <f t="shared" si="3"/>
        <v>0.8</v>
      </c>
      <c r="T23" s="10">
        <f t="shared" ca="1" si="13"/>
        <v>8.8978991602242932</v>
      </c>
      <c r="U23" s="17">
        <f t="shared" si="4"/>
        <v>0.55999999999999994</v>
      </c>
      <c r="V23" s="10">
        <f t="shared" ca="1" si="14"/>
        <v>6.109511915922659</v>
      </c>
      <c r="W23" s="17">
        <f t="shared" si="5"/>
        <v>0</v>
      </c>
      <c r="X23" s="10" t="e">
        <f t="shared" ca="1" si="15"/>
        <v>#NUM!</v>
      </c>
      <c r="Y23" s="10">
        <f t="shared" ca="1" si="28"/>
        <v>-1.1408100636710916</v>
      </c>
      <c r="Z23" s="10">
        <f t="shared" ca="1" si="16"/>
        <v>0.32595873934677577</v>
      </c>
      <c r="AA23" s="10">
        <f t="shared" ca="1" si="17"/>
        <v>2.1021008397757082</v>
      </c>
      <c r="AB23" s="10">
        <f t="shared" ca="1" si="18"/>
        <v>3.3828242555295898</v>
      </c>
      <c r="AC23" s="20">
        <f t="shared" ca="1" si="19"/>
        <v>4.4771551920858101</v>
      </c>
      <c r="AD23" s="10">
        <f t="shared" ca="1" si="20"/>
        <v>5.5</v>
      </c>
      <c r="AE23" s="10">
        <f t="shared" ca="1" si="21"/>
        <v>6.5228448079141899</v>
      </c>
      <c r="AF23" s="10">
        <f t="shared" ca="1" si="22"/>
        <v>7.6171757444704102</v>
      </c>
      <c r="AG23" s="10">
        <f t="shared" ca="1" si="23"/>
        <v>8.8978991602242932</v>
      </c>
      <c r="AH23" s="10">
        <f t="shared" ca="1" si="24"/>
        <v>10.674041260653224</v>
      </c>
      <c r="AI23" s="10">
        <f t="shared" ca="1" si="25"/>
        <v>12.140810063671086</v>
      </c>
    </row>
    <row r="24" spans="1:42">
      <c r="A24" s="4" t="s">
        <v>57</v>
      </c>
      <c r="B24" s="5">
        <v>0.4</v>
      </c>
      <c r="F24" s="21" t="s">
        <v>3</v>
      </c>
      <c r="I24" s="19" t="e">
        <f t="shared" si="0"/>
        <v>#N/A</v>
      </c>
      <c r="J24" s="10" t="e">
        <f t="shared" si="29"/>
        <v>#VALUE!</v>
      </c>
      <c r="K24" s="10" t="e">
        <f t="shared" si="9"/>
        <v>#N/A</v>
      </c>
      <c r="L24" s="10" t="e">
        <f t="shared" si="10"/>
        <v>#N/A</v>
      </c>
      <c r="M24" s="10" t="e">
        <f t="shared" si="11"/>
        <v>#N/A</v>
      </c>
      <c r="N24" s="10">
        <f>_xlfn.AGGREGATE(2,7,$D$2:D24)</f>
        <v>6</v>
      </c>
      <c r="O24" s="10" t="e">
        <f t="shared" si="1"/>
        <v>#N/A</v>
      </c>
      <c r="P24" s="10"/>
      <c r="Q24" s="10"/>
      <c r="R24" s="10"/>
      <c r="S24" s="17">
        <f t="shared" si="3"/>
        <v>0.8</v>
      </c>
      <c r="T24" s="10">
        <f t="shared" ca="1" si="13"/>
        <v>8.8978991602242932</v>
      </c>
      <c r="U24" s="17">
        <f t="shared" si="4"/>
        <v>0.55999999999999994</v>
      </c>
      <c r="V24" s="10">
        <f t="shared" ca="1" si="14"/>
        <v>6.109511915922659</v>
      </c>
      <c r="W24" s="17">
        <f t="shared" si="5"/>
        <v>0</v>
      </c>
      <c r="X24" s="10" t="e">
        <f t="shared" ca="1" si="15"/>
        <v>#NUM!</v>
      </c>
      <c r="Y24" s="10">
        <f t="shared" ca="1" si="28"/>
        <v>-1.1408100636710916</v>
      </c>
      <c r="Z24" s="10">
        <f t="shared" ca="1" si="16"/>
        <v>0.32595873934677577</v>
      </c>
      <c r="AA24" s="10">
        <f t="shared" ca="1" si="17"/>
        <v>2.1021008397757082</v>
      </c>
      <c r="AB24" s="10">
        <f t="shared" ca="1" si="18"/>
        <v>3.3828242555295898</v>
      </c>
      <c r="AC24" s="20">
        <f t="shared" ca="1" si="19"/>
        <v>4.4771551920858101</v>
      </c>
      <c r="AD24" s="10">
        <f t="shared" ca="1" si="20"/>
        <v>5.5</v>
      </c>
      <c r="AE24" s="10">
        <f t="shared" ca="1" si="21"/>
        <v>6.5228448079141899</v>
      </c>
      <c r="AF24" s="10">
        <f t="shared" ca="1" si="22"/>
        <v>7.6171757444704102</v>
      </c>
      <c r="AG24" s="10">
        <f t="shared" ca="1" si="23"/>
        <v>8.8978991602242932</v>
      </c>
      <c r="AH24" s="10">
        <f t="shared" ca="1" si="24"/>
        <v>10.674041260653224</v>
      </c>
      <c r="AI24" s="10">
        <f t="shared" ca="1" si="25"/>
        <v>12.140810063671086</v>
      </c>
    </row>
    <row r="25" spans="1:42">
      <c r="A25" s="4" t="s">
        <v>58</v>
      </c>
      <c r="B25" s="6">
        <v>0.4</v>
      </c>
      <c r="F25" s="21" t="s">
        <v>3</v>
      </c>
      <c r="I25" s="19" t="e">
        <f t="shared" si="0"/>
        <v>#N/A</v>
      </c>
      <c r="J25" s="10" t="e">
        <f t="shared" si="29"/>
        <v>#VALUE!</v>
      </c>
      <c r="K25" s="10" t="e">
        <f t="shared" si="9"/>
        <v>#N/A</v>
      </c>
      <c r="L25" s="10" t="e">
        <f t="shared" si="10"/>
        <v>#N/A</v>
      </c>
      <c r="M25" s="10" t="e">
        <f t="shared" si="11"/>
        <v>#N/A</v>
      </c>
      <c r="N25" s="10">
        <f>_xlfn.AGGREGATE(2,7,$D$2:D25)</f>
        <v>6</v>
      </c>
      <c r="O25" s="10" t="e">
        <f t="shared" si="1"/>
        <v>#N/A</v>
      </c>
      <c r="P25" s="10"/>
      <c r="Q25" s="10"/>
      <c r="R25" s="10"/>
      <c r="S25" s="17">
        <f t="shared" si="3"/>
        <v>0.8</v>
      </c>
      <c r="T25" s="10">
        <f t="shared" ca="1" si="13"/>
        <v>8.8978991602242932</v>
      </c>
      <c r="U25" s="17">
        <f t="shared" si="4"/>
        <v>0.55999999999999994</v>
      </c>
      <c r="V25" s="10">
        <f t="shared" ca="1" si="14"/>
        <v>6.109511915922659</v>
      </c>
      <c r="W25" s="17">
        <f t="shared" si="5"/>
        <v>0</v>
      </c>
      <c r="X25" s="10" t="e">
        <f t="shared" ca="1" si="15"/>
        <v>#NUM!</v>
      </c>
      <c r="Y25" s="10">
        <f t="shared" ca="1" si="28"/>
        <v>-1.1408100636710916</v>
      </c>
      <c r="Z25" s="10">
        <f t="shared" ca="1" si="16"/>
        <v>0.32595873934677577</v>
      </c>
      <c r="AA25" s="10">
        <f t="shared" ca="1" si="17"/>
        <v>2.1021008397757082</v>
      </c>
      <c r="AB25" s="10">
        <f t="shared" ca="1" si="18"/>
        <v>3.3828242555295898</v>
      </c>
      <c r="AC25" s="20">
        <f t="shared" ca="1" si="19"/>
        <v>4.4771551920858101</v>
      </c>
      <c r="AD25" s="10">
        <f t="shared" ca="1" si="20"/>
        <v>5.5</v>
      </c>
      <c r="AE25" s="10">
        <f t="shared" ca="1" si="21"/>
        <v>6.5228448079141899</v>
      </c>
      <c r="AF25" s="10">
        <f t="shared" ca="1" si="22"/>
        <v>7.6171757444704102</v>
      </c>
      <c r="AG25" s="10">
        <f t="shared" ca="1" si="23"/>
        <v>8.8978991602242932</v>
      </c>
      <c r="AH25" s="10">
        <f t="shared" ca="1" si="24"/>
        <v>10.674041260653224</v>
      </c>
      <c r="AI25" s="10">
        <f t="shared" ca="1" si="25"/>
        <v>12.140810063671086</v>
      </c>
    </row>
    <row r="26" spans="1:42">
      <c r="F26" s="21" t="s">
        <v>3</v>
      </c>
      <c r="I26" s="19" t="e">
        <f t="shared" si="0"/>
        <v>#N/A</v>
      </c>
      <c r="J26" s="10" t="e">
        <f t="shared" si="29"/>
        <v>#VALUE!</v>
      </c>
      <c r="K26" s="10" t="e">
        <f t="shared" si="9"/>
        <v>#N/A</v>
      </c>
      <c r="L26" s="10" t="e">
        <f t="shared" si="10"/>
        <v>#N/A</v>
      </c>
      <c r="M26" s="10" t="e">
        <f t="shared" si="11"/>
        <v>#N/A</v>
      </c>
      <c r="N26" s="10">
        <f>_xlfn.AGGREGATE(2,7,$D$2:D26)</f>
        <v>6</v>
      </c>
      <c r="O26" s="10" t="e">
        <f t="shared" si="1"/>
        <v>#N/A</v>
      </c>
      <c r="P26" s="10"/>
      <c r="Q26" s="10"/>
      <c r="R26" s="10"/>
      <c r="S26" s="17">
        <f t="shared" si="3"/>
        <v>0.8</v>
      </c>
      <c r="T26" s="10">
        <f t="shared" ca="1" si="13"/>
        <v>8.8978991602242932</v>
      </c>
      <c r="U26" s="17">
        <f t="shared" si="4"/>
        <v>0.55999999999999994</v>
      </c>
      <c r="V26" s="10">
        <f t="shared" ca="1" si="14"/>
        <v>6.109511915922659</v>
      </c>
      <c r="W26" s="17">
        <f t="shared" si="5"/>
        <v>0</v>
      </c>
      <c r="X26" s="10" t="e">
        <f t="shared" ca="1" si="15"/>
        <v>#NUM!</v>
      </c>
      <c r="Y26" s="10">
        <f t="shared" ca="1" si="28"/>
        <v>-1.1408100636710916</v>
      </c>
      <c r="Z26" s="10">
        <f t="shared" ca="1" si="16"/>
        <v>0.32595873934677577</v>
      </c>
      <c r="AA26" s="10">
        <f t="shared" ca="1" si="17"/>
        <v>2.1021008397757082</v>
      </c>
      <c r="AB26" s="10">
        <f t="shared" ca="1" si="18"/>
        <v>3.3828242555295898</v>
      </c>
      <c r="AC26" s="20">
        <f t="shared" ca="1" si="19"/>
        <v>4.4771551920858101</v>
      </c>
      <c r="AD26" s="10">
        <f t="shared" ca="1" si="20"/>
        <v>5.5</v>
      </c>
      <c r="AE26" s="10">
        <f t="shared" ca="1" si="21"/>
        <v>6.5228448079141899</v>
      </c>
      <c r="AF26" s="10">
        <f t="shared" ca="1" si="22"/>
        <v>7.6171757444704102</v>
      </c>
      <c r="AG26" s="10">
        <f t="shared" ca="1" si="23"/>
        <v>8.8978991602242932</v>
      </c>
      <c r="AH26" s="10">
        <f t="shared" ca="1" si="24"/>
        <v>10.674041260653224</v>
      </c>
      <c r="AI26" s="10">
        <f t="shared" ca="1" si="25"/>
        <v>12.140810063671086</v>
      </c>
    </row>
    <row r="27" spans="1:42">
      <c r="F27" s="21" t="s">
        <v>3</v>
      </c>
      <c r="I27" s="19" t="e">
        <f t="shared" si="0"/>
        <v>#N/A</v>
      </c>
      <c r="J27" s="10" t="e">
        <f t="shared" si="29"/>
        <v>#VALUE!</v>
      </c>
      <c r="K27" s="10" t="e">
        <f t="shared" si="9"/>
        <v>#N/A</v>
      </c>
      <c r="L27" s="10" t="e">
        <f t="shared" si="10"/>
        <v>#N/A</v>
      </c>
      <c r="M27" s="10" t="e">
        <f t="shared" si="11"/>
        <v>#N/A</v>
      </c>
      <c r="N27" s="10">
        <f>_xlfn.AGGREGATE(2,7,$D$2:D27)</f>
        <v>6</v>
      </c>
      <c r="O27" s="10" t="e">
        <f t="shared" si="1"/>
        <v>#N/A</v>
      </c>
      <c r="P27" s="10"/>
      <c r="Q27" s="10"/>
      <c r="R27" s="10"/>
      <c r="S27" s="17">
        <f t="shared" si="3"/>
        <v>0.8</v>
      </c>
      <c r="T27" s="10">
        <f t="shared" ca="1" si="13"/>
        <v>8.8978991602242932</v>
      </c>
      <c r="U27" s="17">
        <f t="shared" si="4"/>
        <v>0.55999999999999994</v>
      </c>
      <c r="V27" s="10">
        <f t="shared" ca="1" si="14"/>
        <v>6.109511915922659</v>
      </c>
      <c r="W27" s="17">
        <f t="shared" si="5"/>
        <v>0</v>
      </c>
      <c r="X27" s="10" t="e">
        <f t="shared" ca="1" si="15"/>
        <v>#NUM!</v>
      </c>
      <c r="Y27" s="10">
        <f t="shared" ca="1" si="28"/>
        <v>-1.1408100636710916</v>
      </c>
      <c r="Z27" s="10">
        <f t="shared" ca="1" si="16"/>
        <v>0.32595873934677577</v>
      </c>
      <c r="AA27" s="10">
        <f t="shared" ca="1" si="17"/>
        <v>2.1021008397757082</v>
      </c>
      <c r="AB27" s="10">
        <f t="shared" ca="1" si="18"/>
        <v>3.3828242555295898</v>
      </c>
      <c r="AC27" s="20">
        <f t="shared" ca="1" si="19"/>
        <v>4.4771551920858101</v>
      </c>
      <c r="AD27" s="10">
        <f t="shared" ca="1" si="20"/>
        <v>5.5</v>
      </c>
      <c r="AE27" s="10">
        <f t="shared" ca="1" si="21"/>
        <v>6.5228448079141899</v>
      </c>
      <c r="AF27" s="10">
        <f t="shared" ca="1" si="22"/>
        <v>7.6171757444704102</v>
      </c>
      <c r="AG27" s="10">
        <f t="shared" ca="1" si="23"/>
        <v>8.8978991602242932</v>
      </c>
      <c r="AH27" s="10">
        <f t="shared" ca="1" si="24"/>
        <v>10.674041260653224</v>
      </c>
      <c r="AI27" s="10">
        <f t="shared" ca="1" si="25"/>
        <v>12.140810063671086</v>
      </c>
    </row>
    <row r="28" spans="1:42">
      <c r="F28" s="21" t="s">
        <v>3</v>
      </c>
      <c r="I28" s="19" t="e">
        <f t="shared" si="0"/>
        <v>#N/A</v>
      </c>
      <c r="J28" s="10" t="e">
        <f t="shared" si="29"/>
        <v>#VALUE!</v>
      </c>
      <c r="K28" s="10" t="e">
        <f t="shared" si="9"/>
        <v>#N/A</v>
      </c>
      <c r="L28" s="10" t="e">
        <f t="shared" si="10"/>
        <v>#N/A</v>
      </c>
      <c r="M28" s="10" t="e">
        <f t="shared" si="11"/>
        <v>#N/A</v>
      </c>
      <c r="N28" s="10">
        <f>_xlfn.AGGREGATE(2,7,$D$2:D28)</f>
        <v>6</v>
      </c>
      <c r="O28" s="10" t="e">
        <f t="shared" si="1"/>
        <v>#N/A</v>
      </c>
      <c r="P28" s="10"/>
      <c r="Q28" s="10"/>
      <c r="R28" s="10"/>
      <c r="S28" s="17">
        <f t="shared" si="3"/>
        <v>0.8</v>
      </c>
      <c r="T28" s="10">
        <f t="shared" ca="1" si="13"/>
        <v>8.8978991602242932</v>
      </c>
      <c r="U28" s="17">
        <f t="shared" si="4"/>
        <v>0.55999999999999994</v>
      </c>
      <c r="V28" s="10">
        <f t="shared" ca="1" si="14"/>
        <v>6.109511915922659</v>
      </c>
      <c r="W28" s="17">
        <f t="shared" si="5"/>
        <v>0</v>
      </c>
      <c r="X28" s="10" t="e">
        <f t="shared" ca="1" si="15"/>
        <v>#NUM!</v>
      </c>
      <c r="Y28" s="10">
        <f t="shared" ca="1" si="28"/>
        <v>-1.1408100636710916</v>
      </c>
      <c r="Z28" s="10">
        <f t="shared" ca="1" si="16"/>
        <v>0.32595873934677577</v>
      </c>
      <c r="AA28" s="10">
        <f t="shared" ca="1" si="17"/>
        <v>2.1021008397757082</v>
      </c>
      <c r="AB28" s="10">
        <f t="shared" ca="1" si="18"/>
        <v>3.3828242555295898</v>
      </c>
      <c r="AC28" s="20">
        <f t="shared" ca="1" si="19"/>
        <v>4.4771551920858101</v>
      </c>
      <c r="AD28" s="10">
        <f t="shared" ca="1" si="20"/>
        <v>5.5</v>
      </c>
      <c r="AE28" s="10">
        <f t="shared" ca="1" si="21"/>
        <v>6.5228448079141899</v>
      </c>
      <c r="AF28" s="10">
        <f t="shared" ca="1" si="22"/>
        <v>7.6171757444704102</v>
      </c>
      <c r="AG28" s="10">
        <f t="shared" ca="1" si="23"/>
        <v>8.8978991602242932</v>
      </c>
      <c r="AH28" s="10">
        <f t="shared" ca="1" si="24"/>
        <v>10.674041260653224</v>
      </c>
      <c r="AI28" s="10">
        <f t="shared" ca="1" si="25"/>
        <v>12.140810063671086</v>
      </c>
    </row>
    <row r="29" spans="1:42">
      <c r="F29" s="21" t="s">
        <v>3</v>
      </c>
      <c r="I29" s="19" t="e">
        <f t="shared" si="0"/>
        <v>#N/A</v>
      </c>
      <c r="J29" s="10" t="e">
        <f t="shared" si="29"/>
        <v>#VALUE!</v>
      </c>
      <c r="K29" s="10" t="e">
        <f t="shared" si="9"/>
        <v>#N/A</v>
      </c>
      <c r="L29" s="10" t="e">
        <f t="shared" si="10"/>
        <v>#N/A</v>
      </c>
      <c r="M29" s="10" t="e">
        <f t="shared" si="11"/>
        <v>#N/A</v>
      </c>
      <c r="N29" s="10">
        <f>_xlfn.AGGREGATE(2,7,$D$2:D29)</f>
        <v>6</v>
      </c>
      <c r="O29" s="10" t="e">
        <f t="shared" si="1"/>
        <v>#N/A</v>
      </c>
      <c r="P29" s="10"/>
      <c r="Q29" s="10"/>
      <c r="R29" s="10"/>
      <c r="S29" s="17">
        <f t="shared" si="3"/>
        <v>0.8</v>
      </c>
      <c r="T29" s="10">
        <f t="shared" ca="1" si="13"/>
        <v>8.8978991602242932</v>
      </c>
      <c r="U29" s="17">
        <f t="shared" si="4"/>
        <v>0.55999999999999994</v>
      </c>
      <c r="V29" s="10">
        <f t="shared" ca="1" si="14"/>
        <v>6.109511915922659</v>
      </c>
      <c r="W29" s="17">
        <f t="shared" si="5"/>
        <v>0</v>
      </c>
      <c r="X29" s="10" t="e">
        <f t="shared" ca="1" si="15"/>
        <v>#NUM!</v>
      </c>
      <c r="Y29" s="10">
        <f t="shared" ca="1" si="28"/>
        <v>-1.1408100636710916</v>
      </c>
      <c r="Z29" s="10">
        <f t="shared" ca="1" si="16"/>
        <v>0.32595873934677577</v>
      </c>
      <c r="AA29" s="10">
        <f t="shared" ca="1" si="17"/>
        <v>2.1021008397757082</v>
      </c>
      <c r="AB29" s="10">
        <f t="shared" ca="1" si="18"/>
        <v>3.3828242555295898</v>
      </c>
      <c r="AC29" s="20">
        <f t="shared" ca="1" si="19"/>
        <v>4.4771551920858101</v>
      </c>
      <c r="AD29" s="10">
        <f t="shared" ca="1" si="20"/>
        <v>5.5</v>
      </c>
      <c r="AE29" s="10">
        <f t="shared" ca="1" si="21"/>
        <v>6.5228448079141899</v>
      </c>
      <c r="AF29" s="10">
        <f t="shared" ca="1" si="22"/>
        <v>7.6171757444704102</v>
      </c>
      <c r="AG29" s="10">
        <f t="shared" ca="1" si="23"/>
        <v>8.8978991602242932</v>
      </c>
      <c r="AH29" s="10">
        <f t="shared" ca="1" si="24"/>
        <v>10.674041260653224</v>
      </c>
      <c r="AI29" s="10">
        <f t="shared" ca="1" si="25"/>
        <v>12.140810063671086</v>
      </c>
    </row>
    <row r="30" spans="1:42">
      <c r="F30" s="21" t="s">
        <v>3</v>
      </c>
      <c r="I30" s="19" t="e">
        <f t="shared" si="0"/>
        <v>#N/A</v>
      </c>
      <c r="J30" s="10" t="e">
        <f t="shared" si="29"/>
        <v>#VALUE!</v>
      </c>
      <c r="K30" s="10" t="e">
        <f t="shared" si="9"/>
        <v>#N/A</v>
      </c>
      <c r="L30" s="10" t="e">
        <f t="shared" si="10"/>
        <v>#N/A</v>
      </c>
      <c r="M30" s="10" t="e">
        <f t="shared" si="11"/>
        <v>#N/A</v>
      </c>
      <c r="N30" s="10">
        <f>_xlfn.AGGREGATE(2,7,$D$2:D30)</f>
        <v>6</v>
      </c>
      <c r="O30" s="10" t="e">
        <f t="shared" si="1"/>
        <v>#N/A</v>
      </c>
      <c r="P30" s="10"/>
      <c r="Q30" s="10"/>
      <c r="R30" s="10"/>
      <c r="S30" s="17">
        <f t="shared" si="3"/>
        <v>0.8</v>
      </c>
      <c r="T30" s="10">
        <f t="shared" ca="1" si="13"/>
        <v>8.8978991602242932</v>
      </c>
      <c r="U30" s="17">
        <f t="shared" si="4"/>
        <v>0.55999999999999994</v>
      </c>
      <c r="V30" s="10">
        <f t="shared" ca="1" si="14"/>
        <v>6.109511915922659</v>
      </c>
      <c r="W30" s="17">
        <f t="shared" si="5"/>
        <v>0</v>
      </c>
      <c r="X30" s="10" t="e">
        <f t="shared" ca="1" si="15"/>
        <v>#NUM!</v>
      </c>
      <c r="Y30" s="10">
        <f t="shared" ca="1" si="28"/>
        <v>-1.1408100636710916</v>
      </c>
      <c r="Z30" s="10">
        <f t="shared" ca="1" si="16"/>
        <v>0.32595873934677577</v>
      </c>
      <c r="AA30" s="10">
        <f t="shared" ca="1" si="17"/>
        <v>2.1021008397757082</v>
      </c>
      <c r="AB30" s="10">
        <f t="shared" ca="1" si="18"/>
        <v>3.3828242555295898</v>
      </c>
      <c r="AC30" s="20">
        <f t="shared" ca="1" si="19"/>
        <v>4.4771551920858101</v>
      </c>
      <c r="AD30" s="10">
        <f t="shared" ca="1" si="20"/>
        <v>5.5</v>
      </c>
      <c r="AE30" s="10">
        <f t="shared" ca="1" si="21"/>
        <v>6.5228448079141899</v>
      </c>
      <c r="AF30" s="10">
        <f t="shared" ca="1" si="22"/>
        <v>7.6171757444704102</v>
      </c>
      <c r="AG30" s="10">
        <f t="shared" ca="1" si="23"/>
        <v>8.8978991602242932</v>
      </c>
      <c r="AH30" s="10">
        <f t="shared" ca="1" si="24"/>
        <v>10.674041260653224</v>
      </c>
      <c r="AI30" s="10">
        <f t="shared" ca="1" si="25"/>
        <v>12.140810063671086</v>
      </c>
    </row>
    <row r="31" spans="1:42">
      <c r="F31" s="21" t="s">
        <v>3</v>
      </c>
      <c r="I31" s="19" t="e">
        <f t="shared" si="0"/>
        <v>#N/A</v>
      </c>
      <c r="J31" s="10" t="e">
        <f t="shared" si="29"/>
        <v>#VALUE!</v>
      </c>
      <c r="K31" s="10" t="e">
        <f t="shared" si="9"/>
        <v>#N/A</v>
      </c>
      <c r="L31" s="10" t="e">
        <f t="shared" si="10"/>
        <v>#N/A</v>
      </c>
      <c r="M31" s="10" t="e">
        <f t="shared" si="11"/>
        <v>#N/A</v>
      </c>
      <c r="N31" s="10">
        <f>_xlfn.AGGREGATE(2,7,$D$2:D31)</f>
        <v>6</v>
      </c>
      <c r="O31" s="10" t="e">
        <f t="shared" si="1"/>
        <v>#N/A</v>
      </c>
      <c r="P31" s="10"/>
      <c r="Q31" s="10"/>
      <c r="R31" s="10"/>
      <c r="S31" s="17">
        <f t="shared" si="3"/>
        <v>0.8</v>
      </c>
      <c r="T31" s="10">
        <f t="shared" ca="1" si="13"/>
        <v>8.8978991602242932</v>
      </c>
      <c r="U31" s="17">
        <f t="shared" si="4"/>
        <v>0.55999999999999994</v>
      </c>
      <c r="V31" s="10">
        <f t="shared" ca="1" si="14"/>
        <v>6.109511915922659</v>
      </c>
      <c r="W31" s="17">
        <f t="shared" si="5"/>
        <v>0</v>
      </c>
      <c r="X31" s="10" t="e">
        <f t="shared" ca="1" si="15"/>
        <v>#NUM!</v>
      </c>
      <c r="Y31" s="10">
        <f t="shared" ca="1" si="28"/>
        <v>-1.1408100636710916</v>
      </c>
      <c r="Z31" s="10">
        <f t="shared" ca="1" si="16"/>
        <v>0.32595873934677577</v>
      </c>
      <c r="AA31" s="10">
        <f t="shared" ca="1" si="17"/>
        <v>2.1021008397757082</v>
      </c>
      <c r="AB31" s="10">
        <f t="shared" ca="1" si="18"/>
        <v>3.3828242555295898</v>
      </c>
      <c r="AC31" s="20">
        <f t="shared" ca="1" si="19"/>
        <v>4.4771551920858101</v>
      </c>
      <c r="AD31" s="10">
        <f t="shared" ca="1" si="20"/>
        <v>5.5</v>
      </c>
      <c r="AE31" s="10">
        <f t="shared" ca="1" si="21"/>
        <v>6.5228448079141899</v>
      </c>
      <c r="AF31" s="10">
        <f t="shared" ca="1" si="22"/>
        <v>7.6171757444704102</v>
      </c>
      <c r="AG31" s="10">
        <f t="shared" ca="1" si="23"/>
        <v>8.8978991602242932</v>
      </c>
      <c r="AH31" s="10">
        <f t="shared" ca="1" si="24"/>
        <v>10.674041260653224</v>
      </c>
      <c r="AI31" s="10">
        <f t="shared" ca="1" si="25"/>
        <v>12.140810063671086</v>
      </c>
    </row>
    <row r="32" spans="1:42">
      <c r="F32" s="21" t="s">
        <v>3</v>
      </c>
      <c r="I32" s="19" t="e">
        <f t="shared" si="0"/>
        <v>#N/A</v>
      </c>
      <c r="J32" s="10" t="e">
        <f t="shared" si="29"/>
        <v>#VALUE!</v>
      </c>
      <c r="K32" s="10" t="e">
        <f t="shared" si="9"/>
        <v>#N/A</v>
      </c>
      <c r="L32" s="10" t="e">
        <f t="shared" si="10"/>
        <v>#N/A</v>
      </c>
      <c r="M32" s="10" t="e">
        <f t="shared" si="11"/>
        <v>#N/A</v>
      </c>
      <c r="N32" s="10">
        <f>_xlfn.AGGREGATE(2,7,$D$2:D32)</f>
        <v>6</v>
      </c>
      <c r="O32" s="10" t="e">
        <f t="shared" si="1"/>
        <v>#N/A</v>
      </c>
      <c r="P32" s="10"/>
      <c r="Q32" s="10"/>
      <c r="R32" s="10"/>
      <c r="S32" s="17">
        <f t="shared" si="3"/>
        <v>0.8</v>
      </c>
      <c r="T32" s="10">
        <f t="shared" ca="1" si="13"/>
        <v>8.8978991602242932</v>
      </c>
      <c r="U32" s="17">
        <f t="shared" si="4"/>
        <v>0.55999999999999994</v>
      </c>
      <c r="V32" s="10">
        <f t="shared" ca="1" si="14"/>
        <v>6.109511915922659</v>
      </c>
      <c r="W32" s="17">
        <f t="shared" si="5"/>
        <v>0</v>
      </c>
      <c r="X32" s="10" t="e">
        <f t="shared" ca="1" si="15"/>
        <v>#NUM!</v>
      </c>
      <c r="Y32" s="10">
        <f t="shared" ca="1" si="28"/>
        <v>-1.1408100636710916</v>
      </c>
      <c r="Z32" s="10">
        <f t="shared" ca="1" si="16"/>
        <v>0.32595873934677577</v>
      </c>
      <c r="AA32" s="10">
        <f t="shared" ca="1" si="17"/>
        <v>2.1021008397757082</v>
      </c>
      <c r="AB32" s="10">
        <f t="shared" ca="1" si="18"/>
        <v>3.3828242555295898</v>
      </c>
      <c r="AC32" s="20">
        <f t="shared" ca="1" si="19"/>
        <v>4.4771551920858101</v>
      </c>
      <c r="AD32" s="10">
        <f t="shared" ca="1" si="20"/>
        <v>5.5</v>
      </c>
      <c r="AE32" s="10">
        <f t="shared" ca="1" si="21"/>
        <v>6.5228448079141899</v>
      </c>
      <c r="AF32" s="10">
        <f t="shared" ca="1" si="22"/>
        <v>7.6171757444704102</v>
      </c>
      <c r="AG32" s="10">
        <f t="shared" ca="1" si="23"/>
        <v>8.8978991602242932</v>
      </c>
      <c r="AH32" s="10">
        <f t="shared" ca="1" si="24"/>
        <v>10.674041260653224</v>
      </c>
      <c r="AI32" s="10">
        <f t="shared" ca="1" si="25"/>
        <v>12.140810063671086</v>
      </c>
    </row>
    <row r="33" spans="6:35">
      <c r="F33" s="21" t="s">
        <v>3</v>
      </c>
      <c r="I33" s="19" t="e">
        <f t="shared" si="0"/>
        <v>#N/A</v>
      </c>
      <c r="J33" s="10" t="e">
        <f t="shared" si="29"/>
        <v>#VALUE!</v>
      </c>
      <c r="K33" s="10" t="e">
        <f t="shared" si="9"/>
        <v>#N/A</v>
      </c>
      <c r="L33" s="10" t="e">
        <f t="shared" si="10"/>
        <v>#N/A</v>
      </c>
      <c r="M33" s="10" t="e">
        <f t="shared" si="11"/>
        <v>#N/A</v>
      </c>
      <c r="N33" s="10">
        <f>_xlfn.AGGREGATE(2,7,$D$2:D33)</f>
        <v>6</v>
      </c>
      <c r="O33" s="10" t="e">
        <f t="shared" si="1"/>
        <v>#N/A</v>
      </c>
      <c r="P33" s="10"/>
      <c r="Q33" s="10"/>
      <c r="R33" s="10"/>
      <c r="S33" s="17">
        <f t="shared" si="3"/>
        <v>0.8</v>
      </c>
      <c r="T33" s="10">
        <f t="shared" ca="1" si="13"/>
        <v>8.8978991602242932</v>
      </c>
      <c r="U33" s="17">
        <f t="shared" si="4"/>
        <v>0.55999999999999994</v>
      </c>
      <c r="V33" s="10">
        <f t="shared" ca="1" si="14"/>
        <v>6.109511915922659</v>
      </c>
      <c r="W33" s="17">
        <f t="shared" si="5"/>
        <v>0</v>
      </c>
      <c r="X33" s="10" t="e">
        <f t="shared" ca="1" si="15"/>
        <v>#NUM!</v>
      </c>
      <c r="Y33" s="10">
        <f t="shared" ca="1" si="28"/>
        <v>-1.1408100636710916</v>
      </c>
      <c r="Z33" s="10">
        <f t="shared" ca="1" si="16"/>
        <v>0.32595873934677577</v>
      </c>
      <c r="AA33" s="10">
        <f t="shared" ca="1" si="17"/>
        <v>2.1021008397757082</v>
      </c>
      <c r="AB33" s="10">
        <f t="shared" ca="1" si="18"/>
        <v>3.3828242555295898</v>
      </c>
      <c r="AC33" s="20">
        <f t="shared" ca="1" si="19"/>
        <v>4.4771551920858101</v>
      </c>
      <c r="AD33" s="10">
        <f t="shared" ca="1" si="20"/>
        <v>5.5</v>
      </c>
      <c r="AE33" s="10">
        <f t="shared" ca="1" si="21"/>
        <v>6.5228448079141899</v>
      </c>
      <c r="AF33" s="10">
        <f t="shared" ca="1" si="22"/>
        <v>7.6171757444704102</v>
      </c>
      <c r="AG33" s="10">
        <f t="shared" ca="1" si="23"/>
        <v>8.8978991602242932</v>
      </c>
      <c r="AH33" s="10">
        <f t="shared" ca="1" si="24"/>
        <v>10.674041260653224</v>
      </c>
      <c r="AI33" s="10">
        <f t="shared" ca="1" si="25"/>
        <v>12.140810063671086</v>
      </c>
    </row>
    <row r="34" spans="6:35">
      <c r="F34" s="21" t="s">
        <v>3</v>
      </c>
      <c r="I34" s="19" t="e">
        <f t="shared" si="0"/>
        <v>#N/A</v>
      </c>
      <c r="J34" s="10" t="e">
        <f t="shared" si="29"/>
        <v>#VALUE!</v>
      </c>
      <c r="K34" s="10" t="e">
        <f t="shared" si="9"/>
        <v>#N/A</v>
      </c>
      <c r="L34" s="10" t="e">
        <f t="shared" si="10"/>
        <v>#N/A</v>
      </c>
      <c r="M34" s="10" t="e">
        <f t="shared" si="11"/>
        <v>#N/A</v>
      </c>
      <c r="N34" s="10">
        <f>_xlfn.AGGREGATE(2,7,$D$2:D34)</f>
        <v>6</v>
      </c>
      <c r="O34" s="10" t="e">
        <f t="shared" si="1"/>
        <v>#N/A</v>
      </c>
      <c r="P34" s="10"/>
      <c r="Q34" s="10"/>
      <c r="R34" s="10"/>
      <c r="S34" s="17">
        <f t="shared" si="3"/>
        <v>0.8</v>
      </c>
      <c r="T34" s="10">
        <f t="shared" ca="1" si="13"/>
        <v>8.8978991602242932</v>
      </c>
      <c r="U34" s="17">
        <f t="shared" si="4"/>
        <v>0.55999999999999994</v>
      </c>
      <c r="V34" s="10">
        <f t="shared" ca="1" si="14"/>
        <v>6.109511915922659</v>
      </c>
      <c r="W34" s="17">
        <f t="shared" si="5"/>
        <v>0</v>
      </c>
      <c r="X34" s="10" t="e">
        <f t="shared" ca="1" si="15"/>
        <v>#NUM!</v>
      </c>
      <c r="Y34" s="10">
        <f t="shared" ca="1" si="28"/>
        <v>-1.1408100636710916</v>
      </c>
      <c r="Z34" s="10">
        <f t="shared" ca="1" si="16"/>
        <v>0.32595873934677577</v>
      </c>
      <c r="AA34" s="10">
        <f t="shared" ca="1" si="17"/>
        <v>2.1021008397757082</v>
      </c>
      <c r="AB34" s="10">
        <f t="shared" ca="1" si="18"/>
        <v>3.3828242555295898</v>
      </c>
      <c r="AC34" s="20">
        <f t="shared" ca="1" si="19"/>
        <v>4.4771551920858101</v>
      </c>
      <c r="AD34" s="10">
        <f t="shared" ca="1" si="20"/>
        <v>5.5</v>
      </c>
      <c r="AE34" s="10">
        <f t="shared" ca="1" si="21"/>
        <v>6.5228448079141899</v>
      </c>
      <c r="AF34" s="10">
        <f t="shared" ca="1" si="22"/>
        <v>7.6171757444704102</v>
      </c>
      <c r="AG34" s="10">
        <f t="shared" ca="1" si="23"/>
        <v>8.8978991602242932</v>
      </c>
      <c r="AH34" s="10">
        <f t="shared" ca="1" si="24"/>
        <v>10.674041260653224</v>
      </c>
      <c r="AI34" s="10">
        <f t="shared" ca="1" si="25"/>
        <v>12.140810063671086</v>
      </c>
    </row>
    <row r="35" spans="6:35">
      <c r="F35" s="21" t="s">
        <v>3</v>
      </c>
      <c r="I35" s="19" t="e">
        <f t="shared" si="0"/>
        <v>#N/A</v>
      </c>
      <c r="J35" s="10" t="e">
        <f t="shared" si="29"/>
        <v>#VALUE!</v>
      </c>
      <c r="K35" s="10" t="e">
        <f t="shared" si="9"/>
        <v>#N/A</v>
      </c>
      <c r="L35" s="10" t="e">
        <f t="shared" si="10"/>
        <v>#N/A</v>
      </c>
      <c r="M35" s="10" t="e">
        <f t="shared" si="11"/>
        <v>#N/A</v>
      </c>
      <c r="N35" s="10">
        <f>_xlfn.AGGREGATE(2,7,$D$2:D35)</f>
        <v>6</v>
      </c>
      <c r="O35" s="10" t="e">
        <f t="shared" si="1"/>
        <v>#N/A</v>
      </c>
      <c r="P35" s="10"/>
      <c r="Q35" s="10"/>
      <c r="R35" s="10"/>
      <c r="S35" s="17">
        <f t="shared" si="3"/>
        <v>0.8</v>
      </c>
      <c r="T35" s="10">
        <f t="shared" ca="1" si="13"/>
        <v>8.8978991602242932</v>
      </c>
      <c r="U35" s="17">
        <f t="shared" si="4"/>
        <v>0.55999999999999994</v>
      </c>
      <c r="V35" s="10">
        <f t="shared" ca="1" si="14"/>
        <v>6.109511915922659</v>
      </c>
      <c r="W35" s="17">
        <f t="shared" si="5"/>
        <v>0</v>
      </c>
      <c r="X35" s="10" t="e">
        <f t="shared" ca="1" si="15"/>
        <v>#NUM!</v>
      </c>
      <c r="Y35" s="10">
        <f t="shared" ca="1" si="28"/>
        <v>-1.1408100636710916</v>
      </c>
      <c r="Z35" s="10">
        <f t="shared" ca="1" si="16"/>
        <v>0.32595873934677577</v>
      </c>
      <c r="AA35" s="10">
        <f t="shared" ca="1" si="17"/>
        <v>2.1021008397757082</v>
      </c>
      <c r="AB35" s="10">
        <f t="shared" ca="1" si="18"/>
        <v>3.3828242555295898</v>
      </c>
      <c r="AC35" s="20">
        <f t="shared" ca="1" si="19"/>
        <v>4.4771551920858101</v>
      </c>
      <c r="AD35" s="10">
        <f t="shared" ca="1" si="20"/>
        <v>5.5</v>
      </c>
      <c r="AE35" s="10">
        <f t="shared" ca="1" si="21"/>
        <v>6.5228448079141899</v>
      </c>
      <c r="AF35" s="10">
        <f t="shared" ca="1" si="22"/>
        <v>7.6171757444704102</v>
      </c>
      <c r="AG35" s="10">
        <f t="shared" ca="1" si="23"/>
        <v>8.8978991602242932</v>
      </c>
      <c r="AH35" s="10">
        <f t="shared" ca="1" si="24"/>
        <v>10.674041260653224</v>
      </c>
      <c r="AI35" s="10">
        <f t="shared" ca="1" si="25"/>
        <v>12.140810063671086</v>
      </c>
    </row>
    <row r="36" spans="6:35">
      <c r="F36" s="21" t="s">
        <v>3</v>
      </c>
      <c r="I36" s="19" t="e">
        <f t="shared" si="0"/>
        <v>#N/A</v>
      </c>
      <c r="J36" s="10" t="e">
        <f t="shared" si="29"/>
        <v>#VALUE!</v>
      </c>
      <c r="K36" s="10" t="e">
        <f t="shared" si="9"/>
        <v>#N/A</v>
      </c>
      <c r="L36" s="10" t="e">
        <f t="shared" si="10"/>
        <v>#N/A</v>
      </c>
      <c r="M36" s="10" t="e">
        <f t="shared" si="11"/>
        <v>#N/A</v>
      </c>
      <c r="N36" s="10">
        <f>_xlfn.AGGREGATE(2,7,$D$2:D36)</f>
        <v>6</v>
      </c>
      <c r="O36" s="10" t="e">
        <f t="shared" si="1"/>
        <v>#N/A</v>
      </c>
      <c r="P36" s="10"/>
      <c r="Q36" s="10"/>
      <c r="R36" s="10"/>
      <c r="S36" s="17">
        <f t="shared" si="3"/>
        <v>0.8</v>
      </c>
      <c r="T36" s="10">
        <f t="shared" ca="1" si="13"/>
        <v>8.8978991602242932</v>
      </c>
      <c r="U36" s="17">
        <f t="shared" si="4"/>
        <v>0.55999999999999994</v>
      </c>
      <c r="V36" s="10">
        <f t="shared" ca="1" si="14"/>
        <v>6.109511915922659</v>
      </c>
      <c r="W36" s="17">
        <f t="shared" si="5"/>
        <v>0</v>
      </c>
      <c r="X36" s="10" t="e">
        <f t="shared" ca="1" si="15"/>
        <v>#NUM!</v>
      </c>
      <c r="Y36" s="10">
        <f t="shared" ca="1" si="28"/>
        <v>-1.1408100636710916</v>
      </c>
      <c r="Z36" s="10">
        <f t="shared" ca="1" si="16"/>
        <v>0.32595873934677577</v>
      </c>
      <c r="AA36" s="10">
        <f t="shared" ca="1" si="17"/>
        <v>2.1021008397757082</v>
      </c>
      <c r="AB36" s="10">
        <f t="shared" ca="1" si="18"/>
        <v>3.3828242555295898</v>
      </c>
      <c r="AC36" s="20">
        <f t="shared" ca="1" si="19"/>
        <v>4.4771551920858101</v>
      </c>
      <c r="AD36" s="10">
        <f t="shared" ca="1" si="20"/>
        <v>5.5</v>
      </c>
      <c r="AE36" s="10">
        <f t="shared" ca="1" si="21"/>
        <v>6.5228448079141899</v>
      </c>
      <c r="AF36" s="10">
        <f t="shared" ca="1" si="22"/>
        <v>7.6171757444704102</v>
      </c>
      <c r="AG36" s="10">
        <f t="shared" ca="1" si="23"/>
        <v>8.8978991602242932</v>
      </c>
      <c r="AH36" s="10">
        <f t="shared" ca="1" si="24"/>
        <v>10.674041260653224</v>
      </c>
      <c r="AI36" s="10">
        <f t="shared" ca="1" si="25"/>
        <v>12.140810063671086</v>
      </c>
    </row>
    <row r="37" spans="6:35">
      <c r="F37" s="21" t="s">
        <v>3</v>
      </c>
      <c r="I37" s="19" t="e">
        <f t="shared" si="0"/>
        <v>#N/A</v>
      </c>
      <c r="J37" s="10" t="e">
        <f t="shared" si="29"/>
        <v>#VALUE!</v>
      </c>
      <c r="K37" s="10" t="e">
        <f t="shared" si="9"/>
        <v>#N/A</v>
      </c>
      <c r="L37" s="10" t="e">
        <f t="shared" si="10"/>
        <v>#N/A</v>
      </c>
      <c r="M37" s="10" t="e">
        <f t="shared" si="11"/>
        <v>#N/A</v>
      </c>
      <c r="N37" s="10">
        <f>_xlfn.AGGREGATE(2,7,$D$2:D37)</f>
        <v>6</v>
      </c>
      <c r="O37" s="10" t="e">
        <f t="shared" si="1"/>
        <v>#N/A</v>
      </c>
      <c r="P37" s="10"/>
      <c r="Q37" s="10"/>
      <c r="R37" s="10"/>
      <c r="S37" s="17">
        <f t="shared" si="3"/>
        <v>0.8</v>
      </c>
      <c r="T37" s="10">
        <f t="shared" ca="1" si="13"/>
        <v>8.8978991602242932</v>
      </c>
      <c r="U37" s="17">
        <f t="shared" si="4"/>
        <v>0.55999999999999994</v>
      </c>
      <c r="V37" s="10">
        <f t="shared" ca="1" si="14"/>
        <v>6.109511915922659</v>
      </c>
      <c r="W37" s="17">
        <f t="shared" si="5"/>
        <v>0</v>
      </c>
      <c r="X37" s="10" t="e">
        <f t="shared" ca="1" si="15"/>
        <v>#NUM!</v>
      </c>
      <c r="Y37" s="10">
        <f t="shared" ca="1" si="28"/>
        <v>-1.1408100636710916</v>
      </c>
      <c r="Z37" s="10">
        <f t="shared" ca="1" si="16"/>
        <v>0.32595873934677577</v>
      </c>
      <c r="AA37" s="10">
        <f t="shared" ca="1" si="17"/>
        <v>2.1021008397757082</v>
      </c>
      <c r="AB37" s="10">
        <f t="shared" ca="1" si="18"/>
        <v>3.3828242555295898</v>
      </c>
      <c r="AC37" s="20">
        <f t="shared" ca="1" si="19"/>
        <v>4.4771551920858101</v>
      </c>
      <c r="AD37" s="10">
        <f t="shared" ca="1" si="20"/>
        <v>5.5</v>
      </c>
      <c r="AE37" s="10">
        <f t="shared" ca="1" si="21"/>
        <v>6.5228448079141899</v>
      </c>
      <c r="AF37" s="10">
        <f t="shared" ca="1" si="22"/>
        <v>7.6171757444704102</v>
      </c>
      <c r="AG37" s="10">
        <f t="shared" ca="1" si="23"/>
        <v>8.8978991602242932</v>
      </c>
      <c r="AH37" s="10">
        <f t="shared" ca="1" si="24"/>
        <v>10.674041260653224</v>
      </c>
      <c r="AI37" s="10">
        <f t="shared" ca="1" si="25"/>
        <v>12.140810063671086</v>
      </c>
    </row>
    <row r="38" spans="6:35">
      <c r="F38" s="21" t="s">
        <v>3</v>
      </c>
      <c r="I38" s="19" t="e">
        <f t="shared" si="0"/>
        <v>#N/A</v>
      </c>
      <c r="J38" s="10" t="e">
        <f t="shared" si="29"/>
        <v>#VALUE!</v>
      </c>
      <c r="K38" s="10" t="e">
        <f t="shared" si="9"/>
        <v>#N/A</v>
      </c>
      <c r="L38" s="10" t="e">
        <f t="shared" si="10"/>
        <v>#N/A</v>
      </c>
      <c r="M38" s="10" t="e">
        <f t="shared" si="11"/>
        <v>#N/A</v>
      </c>
      <c r="N38" s="10">
        <f>_xlfn.AGGREGATE(2,7,$D$2:D38)</f>
        <v>6</v>
      </c>
      <c r="O38" s="10" t="e">
        <f t="shared" si="1"/>
        <v>#N/A</v>
      </c>
      <c r="P38" s="10"/>
      <c r="Q38" s="10"/>
      <c r="R38" s="10"/>
      <c r="S38" s="17">
        <f t="shared" si="3"/>
        <v>0.8</v>
      </c>
      <c r="T38" s="10">
        <f t="shared" ca="1" si="13"/>
        <v>8.8978991602242932</v>
      </c>
      <c r="U38" s="17">
        <f t="shared" si="4"/>
        <v>0.55999999999999994</v>
      </c>
      <c r="V38" s="10">
        <f t="shared" ca="1" si="14"/>
        <v>6.109511915922659</v>
      </c>
      <c r="W38" s="17">
        <f t="shared" si="5"/>
        <v>0</v>
      </c>
      <c r="X38" s="10" t="e">
        <f t="shared" ca="1" si="15"/>
        <v>#NUM!</v>
      </c>
      <c r="Y38" s="10">
        <f t="shared" ca="1" si="28"/>
        <v>-1.1408100636710916</v>
      </c>
      <c r="Z38" s="10">
        <f t="shared" ca="1" si="16"/>
        <v>0.32595873934677577</v>
      </c>
      <c r="AA38" s="10">
        <f t="shared" ca="1" si="17"/>
        <v>2.1021008397757082</v>
      </c>
      <c r="AB38" s="10">
        <f t="shared" ca="1" si="18"/>
        <v>3.3828242555295898</v>
      </c>
      <c r="AC38" s="20">
        <f t="shared" ca="1" si="19"/>
        <v>4.4771551920858101</v>
      </c>
      <c r="AD38" s="10">
        <f t="shared" ca="1" si="20"/>
        <v>5.5</v>
      </c>
      <c r="AE38" s="10">
        <f t="shared" ca="1" si="21"/>
        <v>6.5228448079141899</v>
      </c>
      <c r="AF38" s="10">
        <f t="shared" ca="1" si="22"/>
        <v>7.6171757444704102</v>
      </c>
      <c r="AG38" s="10">
        <f t="shared" ca="1" si="23"/>
        <v>8.8978991602242932</v>
      </c>
      <c r="AH38" s="10">
        <f t="shared" ca="1" si="24"/>
        <v>10.674041260653224</v>
      </c>
      <c r="AI38" s="10">
        <f t="shared" ca="1" si="25"/>
        <v>12.140810063671086</v>
      </c>
    </row>
    <row r="39" spans="6:35">
      <c r="F39" s="21" t="s">
        <v>3</v>
      </c>
      <c r="I39" s="19" t="e">
        <f t="shared" si="0"/>
        <v>#N/A</v>
      </c>
      <c r="J39" s="10" t="e">
        <f t="shared" si="29"/>
        <v>#VALUE!</v>
      </c>
      <c r="K39" s="10" t="e">
        <f t="shared" si="9"/>
        <v>#N/A</v>
      </c>
      <c r="L39" s="10" t="e">
        <f t="shared" si="10"/>
        <v>#N/A</v>
      </c>
      <c r="M39" s="10" t="e">
        <f t="shared" si="11"/>
        <v>#N/A</v>
      </c>
      <c r="N39" s="10">
        <f>_xlfn.AGGREGATE(2,7,$D$2:D39)</f>
        <v>6</v>
      </c>
      <c r="O39" s="10" t="e">
        <f t="shared" si="1"/>
        <v>#N/A</v>
      </c>
      <c r="P39" s="10"/>
      <c r="Q39" s="10"/>
      <c r="R39" s="10"/>
      <c r="S39" s="17">
        <f t="shared" si="3"/>
        <v>0.8</v>
      </c>
      <c r="T39" s="10">
        <f t="shared" ca="1" si="13"/>
        <v>8.8978991602242932</v>
      </c>
      <c r="U39" s="17">
        <f t="shared" si="4"/>
        <v>0.55999999999999994</v>
      </c>
      <c r="V39" s="10">
        <f t="shared" ca="1" si="14"/>
        <v>6.109511915922659</v>
      </c>
      <c r="W39" s="17">
        <f t="shared" si="5"/>
        <v>0</v>
      </c>
      <c r="X39" s="10" t="e">
        <f t="shared" ca="1" si="15"/>
        <v>#NUM!</v>
      </c>
      <c r="Y39" s="10">
        <f t="shared" ca="1" si="28"/>
        <v>-1.1408100636710916</v>
      </c>
      <c r="Z39" s="10">
        <f t="shared" ca="1" si="16"/>
        <v>0.32595873934677577</v>
      </c>
      <c r="AA39" s="10">
        <f t="shared" ca="1" si="17"/>
        <v>2.1021008397757082</v>
      </c>
      <c r="AB39" s="10">
        <f t="shared" ca="1" si="18"/>
        <v>3.3828242555295898</v>
      </c>
      <c r="AC39" s="20">
        <f t="shared" ca="1" si="19"/>
        <v>4.4771551920858101</v>
      </c>
      <c r="AD39" s="10">
        <f t="shared" ca="1" si="20"/>
        <v>5.5</v>
      </c>
      <c r="AE39" s="10">
        <f t="shared" ca="1" si="21"/>
        <v>6.5228448079141899</v>
      </c>
      <c r="AF39" s="10">
        <f t="shared" ca="1" si="22"/>
        <v>7.6171757444704102</v>
      </c>
      <c r="AG39" s="10">
        <f t="shared" ca="1" si="23"/>
        <v>8.8978991602242932</v>
      </c>
      <c r="AH39" s="10">
        <f t="shared" ca="1" si="24"/>
        <v>10.674041260653224</v>
      </c>
      <c r="AI39" s="10">
        <f t="shared" ca="1" si="25"/>
        <v>12.140810063671086</v>
      </c>
    </row>
    <row r="40" spans="6:35">
      <c r="F40" s="21" t="s">
        <v>3</v>
      </c>
      <c r="I40" s="19" t="e">
        <f t="shared" si="0"/>
        <v>#N/A</v>
      </c>
      <c r="J40" s="10" t="e">
        <f t="shared" si="29"/>
        <v>#VALUE!</v>
      </c>
      <c r="K40" s="10" t="e">
        <f t="shared" si="9"/>
        <v>#N/A</v>
      </c>
      <c r="L40" s="10" t="e">
        <f t="shared" si="10"/>
        <v>#N/A</v>
      </c>
      <c r="M40" s="10" t="e">
        <f t="shared" si="11"/>
        <v>#N/A</v>
      </c>
      <c r="N40" s="10">
        <f>_xlfn.AGGREGATE(2,7,$D$2:D40)</f>
        <v>6</v>
      </c>
      <c r="O40" s="10" t="e">
        <f t="shared" si="1"/>
        <v>#N/A</v>
      </c>
      <c r="P40" s="10"/>
      <c r="Q40" s="10"/>
      <c r="R40" s="10"/>
      <c r="S40" s="17">
        <f t="shared" si="3"/>
        <v>0.8</v>
      </c>
      <c r="T40" s="10">
        <f t="shared" ca="1" si="13"/>
        <v>8.8978991602242932</v>
      </c>
      <c r="U40" s="17">
        <f t="shared" si="4"/>
        <v>0.55999999999999994</v>
      </c>
      <c r="V40" s="10">
        <f t="shared" ca="1" si="14"/>
        <v>6.109511915922659</v>
      </c>
      <c r="W40" s="17">
        <f t="shared" si="5"/>
        <v>0</v>
      </c>
      <c r="X40" s="10" t="e">
        <f t="shared" ca="1" si="15"/>
        <v>#NUM!</v>
      </c>
      <c r="Y40" s="10">
        <f t="shared" ca="1" si="28"/>
        <v>-1.1408100636710916</v>
      </c>
      <c r="Z40" s="10">
        <f t="shared" ca="1" si="16"/>
        <v>0.32595873934677577</v>
      </c>
      <c r="AA40" s="10">
        <f t="shared" ca="1" si="17"/>
        <v>2.1021008397757082</v>
      </c>
      <c r="AB40" s="10">
        <f t="shared" ca="1" si="18"/>
        <v>3.3828242555295898</v>
      </c>
      <c r="AC40" s="20">
        <f t="shared" ca="1" si="19"/>
        <v>4.4771551920858101</v>
      </c>
      <c r="AD40" s="10">
        <f t="shared" ca="1" si="20"/>
        <v>5.5</v>
      </c>
      <c r="AE40" s="10">
        <f t="shared" ca="1" si="21"/>
        <v>6.5228448079141899</v>
      </c>
      <c r="AF40" s="10">
        <f t="shared" ca="1" si="22"/>
        <v>7.6171757444704102</v>
      </c>
      <c r="AG40" s="10">
        <f t="shared" ca="1" si="23"/>
        <v>8.8978991602242932</v>
      </c>
      <c r="AH40" s="10">
        <f t="shared" ca="1" si="24"/>
        <v>10.674041260653224</v>
      </c>
      <c r="AI40" s="10">
        <f t="shared" ca="1" si="25"/>
        <v>12.140810063671086</v>
      </c>
    </row>
    <row r="41" spans="6:35">
      <c r="F41" s="21" t="s">
        <v>3</v>
      </c>
      <c r="I41" s="19" t="e">
        <f t="shared" si="0"/>
        <v>#N/A</v>
      </c>
      <c r="J41" s="10" t="e">
        <f t="shared" si="29"/>
        <v>#VALUE!</v>
      </c>
      <c r="K41" s="10" t="e">
        <f t="shared" si="9"/>
        <v>#N/A</v>
      </c>
      <c r="L41" s="10" t="e">
        <f t="shared" si="10"/>
        <v>#N/A</v>
      </c>
      <c r="M41" s="10" t="e">
        <f t="shared" si="11"/>
        <v>#N/A</v>
      </c>
      <c r="N41" s="10">
        <f>_xlfn.AGGREGATE(2,7,$D$2:D41)</f>
        <v>6</v>
      </c>
      <c r="O41" s="10" t="e">
        <f t="shared" si="1"/>
        <v>#N/A</v>
      </c>
      <c r="P41" s="10"/>
      <c r="Q41" s="10"/>
      <c r="R41" s="10"/>
      <c r="S41" s="17">
        <f t="shared" si="3"/>
        <v>0.8</v>
      </c>
      <c r="T41" s="10">
        <f t="shared" ca="1" si="13"/>
        <v>8.8978991602242932</v>
      </c>
      <c r="U41" s="17">
        <f t="shared" si="4"/>
        <v>0.55999999999999994</v>
      </c>
      <c r="V41" s="10">
        <f t="shared" ca="1" si="14"/>
        <v>6.109511915922659</v>
      </c>
      <c r="W41" s="17">
        <f t="shared" si="5"/>
        <v>0</v>
      </c>
      <c r="X41" s="10" t="e">
        <f t="shared" ca="1" si="15"/>
        <v>#NUM!</v>
      </c>
      <c r="Y41" s="10">
        <f t="shared" ca="1" si="28"/>
        <v>-1.1408100636710916</v>
      </c>
      <c r="Z41" s="10">
        <f t="shared" ca="1" si="16"/>
        <v>0.32595873934677577</v>
      </c>
      <c r="AA41" s="10">
        <f t="shared" ca="1" si="17"/>
        <v>2.1021008397757082</v>
      </c>
      <c r="AB41" s="10">
        <f t="shared" ca="1" si="18"/>
        <v>3.3828242555295898</v>
      </c>
      <c r="AC41" s="20">
        <f t="shared" ca="1" si="19"/>
        <v>4.4771551920858101</v>
      </c>
      <c r="AD41" s="10">
        <f t="shared" ca="1" si="20"/>
        <v>5.5</v>
      </c>
      <c r="AE41" s="10">
        <f t="shared" ca="1" si="21"/>
        <v>6.5228448079141899</v>
      </c>
      <c r="AF41" s="10">
        <f t="shared" ca="1" si="22"/>
        <v>7.6171757444704102</v>
      </c>
      <c r="AG41" s="10">
        <f t="shared" ca="1" si="23"/>
        <v>8.8978991602242932</v>
      </c>
      <c r="AH41" s="10">
        <f t="shared" ca="1" si="24"/>
        <v>10.674041260653224</v>
      </c>
      <c r="AI41" s="10">
        <f t="shared" ca="1" si="25"/>
        <v>12.140810063671086</v>
      </c>
    </row>
    <row r="42" spans="6:35">
      <c r="F42" s="21" t="s">
        <v>3</v>
      </c>
      <c r="I42" s="19" t="e">
        <f t="shared" si="0"/>
        <v>#N/A</v>
      </c>
      <c r="J42" s="10" t="e">
        <f t="shared" si="29"/>
        <v>#VALUE!</v>
      </c>
      <c r="K42" s="10" t="e">
        <f t="shared" si="9"/>
        <v>#N/A</v>
      </c>
      <c r="L42" s="10" t="e">
        <f t="shared" si="10"/>
        <v>#N/A</v>
      </c>
      <c r="M42" s="10" t="e">
        <f t="shared" si="11"/>
        <v>#N/A</v>
      </c>
      <c r="N42" s="10">
        <f>_xlfn.AGGREGATE(2,7,$D$2:D42)</f>
        <v>6</v>
      </c>
      <c r="O42" s="10" t="e">
        <f t="shared" si="1"/>
        <v>#N/A</v>
      </c>
      <c r="P42" s="10"/>
      <c r="Q42" s="10"/>
      <c r="R42" s="10"/>
      <c r="S42" s="17">
        <f t="shared" si="3"/>
        <v>0.8</v>
      </c>
      <c r="T42" s="10">
        <f t="shared" ca="1" si="13"/>
        <v>8.8978991602242932</v>
      </c>
      <c r="U42" s="17">
        <f t="shared" si="4"/>
        <v>0.55999999999999994</v>
      </c>
      <c r="V42" s="10">
        <f t="shared" ca="1" si="14"/>
        <v>6.109511915922659</v>
      </c>
      <c r="W42" s="17">
        <f t="shared" si="5"/>
        <v>0</v>
      </c>
      <c r="X42" s="10" t="e">
        <f t="shared" ca="1" si="15"/>
        <v>#NUM!</v>
      </c>
      <c r="Y42" s="10">
        <f t="shared" ca="1" si="28"/>
        <v>-1.1408100636710916</v>
      </c>
      <c r="Z42" s="10">
        <f t="shared" ca="1" si="16"/>
        <v>0.32595873934677577</v>
      </c>
      <c r="AA42" s="10">
        <f t="shared" ca="1" si="17"/>
        <v>2.1021008397757082</v>
      </c>
      <c r="AB42" s="10">
        <f t="shared" ca="1" si="18"/>
        <v>3.3828242555295898</v>
      </c>
      <c r="AC42" s="20">
        <f t="shared" ca="1" si="19"/>
        <v>4.4771551920858101</v>
      </c>
      <c r="AD42" s="10">
        <f t="shared" ca="1" si="20"/>
        <v>5.5</v>
      </c>
      <c r="AE42" s="10">
        <f t="shared" ca="1" si="21"/>
        <v>6.5228448079141899</v>
      </c>
      <c r="AF42" s="10">
        <f t="shared" ca="1" si="22"/>
        <v>7.6171757444704102</v>
      </c>
      <c r="AG42" s="10">
        <f t="shared" ca="1" si="23"/>
        <v>8.8978991602242932</v>
      </c>
      <c r="AH42" s="10">
        <f t="shared" ca="1" si="24"/>
        <v>10.674041260653224</v>
      </c>
      <c r="AI42" s="10">
        <f t="shared" ca="1" si="25"/>
        <v>12.140810063671086</v>
      </c>
    </row>
    <row r="43" spans="6:35">
      <c r="F43" s="21" t="s">
        <v>3</v>
      </c>
      <c r="I43" s="19" t="e">
        <f t="shared" si="0"/>
        <v>#N/A</v>
      </c>
      <c r="J43" s="10" t="e">
        <f t="shared" si="29"/>
        <v>#VALUE!</v>
      </c>
      <c r="K43" s="10" t="e">
        <f t="shared" si="9"/>
        <v>#N/A</v>
      </c>
      <c r="L43" s="10" t="e">
        <f t="shared" si="10"/>
        <v>#N/A</v>
      </c>
      <c r="M43" s="10" t="e">
        <f t="shared" si="11"/>
        <v>#N/A</v>
      </c>
      <c r="N43" s="10">
        <f>_xlfn.AGGREGATE(2,7,$D$2:D43)</f>
        <v>6</v>
      </c>
      <c r="O43" s="10" t="e">
        <f t="shared" si="1"/>
        <v>#N/A</v>
      </c>
      <c r="P43" s="10"/>
      <c r="Q43" s="10"/>
      <c r="R43" s="10"/>
      <c r="S43" s="17">
        <f t="shared" si="3"/>
        <v>0.8</v>
      </c>
      <c r="T43" s="10">
        <f t="shared" ca="1" si="13"/>
        <v>8.8978991602242932</v>
      </c>
      <c r="U43" s="17">
        <f t="shared" si="4"/>
        <v>0.55999999999999994</v>
      </c>
      <c r="V43" s="10">
        <f t="shared" ca="1" si="14"/>
        <v>6.109511915922659</v>
      </c>
      <c r="W43" s="17">
        <f t="shared" si="5"/>
        <v>0</v>
      </c>
      <c r="X43" s="10" t="e">
        <f t="shared" ca="1" si="15"/>
        <v>#NUM!</v>
      </c>
      <c r="Y43" s="10">
        <f t="shared" ca="1" si="28"/>
        <v>-1.1408100636710916</v>
      </c>
      <c r="Z43" s="10">
        <f t="shared" ca="1" si="16"/>
        <v>0.32595873934677577</v>
      </c>
      <c r="AA43" s="10">
        <f t="shared" ca="1" si="17"/>
        <v>2.1021008397757082</v>
      </c>
      <c r="AB43" s="10">
        <f t="shared" ca="1" si="18"/>
        <v>3.3828242555295898</v>
      </c>
      <c r="AC43" s="20">
        <f t="shared" ca="1" si="19"/>
        <v>4.4771551920858101</v>
      </c>
      <c r="AD43" s="10">
        <f t="shared" ca="1" si="20"/>
        <v>5.5</v>
      </c>
      <c r="AE43" s="10">
        <f t="shared" ca="1" si="21"/>
        <v>6.5228448079141899</v>
      </c>
      <c r="AF43" s="10">
        <f t="shared" ca="1" si="22"/>
        <v>7.6171757444704102</v>
      </c>
      <c r="AG43" s="10">
        <f t="shared" ca="1" si="23"/>
        <v>8.8978991602242932</v>
      </c>
      <c r="AH43" s="10">
        <f t="shared" ca="1" si="24"/>
        <v>10.674041260653224</v>
      </c>
      <c r="AI43" s="10">
        <f t="shared" ca="1" si="25"/>
        <v>12.140810063671086</v>
      </c>
    </row>
    <row r="44" spans="6:35">
      <c r="F44" s="21" t="s">
        <v>3</v>
      </c>
      <c r="I44" s="19" t="e">
        <f t="shared" si="0"/>
        <v>#N/A</v>
      </c>
      <c r="J44" s="10" t="e">
        <f t="shared" si="29"/>
        <v>#VALUE!</v>
      </c>
      <c r="K44" s="10" t="e">
        <f t="shared" si="9"/>
        <v>#N/A</v>
      </c>
      <c r="L44" s="10" t="e">
        <f t="shared" si="10"/>
        <v>#N/A</v>
      </c>
      <c r="M44" s="10" t="e">
        <f t="shared" si="11"/>
        <v>#N/A</v>
      </c>
      <c r="N44" s="10">
        <f>_xlfn.AGGREGATE(2,7,$D$2:D44)</f>
        <v>6</v>
      </c>
      <c r="O44" s="10" t="e">
        <f t="shared" si="1"/>
        <v>#N/A</v>
      </c>
      <c r="P44" s="10"/>
      <c r="Q44" s="10"/>
      <c r="R44" s="10"/>
      <c r="S44" s="17">
        <f t="shared" si="3"/>
        <v>0.8</v>
      </c>
      <c r="T44" s="10">
        <f t="shared" ca="1" si="13"/>
        <v>8.8978991602242932</v>
      </c>
      <c r="U44" s="17">
        <f t="shared" si="4"/>
        <v>0.55999999999999994</v>
      </c>
      <c r="V44" s="10">
        <f t="shared" ca="1" si="14"/>
        <v>6.109511915922659</v>
      </c>
      <c r="W44" s="17">
        <f t="shared" si="5"/>
        <v>0</v>
      </c>
      <c r="X44" s="10" t="e">
        <f t="shared" ca="1" si="15"/>
        <v>#NUM!</v>
      </c>
      <c r="Y44" s="10">
        <f t="shared" ca="1" si="28"/>
        <v>-1.1408100636710916</v>
      </c>
      <c r="Z44" s="10">
        <f t="shared" ca="1" si="16"/>
        <v>0.32595873934677577</v>
      </c>
      <c r="AA44" s="10">
        <f t="shared" ca="1" si="17"/>
        <v>2.1021008397757082</v>
      </c>
      <c r="AB44" s="10">
        <f t="shared" ca="1" si="18"/>
        <v>3.3828242555295898</v>
      </c>
      <c r="AC44" s="20">
        <f t="shared" ca="1" si="19"/>
        <v>4.4771551920858101</v>
      </c>
      <c r="AD44" s="10">
        <f t="shared" ca="1" si="20"/>
        <v>5.5</v>
      </c>
      <c r="AE44" s="10">
        <f t="shared" ca="1" si="21"/>
        <v>6.5228448079141899</v>
      </c>
      <c r="AF44" s="10">
        <f t="shared" ca="1" si="22"/>
        <v>7.6171757444704102</v>
      </c>
      <c r="AG44" s="10">
        <f t="shared" ca="1" si="23"/>
        <v>8.8978991602242932</v>
      </c>
      <c r="AH44" s="10">
        <f t="shared" ca="1" si="24"/>
        <v>10.674041260653224</v>
      </c>
      <c r="AI44" s="10">
        <f t="shared" ca="1" si="25"/>
        <v>12.140810063671086</v>
      </c>
    </row>
    <row r="45" spans="6:35">
      <c r="F45" s="21" t="s">
        <v>3</v>
      </c>
      <c r="I45" s="19" t="e">
        <f t="shared" si="0"/>
        <v>#N/A</v>
      </c>
      <c r="J45" s="10" t="e">
        <f t="shared" si="29"/>
        <v>#VALUE!</v>
      </c>
      <c r="K45" s="10" t="e">
        <f t="shared" si="9"/>
        <v>#N/A</v>
      </c>
      <c r="L45" s="10" t="e">
        <f t="shared" si="10"/>
        <v>#N/A</v>
      </c>
      <c r="M45" s="10" t="e">
        <f t="shared" si="11"/>
        <v>#N/A</v>
      </c>
      <c r="N45" s="10">
        <f>_xlfn.AGGREGATE(2,7,$D$2:D45)</f>
        <v>6</v>
      </c>
      <c r="O45" s="10" t="e">
        <f t="shared" si="1"/>
        <v>#N/A</v>
      </c>
      <c r="P45" s="10"/>
      <c r="Q45" s="10"/>
      <c r="R45" s="10"/>
      <c r="S45" s="17">
        <f t="shared" si="3"/>
        <v>0.8</v>
      </c>
      <c r="T45" s="10">
        <f t="shared" ca="1" si="13"/>
        <v>8.8978991602242932</v>
      </c>
      <c r="U45" s="17">
        <f t="shared" si="4"/>
        <v>0.55999999999999994</v>
      </c>
      <c r="V45" s="10">
        <f t="shared" ca="1" si="14"/>
        <v>6.109511915922659</v>
      </c>
      <c r="W45" s="17">
        <f t="shared" si="5"/>
        <v>0</v>
      </c>
      <c r="X45" s="10" t="e">
        <f t="shared" ca="1" si="15"/>
        <v>#NUM!</v>
      </c>
      <c r="Y45" s="10">
        <f t="shared" ca="1" si="28"/>
        <v>-1.1408100636710916</v>
      </c>
      <c r="Z45" s="10">
        <f t="shared" ca="1" si="16"/>
        <v>0.32595873934677577</v>
      </c>
      <c r="AA45" s="10">
        <f t="shared" ca="1" si="17"/>
        <v>2.1021008397757082</v>
      </c>
      <c r="AB45" s="10">
        <f t="shared" ca="1" si="18"/>
        <v>3.3828242555295898</v>
      </c>
      <c r="AC45" s="20">
        <f t="shared" ca="1" si="19"/>
        <v>4.4771551920858101</v>
      </c>
      <c r="AD45" s="10">
        <f t="shared" ca="1" si="20"/>
        <v>5.5</v>
      </c>
      <c r="AE45" s="10">
        <f t="shared" ca="1" si="21"/>
        <v>6.5228448079141899</v>
      </c>
      <c r="AF45" s="10">
        <f t="shared" ca="1" si="22"/>
        <v>7.6171757444704102</v>
      </c>
      <c r="AG45" s="10">
        <f t="shared" ca="1" si="23"/>
        <v>8.8978991602242932</v>
      </c>
      <c r="AH45" s="10">
        <f t="shared" ca="1" si="24"/>
        <v>10.674041260653224</v>
      </c>
      <c r="AI45" s="10">
        <f t="shared" ca="1" si="25"/>
        <v>12.140810063671086</v>
      </c>
    </row>
    <row r="46" spans="6:35">
      <c r="F46" s="21" t="s">
        <v>3</v>
      </c>
      <c r="I46" s="19" t="e">
        <f t="shared" si="0"/>
        <v>#N/A</v>
      </c>
      <c r="J46" s="10" t="e">
        <f t="shared" si="29"/>
        <v>#VALUE!</v>
      </c>
      <c r="K46" s="10" t="e">
        <f t="shared" si="9"/>
        <v>#N/A</v>
      </c>
      <c r="L46" s="10" t="e">
        <f t="shared" si="10"/>
        <v>#N/A</v>
      </c>
      <c r="M46" s="10" t="e">
        <f t="shared" si="11"/>
        <v>#N/A</v>
      </c>
      <c r="N46" s="10">
        <f>_xlfn.AGGREGATE(2,7,$D$2:D46)</f>
        <v>6</v>
      </c>
      <c r="O46" s="10" t="e">
        <f t="shared" si="1"/>
        <v>#N/A</v>
      </c>
      <c r="P46" s="10"/>
      <c r="Q46" s="10"/>
      <c r="R46" s="10"/>
      <c r="S46" s="17">
        <f t="shared" si="3"/>
        <v>0.8</v>
      </c>
      <c r="T46" s="10">
        <f t="shared" ca="1" si="13"/>
        <v>8.8978991602242932</v>
      </c>
      <c r="U46" s="17">
        <f t="shared" si="4"/>
        <v>0.55999999999999994</v>
      </c>
      <c r="V46" s="10">
        <f t="shared" ca="1" si="14"/>
        <v>6.109511915922659</v>
      </c>
      <c r="W46" s="17">
        <f t="shared" si="5"/>
        <v>0</v>
      </c>
      <c r="X46" s="10" t="e">
        <f t="shared" ca="1" si="15"/>
        <v>#NUM!</v>
      </c>
      <c r="Y46" s="10">
        <f t="shared" ca="1" si="28"/>
        <v>-1.1408100636710916</v>
      </c>
      <c r="Z46" s="10">
        <f t="shared" ca="1" si="16"/>
        <v>0.32595873934677577</v>
      </c>
      <c r="AA46" s="10">
        <f t="shared" ca="1" si="17"/>
        <v>2.1021008397757082</v>
      </c>
      <c r="AB46" s="10">
        <f t="shared" ca="1" si="18"/>
        <v>3.3828242555295898</v>
      </c>
      <c r="AC46" s="20">
        <f t="shared" ca="1" si="19"/>
        <v>4.4771551920858101</v>
      </c>
      <c r="AD46" s="10">
        <f t="shared" ca="1" si="20"/>
        <v>5.5</v>
      </c>
      <c r="AE46" s="10">
        <f t="shared" ca="1" si="21"/>
        <v>6.5228448079141899</v>
      </c>
      <c r="AF46" s="10">
        <f t="shared" ca="1" si="22"/>
        <v>7.6171757444704102</v>
      </c>
      <c r="AG46" s="10">
        <f t="shared" ca="1" si="23"/>
        <v>8.8978991602242932</v>
      </c>
      <c r="AH46" s="10">
        <f t="shared" ca="1" si="24"/>
        <v>10.674041260653224</v>
      </c>
      <c r="AI46" s="10">
        <f t="shared" ca="1" si="25"/>
        <v>12.140810063671086</v>
      </c>
    </row>
    <row r="47" spans="6:35">
      <c r="F47" s="21" t="s">
        <v>3</v>
      </c>
      <c r="I47" s="19" t="e">
        <f t="shared" si="0"/>
        <v>#N/A</v>
      </c>
      <c r="J47" s="10" t="e">
        <f t="shared" si="29"/>
        <v>#VALUE!</v>
      </c>
      <c r="K47" s="10" t="e">
        <f t="shared" si="9"/>
        <v>#N/A</v>
      </c>
      <c r="L47" s="10" t="e">
        <f t="shared" si="10"/>
        <v>#N/A</v>
      </c>
      <c r="M47" s="10" t="e">
        <f t="shared" si="11"/>
        <v>#N/A</v>
      </c>
      <c r="N47" s="10">
        <f>_xlfn.AGGREGATE(2,7,$D$2:D47)</f>
        <v>6</v>
      </c>
      <c r="O47" s="10" t="e">
        <f t="shared" si="1"/>
        <v>#N/A</v>
      </c>
      <c r="P47" s="10"/>
      <c r="Q47" s="10"/>
      <c r="R47" s="10"/>
      <c r="S47" s="17">
        <f t="shared" si="3"/>
        <v>0.8</v>
      </c>
      <c r="T47" s="10">
        <f t="shared" ca="1" si="13"/>
        <v>8.8978991602242932</v>
      </c>
      <c r="U47" s="17">
        <f t="shared" si="4"/>
        <v>0.55999999999999994</v>
      </c>
      <c r="V47" s="10">
        <f t="shared" ca="1" si="14"/>
        <v>6.109511915922659</v>
      </c>
      <c r="W47" s="17">
        <f t="shared" si="5"/>
        <v>0</v>
      </c>
      <c r="X47" s="10" t="e">
        <f t="shared" ca="1" si="15"/>
        <v>#NUM!</v>
      </c>
      <c r="Y47" s="10">
        <f t="shared" ca="1" si="28"/>
        <v>-1.1408100636710916</v>
      </c>
      <c r="Z47" s="10">
        <f t="shared" ca="1" si="16"/>
        <v>0.32595873934677577</v>
      </c>
      <c r="AA47" s="10">
        <f t="shared" ca="1" si="17"/>
        <v>2.1021008397757082</v>
      </c>
      <c r="AB47" s="10">
        <f t="shared" ca="1" si="18"/>
        <v>3.3828242555295898</v>
      </c>
      <c r="AC47" s="20">
        <f t="shared" ca="1" si="19"/>
        <v>4.4771551920858101</v>
      </c>
      <c r="AD47" s="10">
        <f t="shared" ca="1" si="20"/>
        <v>5.5</v>
      </c>
      <c r="AE47" s="10">
        <f t="shared" ca="1" si="21"/>
        <v>6.5228448079141899</v>
      </c>
      <c r="AF47" s="10">
        <f t="shared" ca="1" si="22"/>
        <v>7.6171757444704102</v>
      </c>
      <c r="AG47" s="10">
        <f t="shared" ca="1" si="23"/>
        <v>8.8978991602242932</v>
      </c>
      <c r="AH47" s="10">
        <f t="shared" ca="1" si="24"/>
        <v>10.674041260653224</v>
      </c>
      <c r="AI47" s="10">
        <f t="shared" ca="1" si="25"/>
        <v>12.140810063671086</v>
      </c>
    </row>
    <row r="48" spans="6:35">
      <c r="F48" s="21" t="s">
        <v>3</v>
      </c>
      <c r="I48" s="19" t="e">
        <f t="shared" si="0"/>
        <v>#N/A</v>
      </c>
      <c r="J48" s="10" t="e">
        <f t="shared" si="29"/>
        <v>#VALUE!</v>
      </c>
      <c r="K48" s="10" t="e">
        <f t="shared" si="9"/>
        <v>#N/A</v>
      </c>
      <c r="L48" s="10" t="e">
        <f t="shared" si="10"/>
        <v>#N/A</v>
      </c>
      <c r="M48" s="10" t="e">
        <f t="shared" si="11"/>
        <v>#N/A</v>
      </c>
      <c r="N48" s="10">
        <f>_xlfn.AGGREGATE(2,7,$D$2:D48)</f>
        <v>6</v>
      </c>
      <c r="O48" s="10" t="e">
        <f t="shared" si="1"/>
        <v>#N/A</v>
      </c>
      <c r="P48" s="10"/>
      <c r="Q48" s="10"/>
      <c r="R48" s="10"/>
      <c r="S48" s="17">
        <f t="shared" si="3"/>
        <v>0.8</v>
      </c>
      <c r="T48" s="10">
        <f t="shared" ca="1" si="13"/>
        <v>8.8978991602242932</v>
      </c>
      <c r="U48" s="17">
        <f t="shared" si="4"/>
        <v>0.55999999999999994</v>
      </c>
      <c r="V48" s="10">
        <f t="shared" ca="1" si="14"/>
        <v>6.109511915922659</v>
      </c>
      <c r="W48" s="17">
        <f t="shared" si="5"/>
        <v>0</v>
      </c>
      <c r="X48" s="10" t="e">
        <f t="shared" ca="1" si="15"/>
        <v>#NUM!</v>
      </c>
      <c r="Y48" s="10">
        <f t="shared" ca="1" si="28"/>
        <v>-1.1408100636710916</v>
      </c>
      <c r="Z48" s="10">
        <f t="shared" ca="1" si="16"/>
        <v>0.32595873934677577</v>
      </c>
      <c r="AA48" s="10">
        <f t="shared" ca="1" si="17"/>
        <v>2.1021008397757082</v>
      </c>
      <c r="AB48" s="10">
        <f t="shared" ca="1" si="18"/>
        <v>3.3828242555295898</v>
      </c>
      <c r="AC48" s="20">
        <f t="shared" ca="1" si="19"/>
        <v>4.4771551920858101</v>
      </c>
      <c r="AD48" s="10">
        <f t="shared" ca="1" si="20"/>
        <v>5.5</v>
      </c>
      <c r="AE48" s="10">
        <f t="shared" ca="1" si="21"/>
        <v>6.5228448079141899</v>
      </c>
      <c r="AF48" s="10">
        <f t="shared" ca="1" si="22"/>
        <v>7.6171757444704102</v>
      </c>
      <c r="AG48" s="10">
        <f t="shared" ca="1" si="23"/>
        <v>8.8978991602242932</v>
      </c>
      <c r="AH48" s="10">
        <f t="shared" ca="1" si="24"/>
        <v>10.674041260653224</v>
      </c>
      <c r="AI48" s="10">
        <f t="shared" ca="1" si="25"/>
        <v>12.140810063671086</v>
      </c>
    </row>
    <row r="49" spans="6:35">
      <c r="F49" s="21" t="s">
        <v>3</v>
      </c>
      <c r="I49" s="19" t="e">
        <f t="shared" si="0"/>
        <v>#N/A</v>
      </c>
      <c r="J49" s="10" t="e">
        <f t="shared" si="29"/>
        <v>#VALUE!</v>
      </c>
      <c r="K49" s="10" t="e">
        <f t="shared" si="9"/>
        <v>#N/A</v>
      </c>
      <c r="L49" s="10" t="e">
        <f t="shared" si="10"/>
        <v>#N/A</v>
      </c>
      <c r="M49" s="10" t="e">
        <f t="shared" si="11"/>
        <v>#N/A</v>
      </c>
      <c r="N49" s="10">
        <f>_xlfn.AGGREGATE(2,7,$D$2:D49)</f>
        <v>6</v>
      </c>
      <c r="O49" s="10" t="e">
        <f t="shared" si="1"/>
        <v>#N/A</v>
      </c>
      <c r="P49" s="10"/>
      <c r="Q49" s="10"/>
      <c r="R49" s="10"/>
      <c r="S49" s="17">
        <f t="shared" si="3"/>
        <v>0.8</v>
      </c>
      <c r="T49" s="10">
        <f t="shared" ca="1" si="13"/>
        <v>8.8978991602242932</v>
      </c>
      <c r="U49" s="17">
        <f t="shared" si="4"/>
        <v>0.55999999999999994</v>
      </c>
      <c r="V49" s="10">
        <f t="shared" ca="1" si="14"/>
        <v>6.109511915922659</v>
      </c>
      <c r="W49" s="17">
        <f t="shared" si="5"/>
        <v>0</v>
      </c>
      <c r="X49" s="10" t="e">
        <f t="shared" ca="1" si="15"/>
        <v>#NUM!</v>
      </c>
      <c r="Y49" s="10">
        <f t="shared" ca="1" si="28"/>
        <v>-1.1408100636710916</v>
      </c>
      <c r="Z49" s="10">
        <f t="shared" ca="1" si="16"/>
        <v>0.32595873934677577</v>
      </c>
      <c r="AA49" s="10">
        <f t="shared" ca="1" si="17"/>
        <v>2.1021008397757082</v>
      </c>
      <c r="AB49" s="10">
        <f t="shared" ca="1" si="18"/>
        <v>3.3828242555295898</v>
      </c>
      <c r="AC49" s="20">
        <f t="shared" ca="1" si="19"/>
        <v>4.4771551920858101</v>
      </c>
      <c r="AD49" s="10">
        <f t="shared" ca="1" si="20"/>
        <v>5.5</v>
      </c>
      <c r="AE49" s="10">
        <f t="shared" ca="1" si="21"/>
        <v>6.5228448079141899</v>
      </c>
      <c r="AF49" s="10">
        <f t="shared" ca="1" si="22"/>
        <v>7.6171757444704102</v>
      </c>
      <c r="AG49" s="10">
        <f t="shared" ca="1" si="23"/>
        <v>8.8978991602242932</v>
      </c>
      <c r="AH49" s="10">
        <f t="shared" ca="1" si="24"/>
        <v>10.674041260653224</v>
      </c>
      <c r="AI49" s="10">
        <f t="shared" ca="1" si="25"/>
        <v>12.140810063671086</v>
      </c>
    </row>
    <row r="50" spans="6:35">
      <c r="F50" s="21" t="s">
        <v>3</v>
      </c>
      <c r="I50" s="19" t="e">
        <f t="shared" si="0"/>
        <v>#N/A</v>
      </c>
      <c r="J50" s="10" t="e">
        <f t="shared" si="29"/>
        <v>#VALUE!</v>
      </c>
      <c r="K50" s="10" t="e">
        <f t="shared" si="9"/>
        <v>#N/A</v>
      </c>
      <c r="L50" s="10" t="e">
        <f t="shared" si="10"/>
        <v>#N/A</v>
      </c>
      <c r="M50" s="10" t="e">
        <f t="shared" si="11"/>
        <v>#N/A</v>
      </c>
      <c r="N50" s="10">
        <f>_xlfn.AGGREGATE(2,7,$D$2:D50)</f>
        <v>6</v>
      </c>
      <c r="O50" s="10" t="e">
        <f t="shared" si="1"/>
        <v>#N/A</v>
      </c>
      <c r="P50" s="10"/>
      <c r="Q50" s="10"/>
      <c r="R50" s="10"/>
      <c r="S50" s="17">
        <f t="shared" si="3"/>
        <v>0.8</v>
      </c>
      <c r="T50" s="10">
        <f t="shared" ca="1" si="13"/>
        <v>8.8978991602242932</v>
      </c>
      <c r="U50" s="17">
        <f t="shared" si="4"/>
        <v>0.55999999999999994</v>
      </c>
      <c r="V50" s="10">
        <f t="shared" ca="1" si="14"/>
        <v>6.109511915922659</v>
      </c>
      <c r="W50" s="17">
        <f t="shared" si="5"/>
        <v>0</v>
      </c>
      <c r="X50" s="10" t="e">
        <f t="shared" ca="1" si="15"/>
        <v>#NUM!</v>
      </c>
      <c r="Y50" s="10">
        <f t="shared" ca="1" si="28"/>
        <v>-1.1408100636710916</v>
      </c>
      <c r="Z50" s="10">
        <f t="shared" ca="1" si="16"/>
        <v>0.32595873934677577</v>
      </c>
      <c r="AA50" s="10">
        <f t="shared" ca="1" si="17"/>
        <v>2.1021008397757082</v>
      </c>
      <c r="AB50" s="10">
        <f t="shared" ca="1" si="18"/>
        <v>3.3828242555295898</v>
      </c>
      <c r="AC50" s="20">
        <f t="shared" ca="1" si="19"/>
        <v>4.4771551920858101</v>
      </c>
      <c r="AD50" s="10">
        <f t="shared" ca="1" si="20"/>
        <v>5.5</v>
      </c>
      <c r="AE50" s="10">
        <f t="shared" ca="1" si="21"/>
        <v>6.5228448079141899</v>
      </c>
      <c r="AF50" s="10">
        <f t="shared" ca="1" si="22"/>
        <v>7.6171757444704102</v>
      </c>
      <c r="AG50" s="10">
        <f t="shared" ca="1" si="23"/>
        <v>8.8978991602242932</v>
      </c>
      <c r="AH50" s="10">
        <f t="shared" ca="1" si="24"/>
        <v>10.674041260653224</v>
      </c>
      <c r="AI50" s="10">
        <f t="shared" ca="1" si="25"/>
        <v>12.140810063671086</v>
      </c>
    </row>
    <row r="51" spans="6:35">
      <c r="F51" s="21" t="s">
        <v>3</v>
      </c>
      <c r="I51" s="19" t="e">
        <f t="shared" si="0"/>
        <v>#N/A</v>
      </c>
      <c r="J51" s="10" t="e">
        <f t="shared" si="29"/>
        <v>#VALUE!</v>
      </c>
      <c r="K51" s="10" t="e">
        <f t="shared" si="9"/>
        <v>#N/A</v>
      </c>
      <c r="L51" s="10" t="e">
        <f t="shared" si="10"/>
        <v>#N/A</v>
      </c>
      <c r="M51" s="10" t="e">
        <f t="shared" si="11"/>
        <v>#N/A</v>
      </c>
      <c r="N51" s="10">
        <f>_xlfn.AGGREGATE(2,7,$D$2:D51)</f>
        <v>6</v>
      </c>
      <c r="O51" s="10" t="e">
        <f t="shared" si="1"/>
        <v>#N/A</v>
      </c>
      <c r="P51" s="10"/>
      <c r="Q51" s="10"/>
      <c r="R51" s="10"/>
      <c r="S51" s="17">
        <f t="shared" si="3"/>
        <v>0.8</v>
      </c>
      <c r="T51" s="10">
        <f t="shared" ca="1" si="13"/>
        <v>8.8978991602242932</v>
      </c>
      <c r="U51" s="17">
        <f t="shared" si="4"/>
        <v>0.55999999999999994</v>
      </c>
      <c r="V51" s="10">
        <f t="shared" ca="1" si="14"/>
        <v>6.109511915922659</v>
      </c>
      <c r="W51" s="17">
        <f t="shared" si="5"/>
        <v>0</v>
      </c>
      <c r="X51" s="10" t="e">
        <f t="shared" ca="1" si="15"/>
        <v>#NUM!</v>
      </c>
      <c r="Y51" s="10">
        <f t="shared" ca="1" si="28"/>
        <v>-1.1408100636710916</v>
      </c>
      <c r="Z51" s="10">
        <f t="shared" ca="1" si="16"/>
        <v>0.32595873934677577</v>
      </c>
      <c r="AA51" s="10">
        <f t="shared" ca="1" si="17"/>
        <v>2.1021008397757082</v>
      </c>
      <c r="AB51" s="10">
        <f t="shared" ca="1" si="18"/>
        <v>3.3828242555295898</v>
      </c>
      <c r="AC51" s="20">
        <f t="shared" ca="1" si="19"/>
        <v>4.4771551920858101</v>
      </c>
      <c r="AD51" s="10">
        <f t="shared" ca="1" si="20"/>
        <v>5.5</v>
      </c>
      <c r="AE51" s="10">
        <f t="shared" ca="1" si="21"/>
        <v>6.5228448079141899</v>
      </c>
      <c r="AF51" s="10">
        <f t="shared" ca="1" si="22"/>
        <v>7.6171757444704102</v>
      </c>
      <c r="AG51" s="10">
        <f t="shared" ca="1" si="23"/>
        <v>8.8978991602242932</v>
      </c>
      <c r="AH51" s="10">
        <f t="shared" ca="1" si="24"/>
        <v>10.674041260653224</v>
      </c>
      <c r="AI51" s="10">
        <f t="shared" ca="1" si="25"/>
        <v>12.140810063671086</v>
      </c>
    </row>
    <row r="52" spans="6:35">
      <c r="F52" s="21" t="s">
        <v>3</v>
      </c>
      <c r="I52" s="19" t="e">
        <f t="shared" si="0"/>
        <v>#N/A</v>
      </c>
      <c r="J52" s="10" t="e">
        <f t="shared" si="29"/>
        <v>#VALUE!</v>
      </c>
      <c r="K52" s="10" t="e">
        <f t="shared" si="9"/>
        <v>#N/A</v>
      </c>
      <c r="L52" s="10" t="e">
        <f t="shared" si="10"/>
        <v>#N/A</v>
      </c>
      <c r="M52" s="10" t="e">
        <f t="shared" si="11"/>
        <v>#N/A</v>
      </c>
      <c r="N52" s="10">
        <f>_xlfn.AGGREGATE(2,7,$D$2:D52)</f>
        <v>6</v>
      </c>
      <c r="O52" s="10" t="e">
        <f t="shared" si="1"/>
        <v>#N/A</v>
      </c>
      <c r="P52" s="10"/>
      <c r="Q52" s="10"/>
      <c r="R52" s="10"/>
      <c r="S52" s="17">
        <f t="shared" si="3"/>
        <v>0.8</v>
      </c>
      <c r="T52" s="10">
        <f t="shared" ca="1" si="13"/>
        <v>8.8978991602242932</v>
      </c>
      <c r="U52" s="17">
        <f t="shared" si="4"/>
        <v>0.55999999999999994</v>
      </c>
      <c r="V52" s="10">
        <f t="shared" ca="1" si="14"/>
        <v>6.109511915922659</v>
      </c>
      <c r="W52" s="17">
        <f t="shared" si="5"/>
        <v>0</v>
      </c>
      <c r="X52" s="10" t="e">
        <f t="shared" ca="1" si="15"/>
        <v>#NUM!</v>
      </c>
      <c r="Y52" s="10">
        <f t="shared" ca="1" si="28"/>
        <v>-1.1408100636710916</v>
      </c>
      <c r="Z52" s="10">
        <f t="shared" ca="1" si="16"/>
        <v>0.32595873934677577</v>
      </c>
      <c r="AA52" s="10">
        <f t="shared" ca="1" si="17"/>
        <v>2.1021008397757082</v>
      </c>
      <c r="AB52" s="10">
        <f t="shared" ca="1" si="18"/>
        <v>3.3828242555295898</v>
      </c>
      <c r="AC52" s="20">
        <f t="shared" ca="1" si="19"/>
        <v>4.4771551920858101</v>
      </c>
      <c r="AD52" s="10">
        <f t="shared" ca="1" si="20"/>
        <v>5.5</v>
      </c>
      <c r="AE52" s="10">
        <f t="shared" ca="1" si="21"/>
        <v>6.5228448079141899</v>
      </c>
      <c r="AF52" s="10">
        <f t="shared" ca="1" si="22"/>
        <v>7.6171757444704102</v>
      </c>
      <c r="AG52" s="10">
        <f t="shared" ca="1" si="23"/>
        <v>8.8978991602242932</v>
      </c>
      <c r="AH52" s="10">
        <f t="shared" ca="1" si="24"/>
        <v>10.674041260653224</v>
      </c>
      <c r="AI52" s="10">
        <f t="shared" ca="1" si="25"/>
        <v>12.140810063671086</v>
      </c>
    </row>
    <row r="53" spans="6:35">
      <c r="F53" s="21" t="s">
        <v>3</v>
      </c>
      <c r="I53" s="19" t="e">
        <f t="shared" si="0"/>
        <v>#N/A</v>
      </c>
      <c r="J53" s="10" t="e">
        <f t="shared" si="29"/>
        <v>#VALUE!</v>
      </c>
      <c r="K53" s="10" t="e">
        <f t="shared" si="9"/>
        <v>#N/A</v>
      </c>
      <c r="L53" s="10" t="e">
        <f t="shared" si="10"/>
        <v>#N/A</v>
      </c>
      <c r="M53" s="10" t="e">
        <f t="shared" si="11"/>
        <v>#N/A</v>
      </c>
      <c r="N53" s="10">
        <f>_xlfn.AGGREGATE(2,7,$D$2:D53)</f>
        <v>6</v>
      </c>
      <c r="O53" s="10" t="e">
        <f t="shared" si="1"/>
        <v>#N/A</v>
      </c>
      <c r="P53" s="10"/>
      <c r="Q53" s="10"/>
      <c r="R53" s="10"/>
      <c r="S53" s="17">
        <f t="shared" si="3"/>
        <v>0.8</v>
      </c>
      <c r="T53" s="10">
        <f t="shared" ca="1" si="13"/>
        <v>8.8978991602242932</v>
      </c>
      <c r="U53" s="17">
        <f t="shared" si="4"/>
        <v>0.55999999999999994</v>
      </c>
      <c r="V53" s="10">
        <f t="shared" ca="1" si="14"/>
        <v>6.109511915922659</v>
      </c>
      <c r="W53" s="17">
        <f t="shared" si="5"/>
        <v>0</v>
      </c>
      <c r="X53" s="10" t="e">
        <f t="shared" ca="1" si="15"/>
        <v>#NUM!</v>
      </c>
      <c r="Y53" s="10">
        <f t="shared" ca="1" si="28"/>
        <v>-1.1408100636710916</v>
      </c>
      <c r="Z53" s="10">
        <f t="shared" ca="1" si="16"/>
        <v>0.32595873934677577</v>
      </c>
      <c r="AA53" s="10">
        <f t="shared" ca="1" si="17"/>
        <v>2.1021008397757082</v>
      </c>
      <c r="AB53" s="10">
        <f t="shared" ca="1" si="18"/>
        <v>3.3828242555295898</v>
      </c>
      <c r="AC53" s="20">
        <f t="shared" ca="1" si="19"/>
        <v>4.4771551920858101</v>
      </c>
      <c r="AD53" s="10">
        <f t="shared" ca="1" si="20"/>
        <v>5.5</v>
      </c>
      <c r="AE53" s="10">
        <f t="shared" ca="1" si="21"/>
        <v>6.5228448079141899</v>
      </c>
      <c r="AF53" s="10">
        <f t="shared" ca="1" si="22"/>
        <v>7.6171757444704102</v>
      </c>
      <c r="AG53" s="10">
        <f t="shared" ca="1" si="23"/>
        <v>8.8978991602242932</v>
      </c>
      <c r="AH53" s="10">
        <f t="shared" ca="1" si="24"/>
        <v>10.674041260653224</v>
      </c>
      <c r="AI53" s="10">
        <f t="shared" ca="1" si="25"/>
        <v>12.140810063671086</v>
      </c>
    </row>
    <row r="54" spans="6:35">
      <c r="F54" s="21" t="s">
        <v>3</v>
      </c>
      <c r="I54" s="19" t="e">
        <f t="shared" si="0"/>
        <v>#N/A</v>
      </c>
      <c r="J54" s="10" t="e">
        <f t="shared" si="29"/>
        <v>#VALUE!</v>
      </c>
      <c r="K54" s="10" t="e">
        <f t="shared" si="9"/>
        <v>#N/A</v>
      </c>
      <c r="L54" s="10" t="e">
        <f t="shared" si="10"/>
        <v>#N/A</v>
      </c>
      <c r="M54" s="10" t="e">
        <f t="shared" si="11"/>
        <v>#N/A</v>
      </c>
      <c r="N54" s="10">
        <f>_xlfn.AGGREGATE(2,7,$D$2:D54)</f>
        <v>6</v>
      </c>
      <c r="O54" s="10" t="e">
        <f t="shared" si="1"/>
        <v>#N/A</v>
      </c>
      <c r="P54" s="10"/>
      <c r="Q54" s="10"/>
      <c r="R54" s="10"/>
      <c r="S54" s="17">
        <f t="shared" si="3"/>
        <v>0.8</v>
      </c>
      <c r="T54" s="10">
        <f t="shared" ca="1" si="13"/>
        <v>8.8978991602242932</v>
      </c>
      <c r="U54" s="17">
        <f t="shared" si="4"/>
        <v>0.55999999999999994</v>
      </c>
      <c r="V54" s="10">
        <f t="shared" ca="1" si="14"/>
        <v>6.109511915922659</v>
      </c>
      <c r="W54" s="17">
        <f t="shared" si="5"/>
        <v>0</v>
      </c>
      <c r="X54" s="10" t="e">
        <f t="shared" ca="1" si="15"/>
        <v>#NUM!</v>
      </c>
      <c r="Y54" s="10">
        <f t="shared" ca="1" si="28"/>
        <v>-1.1408100636710916</v>
      </c>
      <c r="Z54" s="10">
        <f t="shared" ca="1" si="16"/>
        <v>0.32595873934677577</v>
      </c>
      <c r="AA54" s="10">
        <f t="shared" ca="1" si="17"/>
        <v>2.1021008397757082</v>
      </c>
      <c r="AB54" s="10">
        <f t="shared" ca="1" si="18"/>
        <v>3.3828242555295898</v>
      </c>
      <c r="AC54" s="20">
        <f t="shared" ca="1" si="19"/>
        <v>4.4771551920858101</v>
      </c>
      <c r="AD54" s="10">
        <f t="shared" ca="1" si="20"/>
        <v>5.5</v>
      </c>
      <c r="AE54" s="10">
        <f t="shared" ca="1" si="21"/>
        <v>6.5228448079141899</v>
      </c>
      <c r="AF54" s="10">
        <f t="shared" ca="1" si="22"/>
        <v>7.6171757444704102</v>
      </c>
      <c r="AG54" s="10">
        <f t="shared" ca="1" si="23"/>
        <v>8.8978991602242932</v>
      </c>
      <c r="AH54" s="10">
        <f t="shared" ca="1" si="24"/>
        <v>10.674041260653224</v>
      </c>
      <c r="AI54" s="10">
        <f t="shared" ca="1" si="25"/>
        <v>12.140810063671086</v>
      </c>
    </row>
    <row r="55" spans="6:35">
      <c r="F55" s="21" t="s">
        <v>3</v>
      </c>
      <c r="I55" s="19" t="e">
        <f t="shared" si="0"/>
        <v>#N/A</v>
      </c>
      <c r="J55" s="10" t="e">
        <f t="shared" si="29"/>
        <v>#VALUE!</v>
      </c>
      <c r="K55" s="10" t="e">
        <f t="shared" si="9"/>
        <v>#N/A</v>
      </c>
      <c r="L55" s="10" t="e">
        <f t="shared" si="10"/>
        <v>#N/A</v>
      </c>
      <c r="M55" s="10" t="e">
        <f t="shared" si="11"/>
        <v>#N/A</v>
      </c>
      <c r="N55" s="10">
        <f>_xlfn.AGGREGATE(2,7,$D$2:D55)</f>
        <v>6</v>
      </c>
      <c r="O55" s="10" t="e">
        <f t="shared" si="1"/>
        <v>#N/A</v>
      </c>
      <c r="P55" s="10"/>
      <c r="Q55" s="10"/>
      <c r="R55" s="10"/>
      <c r="S55" s="17">
        <f t="shared" si="3"/>
        <v>0.8</v>
      </c>
      <c r="T55" s="10">
        <f t="shared" ca="1" si="13"/>
        <v>8.8978991602242932</v>
      </c>
      <c r="U55" s="17">
        <f t="shared" si="4"/>
        <v>0.55999999999999994</v>
      </c>
      <c r="V55" s="10">
        <f t="shared" ca="1" si="14"/>
        <v>6.109511915922659</v>
      </c>
      <c r="W55" s="17">
        <f t="shared" si="5"/>
        <v>0</v>
      </c>
      <c r="X55" s="10" t="e">
        <f t="shared" ca="1" si="15"/>
        <v>#NUM!</v>
      </c>
      <c r="Y55" s="10">
        <f t="shared" ca="1" si="28"/>
        <v>-1.1408100636710916</v>
      </c>
      <c r="Z55" s="10">
        <f t="shared" ca="1" si="16"/>
        <v>0.32595873934677577</v>
      </c>
      <c r="AA55" s="10">
        <f t="shared" ca="1" si="17"/>
        <v>2.1021008397757082</v>
      </c>
      <c r="AB55" s="10">
        <f t="shared" ca="1" si="18"/>
        <v>3.3828242555295898</v>
      </c>
      <c r="AC55" s="20">
        <f t="shared" ca="1" si="19"/>
        <v>4.4771551920858101</v>
      </c>
      <c r="AD55" s="10">
        <f t="shared" ca="1" si="20"/>
        <v>5.5</v>
      </c>
      <c r="AE55" s="10">
        <f t="shared" ca="1" si="21"/>
        <v>6.5228448079141899</v>
      </c>
      <c r="AF55" s="10">
        <f t="shared" ca="1" si="22"/>
        <v>7.6171757444704102</v>
      </c>
      <c r="AG55" s="10">
        <f t="shared" ca="1" si="23"/>
        <v>8.8978991602242932</v>
      </c>
      <c r="AH55" s="10">
        <f t="shared" ca="1" si="24"/>
        <v>10.674041260653224</v>
      </c>
      <c r="AI55" s="10">
        <f t="shared" ca="1" si="25"/>
        <v>12.140810063671086</v>
      </c>
    </row>
    <row r="56" spans="6:35">
      <c r="F56" s="21" t="s">
        <v>3</v>
      </c>
      <c r="I56" s="19" t="e">
        <f t="shared" si="0"/>
        <v>#N/A</v>
      </c>
      <c r="J56" s="10" t="e">
        <f t="shared" si="29"/>
        <v>#VALUE!</v>
      </c>
      <c r="K56" s="10" t="e">
        <f t="shared" si="9"/>
        <v>#N/A</v>
      </c>
      <c r="L56" s="10" t="e">
        <f t="shared" si="10"/>
        <v>#N/A</v>
      </c>
      <c r="M56" s="10" t="e">
        <f t="shared" si="11"/>
        <v>#N/A</v>
      </c>
      <c r="N56" s="10">
        <f>_xlfn.AGGREGATE(2,7,$D$2:D56)</f>
        <v>6</v>
      </c>
      <c r="O56" s="10" t="e">
        <f t="shared" si="1"/>
        <v>#N/A</v>
      </c>
      <c r="P56" s="10"/>
      <c r="Q56" s="10"/>
      <c r="R56" s="10"/>
      <c r="S56" s="17">
        <f t="shared" si="3"/>
        <v>0.8</v>
      </c>
      <c r="T56" s="10">
        <f t="shared" ca="1" si="13"/>
        <v>8.8978991602242932</v>
      </c>
      <c r="U56" s="17">
        <f t="shared" si="4"/>
        <v>0.55999999999999994</v>
      </c>
      <c r="V56" s="10">
        <f t="shared" ca="1" si="14"/>
        <v>6.109511915922659</v>
      </c>
      <c r="W56" s="17">
        <f t="shared" si="5"/>
        <v>0</v>
      </c>
      <c r="X56" s="10" t="e">
        <f t="shared" ca="1" si="15"/>
        <v>#NUM!</v>
      </c>
      <c r="Y56" s="10">
        <f t="shared" ca="1" si="28"/>
        <v>-1.1408100636710916</v>
      </c>
      <c r="Z56" s="10">
        <f t="shared" ca="1" si="16"/>
        <v>0.32595873934677577</v>
      </c>
      <c r="AA56" s="10">
        <f t="shared" ca="1" si="17"/>
        <v>2.1021008397757082</v>
      </c>
      <c r="AB56" s="10">
        <f t="shared" ca="1" si="18"/>
        <v>3.3828242555295898</v>
      </c>
      <c r="AC56" s="20">
        <f t="shared" ca="1" si="19"/>
        <v>4.4771551920858101</v>
      </c>
      <c r="AD56" s="10">
        <f t="shared" ca="1" si="20"/>
        <v>5.5</v>
      </c>
      <c r="AE56" s="10">
        <f t="shared" ca="1" si="21"/>
        <v>6.5228448079141899</v>
      </c>
      <c r="AF56" s="10">
        <f t="shared" ca="1" si="22"/>
        <v>7.6171757444704102</v>
      </c>
      <c r="AG56" s="10">
        <f t="shared" ca="1" si="23"/>
        <v>8.8978991602242932</v>
      </c>
      <c r="AH56" s="10">
        <f t="shared" ca="1" si="24"/>
        <v>10.674041260653224</v>
      </c>
      <c r="AI56" s="10">
        <f t="shared" ca="1" si="25"/>
        <v>12.140810063671086</v>
      </c>
    </row>
    <row r="57" spans="6:35">
      <c r="F57" s="21" t="s">
        <v>3</v>
      </c>
      <c r="I57" s="19" t="e">
        <f t="shared" si="0"/>
        <v>#N/A</v>
      </c>
      <c r="J57" s="10" t="e">
        <f t="shared" si="29"/>
        <v>#VALUE!</v>
      </c>
      <c r="K57" s="10" t="e">
        <f t="shared" si="9"/>
        <v>#N/A</v>
      </c>
      <c r="L57" s="10" t="e">
        <f t="shared" si="10"/>
        <v>#N/A</v>
      </c>
      <c r="M57" s="10" t="e">
        <f t="shared" si="11"/>
        <v>#N/A</v>
      </c>
      <c r="N57" s="10">
        <f>_xlfn.AGGREGATE(2,7,$D$2:D57)</f>
        <v>6</v>
      </c>
      <c r="O57" s="10" t="e">
        <f t="shared" si="1"/>
        <v>#N/A</v>
      </c>
      <c r="P57" s="10"/>
      <c r="Q57" s="10"/>
      <c r="R57" s="10"/>
      <c r="S57" s="17">
        <f t="shared" si="3"/>
        <v>0.8</v>
      </c>
      <c r="T57" s="10">
        <f t="shared" ca="1" si="13"/>
        <v>8.8978991602242932</v>
      </c>
      <c r="U57" s="17">
        <f t="shared" si="4"/>
        <v>0.55999999999999994</v>
      </c>
      <c r="V57" s="10">
        <f t="shared" ca="1" si="14"/>
        <v>6.109511915922659</v>
      </c>
      <c r="W57" s="17">
        <f t="shared" si="5"/>
        <v>0</v>
      </c>
      <c r="X57" s="10" t="e">
        <f t="shared" ca="1" si="15"/>
        <v>#NUM!</v>
      </c>
      <c r="Y57" s="10">
        <f t="shared" ca="1" si="28"/>
        <v>-1.1408100636710916</v>
      </c>
      <c r="Z57" s="10">
        <f t="shared" ca="1" si="16"/>
        <v>0.32595873934677577</v>
      </c>
      <c r="AA57" s="10">
        <f t="shared" ca="1" si="17"/>
        <v>2.1021008397757082</v>
      </c>
      <c r="AB57" s="10">
        <f t="shared" ca="1" si="18"/>
        <v>3.3828242555295898</v>
      </c>
      <c r="AC57" s="20">
        <f t="shared" ca="1" si="19"/>
        <v>4.4771551920858101</v>
      </c>
      <c r="AD57" s="10">
        <f t="shared" ca="1" si="20"/>
        <v>5.5</v>
      </c>
      <c r="AE57" s="10">
        <f t="shared" ca="1" si="21"/>
        <v>6.5228448079141899</v>
      </c>
      <c r="AF57" s="10">
        <f t="shared" ca="1" si="22"/>
        <v>7.6171757444704102</v>
      </c>
      <c r="AG57" s="10">
        <f t="shared" ca="1" si="23"/>
        <v>8.8978991602242932</v>
      </c>
      <c r="AH57" s="10">
        <f t="shared" ca="1" si="24"/>
        <v>10.674041260653224</v>
      </c>
      <c r="AI57" s="10">
        <f t="shared" ca="1" si="25"/>
        <v>12.140810063671086</v>
      </c>
    </row>
    <row r="58" spans="6:35">
      <c r="F58" s="21" t="s">
        <v>3</v>
      </c>
      <c r="I58" s="19" t="e">
        <f t="shared" si="0"/>
        <v>#N/A</v>
      </c>
      <c r="J58" s="10" t="e">
        <f t="shared" si="29"/>
        <v>#VALUE!</v>
      </c>
      <c r="K58" s="10" t="e">
        <f t="shared" si="9"/>
        <v>#N/A</v>
      </c>
      <c r="L58" s="10" t="e">
        <f t="shared" si="10"/>
        <v>#N/A</v>
      </c>
      <c r="M58" s="10" t="e">
        <f t="shared" si="11"/>
        <v>#N/A</v>
      </c>
      <c r="N58" s="10">
        <f>_xlfn.AGGREGATE(2,7,$D$2:D58)</f>
        <v>6</v>
      </c>
      <c r="O58" s="10" t="e">
        <f t="shared" si="1"/>
        <v>#N/A</v>
      </c>
      <c r="P58" s="10"/>
      <c r="Q58" s="10"/>
      <c r="R58" s="10"/>
      <c r="S58" s="17">
        <f t="shared" si="3"/>
        <v>0.8</v>
      </c>
      <c r="T58" s="10">
        <f t="shared" ca="1" si="13"/>
        <v>8.8978991602242932</v>
      </c>
      <c r="U58" s="17">
        <f t="shared" si="4"/>
        <v>0.55999999999999994</v>
      </c>
      <c r="V58" s="10">
        <f t="shared" ca="1" si="14"/>
        <v>6.109511915922659</v>
      </c>
      <c r="W58" s="17">
        <f t="shared" si="5"/>
        <v>0</v>
      </c>
      <c r="X58" s="10" t="e">
        <f t="shared" ca="1" si="15"/>
        <v>#NUM!</v>
      </c>
      <c r="Y58" s="10">
        <f t="shared" ca="1" si="28"/>
        <v>-1.1408100636710916</v>
      </c>
      <c r="Z58" s="10">
        <f t="shared" ca="1" si="16"/>
        <v>0.32595873934677577</v>
      </c>
      <c r="AA58" s="10">
        <f t="shared" ca="1" si="17"/>
        <v>2.1021008397757082</v>
      </c>
      <c r="AB58" s="10">
        <f t="shared" ca="1" si="18"/>
        <v>3.3828242555295898</v>
      </c>
      <c r="AC58" s="20">
        <f t="shared" ca="1" si="19"/>
        <v>4.4771551920858101</v>
      </c>
      <c r="AD58" s="10">
        <f t="shared" ca="1" si="20"/>
        <v>5.5</v>
      </c>
      <c r="AE58" s="10">
        <f t="shared" ca="1" si="21"/>
        <v>6.5228448079141899</v>
      </c>
      <c r="AF58" s="10">
        <f t="shared" ca="1" si="22"/>
        <v>7.6171757444704102</v>
      </c>
      <c r="AG58" s="10">
        <f t="shared" ca="1" si="23"/>
        <v>8.8978991602242932</v>
      </c>
      <c r="AH58" s="10">
        <f t="shared" ca="1" si="24"/>
        <v>10.674041260653224</v>
      </c>
      <c r="AI58" s="10">
        <f t="shared" ca="1" si="25"/>
        <v>12.140810063671086</v>
      </c>
    </row>
    <row r="59" spans="6:35">
      <c r="F59" s="21" t="s">
        <v>3</v>
      </c>
      <c r="I59" s="19" t="e">
        <f t="shared" si="0"/>
        <v>#N/A</v>
      </c>
      <c r="J59" s="10" t="e">
        <f t="shared" si="29"/>
        <v>#VALUE!</v>
      </c>
      <c r="K59" s="10" t="e">
        <f t="shared" si="9"/>
        <v>#N/A</v>
      </c>
      <c r="L59" s="10" t="e">
        <f t="shared" si="10"/>
        <v>#N/A</v>
      </c>
      <c r="M59" s="10" t="e">
        <f t="shared" si="11"/>
        <v>#N/A</v>
      </c>
      <c r="N59" s="10">
        <f>_xlfn.AGGREGATE(2,7,$D$2:D59)</f>
        <v>6</v>
      </c>
      <c r="O59" s="10" t="e">
        <f t="shared" si="1"/>
        <v>#N/A</v>
      </c>
      <c r="P59" s="10"/>
      <c r="Q59" s="10"/>
      <c r="R59" s="10"/>
      <c r="S59" s="17">
        <f t="shared" si="3"/>
        <v>0.8</v>
      </c>
      <c r="T59" s="10">
        <f t="shared" ca="1" si="13"/>
        <v>8.8978991602242932</v>
      </c>
      <c r="U59" s="17">
        <f t="shared" si="4"/>
        <v>0.55999999999999994</v>
      </c>
      <c r="V59" s="10">
        <f t="shared" ca="1" si="14"/>
        <v>6.109511915922659</v>
      </c>
      <c r="W59" s="17">
        <f t="shared" si="5"/>
        <v>0</v>
      </c>
      <c r="X59" s="10" t="e">
        <f t="shared" ca="1" si="15"/>
        <v>#NUM!</v>
      </c>
      <c r="Y59" s="10">
        <f t="shared" ca="1" si="28"/>
        <v>-1.1408100636710916</v>
      </c>
      <c r="Z59" s="10">
        <f t="shared" ca="1" si="16"/>
        <v>0.32595873934677577</v>
      </c>
      <c r="AA59" s="10">
        <f t="shared" ca="1" si="17"/>
        <v>2.1021008397757082</v>
      </c>
      <c r="AB59" s="10">
        <f t="shared" ca="1" si="18"/>
        <v>3.3828242555295898</v>
      </c>
      <c r="AC59" s="20">
        <f t="shared" ca="1" si="19"/>
        <v>4.4771551920858101</v>
      </c>
      <c r="AD59" s="10">
        <f t="shared" ca="1" si="20"/>
        <v>5.5</v>
      </c>
      <c r="AE59" s="10">
        <f t="shared" ca="1" si="21"/>
        <v>6.5228448079141899</v>
      </c>
      <c r="AF59" s="10">
        <f t="shared" ca="1" si="22"/>
        <v>7.6171757444704102</v>
      </c>
      <c r="AG59" s="10">
        <f t="shared" ca="1" si="23"/>
        <v>8.8978991602242932</v>
      </c>
      <c r="AH59" s="10">
        <f t="shared" ca="1" si="24"/>
        <v>10.674041260653224</v>
      </c>
      <c r="AI59" s="10">
        <f t="shared" ca="1" si="25"/>
        <v>12.140810063671086</v>
      </c>
    </row>
    <row r="60" spans="6:35">
      <c r="F60" s="21" t="s">
        <v>3</v>
      </c>
      <c r="I60" s="19" t="e">
        <f t="shared" si="0"/>
        <v>#N/A</v>
      </c>
      <c r="J60" s="10" t="e">
        <f t="shared" si="29"/>
        <v>#VALUE!</v>
      </c>
      <c r="K60" s="10" t="e">
        <f t="shared" si="9"/>
        <v>#N/A</v>
      </c>
      <c r="L60" s="10" t="e">
        <f t="shared" si="10"/>
        <v>#N/A</v>
      </c>
      <c r="M60" s="10" t="e">
        <f t="shared" si="11"/>
        <v>#N/A</v>
      </c>
      <c r="N60" s="10">
        <f>_xlfn.AGGREGATE(2,7,$D$2:D60)</f>
        <v>6</v>
      </c>
      <c r="O60" s="10" t="e">
        <f t="shared" si="1"/>
        <v>#N/A</v>
      </c>
      <c r="P60" s="10"/>
      <c r="Q60" s="10"/>
      <c r="R60" s="10"/>
      <c r="S60" s="17">
        <f t="shared" si="3"/>
        <v>0.8</v>
      </c>
      <c r="T60" s="10">
        <f t="shared" ca="1" si="13"/>
        <v>8.8978991602242932</v>
      </c>
      <c r="U60" s="17">
        <f t="shared" si="4"/>
        <v>0.55999999999999994</v>
      </c>
      <c r="V60" s="10">
        <f t="shared" ca="1" si="14"/>
        <v>6.109511915922659</v>
      </c>
      <c r="W60" s="17">
        <f t="shared" si="5"/>
        <v>0</v>
      </c>
      <c r="X60" s="10" t="e">
        <f t="shared" ca="1" si="15"/>
        <v>#NUM!</v>
      </c>
      <c r="Y60" s="10">
        <f t="shared" ca="1" si="28"/>
        <v>-1.1408100636710916</v>
      </c>
      <c r="Z60" s="10">
        <f t="shared" ca="1" si="16"/>
        <v>0.32595873934677577</v>
      </c>
      <c r="AA60" s="10">
        <f t="shared" ca="1" si="17"/>
        <v>2.1021008397757082</v>
      </c>
      <c r="AB60" s="10">
        <f t="shared" ca="1" si="18"/>
        <v>3.3828242555295898</v>
      </c>
      <c r="AC60" s="20">
        <f t="shared" ca="1" si="19"/>
        <v>4.4771551920858101</v>
      </c>
      <c r="AD60" s="10">
        <f t="shared" ca="1" si="20"/>
        <v>5.5</v>
      </c>
      <c r="AE60" s="10">
        <f t="shared" ca="1" si="21"/>
        <v>6.5228448079141899</v>
      </c>
      <c r="AF60" s="10">
        <f t="shared" ca="1" si="22"/>
        <v>7.6171757444704102</v>
      </c>
      <c r="AG60" s="10">
        <f t="shared" ca="1" si="23"/>
        <v>8.8978991602242932</v>
      </c>
      <c r="AH60" s="10">
        <f t="shared" ca="1" si="24"/>
        <v>10.674041260653224</v>
      </c>
      <c r="AI60" s="10">
        <f t="shared" ca="1" si="25"/>
        <v>12.140810063671086</v>
      </c>
    </row>
    <row r="61" spans="6:35">
      <c r="F61" s="21" t="s">
        <v>3</v>
      </c>
      <c r="I61" s="19" t="e">
        <f t="shared" si="0"/>
        <v>#N/A</v>
      </c>
      <c r="J61" s="10" t="e">
        <f t="shared" si="29"/>
        <v>#VALUE!</v>
      </c>
      <c r="K61" s="10" t="e">
        <f t="shared" si="9"/>
        <v>#N/A</v>
      </c>
      <c r="L61" s="10" t="e">
        <f t="shared" si="10"/>
        <v>#N/A</v>
      </c>
      <c r="M61" s="10" t="e">
        <f t="shared" si="11"/>
        <v>#N/A</v>
      </c>
      <c r="N61" s="10">
        <f>_xlfn.AGGREGATE(2,7,$D$2:D61)</f>
        <v>6</v>
      </c>
      <c r="O61" s="10" t="e">
        <f t="shared" si="1"/>
        <v>#N/A</v>
      </c>
      <c r="P61" s="10"/>
      <c r="Q61" s="10"/>
      <c r="R61" s="10"/>
      <c r="S61" s="17">
        <f t="shared" si="3"/>
        <v>0.8</v>
      </c>
      <c r="T61" s="10">
        <f t="shared" ca="1" si="13"/>
        <v>8.8978991602242932</v>
      </c>
      <c r="U61" s="17">
        <f t="shared" si="4"/>
        <v>0.55999999999999994</v>
      </c>
      <c r="V61" s="10">
        <f t="shared" ca="1" si="14"/>
        <v>6.109511915922659</v>
      </c>
      <c r="W61" s="17">
        <f t="shared" si="5"/>
        <v>0</v>
      </c>
      <c r="X61" s="10" t="e">
        <f t="shared" ca="1" si="15"/>
        <v>#NUM!</v>
      </c>
      <c r="Y61" s="10">
        <f t="shared" ca="1" si="28"/>
        <v>-1.1408100636710916</v>
      </c>
      <c r="Z61" s="10">
        <f t="shared" ca="1" si="16"/>
        <v>0.32595873934677577</v>
      </c>
      <c r="AA61" s="10">
        <f t="shared" ca="1" si="17"/>
        <v>2.1021008397757082</v>
      </c>
      <c r="AB61" s="10">
        <f t="shared" ca="1" si="18"/>
        <v>3.3828242555295898</v>
      </c>
      <c r="AC61" s="20">
        <f t="shared" ca="1" si="19"/>
        <v>4.4771551920858101</v>
      </c>
      <c r="AD61" s="10">
        <f t="shared" ca="1" si="20"/>
        <v>5.5</v>
      </c>
      <c r="AE61" s="10">
        <f t="shared" ca="1" si="21"/>
        <v>6.5228448079141899</v>
      </c>
      <c r="AF61" s="10">
        <f t="shared" ca="1" si="22"/>
        <v>7.6171757444704102</v>
      </c>
      <c r="AG61" s="10">
        <f t="shared" ca="1" si="23"/>
        <v>8.8978991602242932</v>
      </c>
      <c r="AH61" s="10">
        <f t="shared" ca="1" si="24"/>
        <v>10.674041260653224</v>
      </c>
      <c r="AI61" s="10">
        <f t="shared" ca="1" si="25"/>
        <v>12.140810063671086</v>
      </c>
    </row>
    <row r="62" spans="6:35">
      <c r="F62" s="21" t="s">
        <v>3</v>
      </c>
      <c r="I62" s="19" t="e">
        <f t="shared" si="0"/>
        <v>#N/A</v>
      </c>
      <c r="J62" s="10" t="e">
        <f t="shared" si="29"/>
        <v>#VALUE!</v>
      </c>
      <c r="K62" s="10" t="e">
        <f t="shared" si="9"/>
        <v>#N/A</v>
      </c>
      <c r="L62" s="10" t="e">
        <f t="shared" si="10"/>
        <v>#N/A</v>
      </c>
      <c r="M62" s="10" t="e">
        <f t="shared" si="11"/>
        <v>#N/A</v>
      </c>
      <c r="N62" s="10">
        <f>_xlfn.AGGREGATE(2,7,$D$2:D62)</f>
        <v>6</v>
      </c>
      <c r="O62" s="10" t="e">
        <f t="shared" si="1"/>
        <v>#N/A</v>
      </c>
      <c r="P62" s="10"/>
      <c r="Q62" s="10"/>
      <c r="R62" s="10"/>
      <c r="S62" s="17">
        <f t="shared" si="3"/>
        <v>0.8</v>
      </c>
      <c r="T62" s="10">
        <f t="shared" ca="1" si="13"/>
        <v>8.8978991602242932</v>
      </c>
      <c r="U62" s="17">
        <f t="shared" si="4"/>
        <v>0.55999999999999994</v>
      </c>
      <c r="V62" s="10">
        <f t="shared" ca="1" si="14"/>
        <v>6.109511915922659</v>
      </c>
      <c r="W62" s="17">
        <f t="shared" si="5"/>
        <v>0</v>
      </c>
      <c r="X62" s="10" t="e">
        <f t="shared" ca="1" si="15"/>
        <v>#NUM!</v>
      </c>
      <c r="Y62" s="10">
        <f t="shared" ca="1" si="28"/>
        <v>-1.1408100636710916</v>
      </c>
      <c r="Z62" s="10">
        <f t="shared" ca="1" si="16"/>
        <v>0.32595873934677577</v>
      </c>
      <c r="AA62" s="10">
        <f t="shared" ca="1" si="17"/>
        <v>2.1021008397757082</v>
      </c>
      <c r="AB62" s="10">
        <f t="shared" ca="1" si="18"/>
        <v>3.3828242555295898</v>
      </c>
      <c r="AC62" s="20">
        <f t="shared" ca="1" si="19"/>
        <v>4.4771551920858101</v>
      </c>
      <c r="AD62" s="10">
        <f t="shared" ca="1" si="20"/>
        <v>5.5</v>
      </c>
      <c r="AE62" s="10">
        <f t="shared" ca="1" si="21"/>
        <v>6.5228448079141899</v>
      </c>
      <c r="AF62" s="10">
        <f t="shared" ca="1" si="22"/>
        <v>7.6171757444704102</v>
      </c>
      <c r="AG62" s="10">
        <f t="shared" ca="1" si="23"/>
        <v>8.8978991602242932</v>
      </c>
      <c r="AH62" s="10">
        <f t="shared" ca="1" si="24"/>
        <v>10.674041260653224</v>
      </c>
      <c r="AI62" s="10">
        <f t="shared" ca="1" si="25"/>
        <v>12.140810063671086</v>
      </c>
    </row>
    <row r="63" spans="6:35">
      <c r="F63" s="21" t="s">
        <v>3</v>
      </c>
      <c r="I63" s="19" t="e">
        <f t="shared" si="0"/>
        <v>#N/A</v>
      </c>
      <c r="J63" s="10" t="e">
        <f t="shared" si="29"/>
        <v>#VALUE!</v>
      </c>
      <c r="K63" s="10" t="e">
        <f t="shared" si="9"/>
        <v>#N/A</v>
      </c>
      <c r="L63" s="10" t="e">
        <f t="shared" si="10"/>
        <v>#N/A</v>
      </c>
      <c r="M63" s="10" t="e">
        <f t="shared" si="11"/>
        <v>#N/A</v>
      </c>
      <c r="N63" s="10">
        <f>_xlfn.AGGREGATE(2,7,$D$2:D63)</f>
        <v>6</v>
      </c>
      <c r="O63" s="10" t="e">
        <f t="shared" si="1"/>
        <v>#N/A</v>
      </c>
      <c r="P63" s="10"/>
      <c r="Q63" s="10"/>
      <c r="R63" s="10"/>
      <c r="S63" s="17">
        <f t="shared" si="3"/>
        <v>0.8</v>
      </c>
      <c r="T63" s="10">
        <f t="shared" ca="1" si="13"/>
        <v>8.8978991602242932</v>
      </c>
      <c r="U63" s="17">
        <f t="shared" si="4"/>
        <v>0.55999999999999994</v>
      </c>
      <c r="V63" s="10">
        <f t="shared" ca="1" si="14"/>
        <v>6.109511915922659</v>
      </c>
      <c r="W63" s="17">
        <f t="shared" si="5"/>
        <v>0</v>
      </c>
      <c r="X63" s="10" t="e">
        <f t="shared" ca="1" si="15"/>
        <v>#NUM!</v>
      </c>
      <c r="Y63" s="10">
        <f t="shared" ca="1" si="28"/>
        <v>-1.1408100636710916</v>
      </c>
      <c r="Z63" s="10">
        <f t="shared" ca="1" si="16"/>
        <v>0.32595873934677577</v>
      </c>
      <c r="AA63" s="10">
        <f t="shared" ca="1" si="17"/>
        <v>2.1021008397757082</v>
      </c>
      <c r="AB63" s="10">
        <f t="shared" ca="1" si="18"/>
        <v>3.3828242555295898</v>
      </c>
      <c r="AC63" s="20">
        <f t="shared" ca="1" si="19"/>
        <v>4.4771551920858101</v>
      </c>
      <c r="AD63" s="10">
        <f t="shared" ca="1" si="20"/>
        <v>5.5</v>
      </c>
      <c r="AE63" s="10">
        <f t="shared" ca="1" si="21"/>
        <v>6.5228448079141899</v>
      </c>
      <c r="AF63" s="10">
        <f t="shared" ca="1" si="22"/>
        <v>7.6171757444704102</v>
      </c>
      <c r="AG63" s="10">
        <f t="shared" ca="1" si="23"/>
        <v>8.8978991602242932</v>
      </c>
      <c r="AH63" s="10">
        <f t="shared" ca="1" si="24"/>
        <v>10.674041260653224</v>
      </c>
      <c r="AI63" s="10">
        <f t="shared" ca="1" si="25"/>
        <v>12.140810063671086</v>
      </c>
    </row>
    <row r="64" spans="6:35">
      <c r="F64" s="21" t="s">
        <v>3</v>
      </c>
      <c r="I64" s="19" t="e">
        <f t="shared" si="0"/>
        <v>#N/A</v>
      </c>
      <c r="J64" s="10" t="e">
        <f t="shared" si="29"/>
        <v>#VALUE!</v>
      </c>
      <c r="K64" s="10" t="e">
        <f t="shared" si="9"/>
        <v>#N/A</v>
      </c>
      <c r="L64" s="10" t="e">
        <f t="shared" si="10"/>
        <v>#N/A</v>
      </c>
      <c r="M64" s="10" t="e">
        <f t="shared" si="11"/>
        <v>#N/A</v>
      </c>
      <c r="N64" s="10">
        <f>_xlfn.AGGREGATE(2,7,$D$2:D64)</f>
        <v>6</v>
      </c>
      <c r="O64" s="10" t="e">
        <f t="shared" si="1"/>
        <v>#N/A</v>
      </c>
      <c r="P64" s="10"/>
      <c r="Q64" s="10"/>
      <c r="R64" s="10"/>
      <c r="S64" s="17">
        <f t="shared" si="3"/>
        <v>0.8</v>
      </c>
      <c r="T64" s="10">
        <f t="shared" ca="1" si="13"/>
        <v>8.8978991602242932</v>
      </c>
      <c r="U64" s="17">
        <f t="shared" si="4"/>
        <v>0.55999999999999994</v>
      </c>
      <c r="V64" s="10">
        <f t="shared" ca="1" si="14"/>
        <v>6.109511915922659</v>
      </c>
      <c r="W64" s="17">
        <f t="shared" si="5"/>
        <v>0</v>
      </c>
      <c r="X64" s="10" t="e">
        <f t="shared" ca="1" si="15"/>
        <v>#NUM!</v>
      </c>
      <c r="Y64" s="10">
        <f t="shared" ca="1" si="28"/>
        <v>-1.1408100636710916</v>
      </c>
      <c r="Z64" s="10">
        <f t="shared" ca="1" si="16"/>
        <v>0.32595873934677577</v>
      </c>
      <c r="AA64" s="10">
        <f t="shared" ca="1" si="17"/>
        <v>2.1021008397757082</v>
      </c>
      <c r="AB64" s="10">
        <f t="shared" ca="1" si="18"/>
        <v>3.3828242555295898</v>
      </c>
      <c r="AC64" s="20">
        <f t="shared" ca="1" si="19"/>
        <v>4.4771551920858101</v>
      </c>
      <c r="AD64" s="10">
        <f t="shared" ca="1" si="20"/>
        <v>5.5</v>
      </c>
      <c r="AE64" s="10">
        <f t="shared" ca="1" si="21"/>
        <v>6.5228448079141899</v>
      </c>
      <c r="AF64" s="10">
        <f t="shared" ca="1" si="22"/>
        <v>7.6171757444704102</v>
      </c>
      <c r="AG64" s="10">
        <f t="shared" ca="1" si="23"/>
        <v>8.8978991602242932</v>
      </c>
      <c r="AH64" s="10">
        <f t="shared" ca="1" si="24"/>
        <v>10.674041260653224</v>
      </c>
      <c r="AI64" s="10">
        <f t="shared" ca="1" si="25"/>
        <v>12.140810063671086</v>
      </c>
    </row>
    <row r="65" spans="6:35">
      <c r="F65" s="21" t="s">
        <v>3</v>
      </c>
      <c r="I65" s="19" t="e">
        <f t="shared" si="0"/>
        <v>#N/A</v>
      </c>
      <c r="J65" s="10" t="e">
        <f t="shared" si="29"/>
        <v>#VALUE!</v>
      </c>
      <c r="K65" s="10" t="e">
        <f t="shared" si="9"/>
        <v>#N/A</v>
      </c>
      <c r="L65" s="10" t="e">
        <f t="shared" si="10"/>
        <v>#N/A</v>
      </c>
      <c r="M65" s="10" t="e">
        <f t="shared" si="11"/>
        <v>#N/A</v>
      </c>
      <c r="N65" s="10">
        <f>_xlfn.AGGREGATE(2,7,$D$2:D65)</f>
        <v>6</v>
      </c>
      <c r="O65" s="10" t="e">
        <f t="shared" si="1"/>
        <v>#N/A</v>
      </c>
      <c r="P65" s="10"/>
      <c r="Q65" s="10"/>
      <c r="R65" s="10"/>
      <c r="S65" s="17">
        <f t="shared" si="3"/>
        <v>0.8</v>
      </c>
      <c r="T65" s="10">
        <f t="shared" ca="1" si="13"/>
        <v>8.8978991602242932</v>
      </c>
      <c r="U65" s="17">
        <f t="shared" si="4"/>
        <v>0.55999999999999994</v>
      </c>
      <c r="V65" s="10">
        <f t="shared" ca="1" si="14"/>
        <v>6.109511915922659</v>
      </c>
      <c r="W65" s="17">
        <f t="shared" si="5"/>
        <v>0</v>
      </c>
      <c r="X65" s="10" t="e">
        <f t="shared" ca="1" si="15"/>
        <v>#NUM!</v>
      </c>
      <c r="Y65" s="10">
        <f t="shared" ca="1" si="28"/>
        <v>-1.1408100636710916</v>
      </c>
      <c r="Z65" s="10">
        <f t="shared" ca="1" si="16"/>
        <v>0.32595873934677577</v>
      </c>
      <c r="AA65" s="10">
        <f t="shared" ca="1" si="17"/>
        <v>2.1021008397757082</v>
      </c>
      <c r="AB65" s="10">
        <f t="shared" ca="1" si="18"/>
        <v>3.3828242555295898</v>
      </c>
      <c r="AC65" s="20">
        <f t="shared" ca="1" si="19"/>
        <v>4.4771551920858101</v>
      </c>
      <c r="AD65" s="10">
        <f t="shared" ca="1" si="20"/>
        <v>5.5</v>
      </c>
      <c r="AE65" s="10">
        <f t="shared" ca="1" si="21"/>
        <v>6.5228448079141899</v>
      </c>
      <c r="AF65" s="10">
        <f t="shared" ca="1" si="22"/>
        <v>7.6171757444704102</v>
      </c>
      <c r="AG65" s="10">
        <f t="shared" ca="1" si="23"/>
        <v>8.8978991602242932</v>
      </c>
      <c r="AH65" s="10">
        <f t="shared" ca="1" si="24"/>
        <v>10.674041260653224</v>
      </c>
      <c r="AI65" s="10">
        <f t="shared" ca="1" si="25"/>
        <v>12.140810063671086</v>
      </c>
    </row>
    <row r="66" spans="6:35">
      <c r="F66" s="21" t="s">
        <v>3</v>
      </c>
      <c r="I66" s="19" t="e">
        <f t="shared" ref="I66:I129" si="30">IF(F66=1, $B$15,  #N/A)</f>
        <v>#N/A</v>
      </c>
      <c r="J66" s="10" t="e">
        <f t="shared" si="29"/>
        <v>#VALUE!</v>
      </c>
      <c r="K66" s="10" t="e">
        <f t="shared" si="9"/>
        <v>#N/A</v>
      </c>
      <c r="L66" s="10" t="e">
        <f t="shared" si="10"/>
        <v>#N/A</v>
      </c>
      <c r="M66" s="10" t="e">
        <f t="shared" si="11"/>
        <v>#N/A</v>
      </c>
      <c r="N66" s="10">
        <f>_xlfn.AGGREGATE(2,7,$D$2:D66)</f>
        <v>6</v>
      </c>
      <c r="O66" s="10" t="e">
        <f t="shared" ref="O66:O129" si="31">IF(E66&gt;0,NORMDIST(E66,$B$8,$B$9,1),#N/A)</f>
        <v>#N/A</v>
      </c>
      <c r="P66" s="10"/>
      <c r="Q66" s="10"/>
      <c r="R66" s="10"/>
      <c r="S66" s="17">
        <f t="shared" ref="S66:S129" si="32">$B$18</f>
        <v>0.8</v>
      </c>
      <c r="T66" s="10">
        <f t="shared" ca="1" si="13"/>
        <v>8.8978991602242932</v>
      </c>
      <c r="U66" s="17">
        <f t="shared" ref="U66:U129" si="33">$B$19</f>
        <v>0.55999999999999994</v>
      </c>
      <c r="V66" s="10">
        <f t="shared" ca="1" si="14"/>
        <v>6.109511915922659</v>
      </c>
      <c r="W66" s="17">
        <f t="shared" ref="W66:W129" si="34">$B$20</f>
        <v>0</v>
      </c>
      <c r="X66" s="10" t="e">
        <f t="shared" ca="1" si="15"/>
        <v>#NUM!</v>
      </c>
      <c r="Y66" s="10">
        <f t="shared" ca="1" si="28"/>
        <v>-1.1408100636710916</v>
      </c>
      <c r="Z66" s="10">
        <f t="shared" ca="1" si="16"/>
        <v>0.32595873934677577</v>
      </c>
      <c r="AA66" s="10">
        <f t="shared" ca="1" si="17"/>
        <v>2.1021008397757082</v>
      </c>
      <c r="AB66" s="10">
        <f t="shared" ca="1" si="18"/>
        <v>3.3828242555295898</v>
      </c>
      <c r="AC66" s="20">
        <f t="shared" ca="1" si="19"/>
        <v>4.4771551920858101</v>
      </c>
      <c r="AD66" s="10">
        <f t="shared" ca="1" si="20"/>
        <v>5.5</v>
      </c>
      <c r="AE66" s="10">
        <f t="shared" ca="1" si="21"/>
        <v>6.5228448079141899</v>
      </c>
      <c r="AF66" s="10">
        <f t="shared" ca="1" si="22"/>
        <v>7.6171757444704102</v>
      </c>
      <c r="AG66" s="10">
        <f t="shared" ca="1" si="23"/>
        <v>8.8978991602242932</v>
      </c>
      <c r="AH66" s="10">
        <f t="shared" ca="1" si="24"/>
        <v>10.674041260653224</v>
      </c>
      <c r="AI66" s="10">
        <f t="shared" ca="1" si="25"/>
        <v>12.140810063671086</v>
      </c>
    </row>
    <row r="67" spans="6:35">
      <c r="F67" s="21" t="s">
        <v>3</v>
      </c>
      <c r="I67" s="19" t="e">
        <f t="shared" si="30"/>
        <v>#N/A</v>
      </c>
      <c r="J67" s="10" t="e">
        <f t="shared" si="29"/>
        <v>#VALUE!</v>
      </c>
      <c r="K67" s="10" t="e">
        <f t="shared" ref="K67:K130" si="35">IF(ISBLANK(E66),#N/A,IF(ISBLANK(E67),#N/A,((E67+E66))))</f>
        <v>#N/A</v>
      </c>
      <c r="L67" s="10" t="e">
        <f t="shared" ref="L67:L130" si="36">IF(ISBLANK(E66),#N/A,IF(ISBLANK(E67),#N/A,ABS(E67-E66)))</f>
        <v>#N/A</v>
      </c>
      <c r="M67" s="10" t="e">
        <f t="shared" ref="M67:M130" si="37">2*L67/K67</f>
        <v>#N/A</v>
      </c>
      <c r="N67" s="10">
        <f>_xlfn.AGGREGATE(2,7,$D$2:D67)</f>
        <v>6</v>
      </c>
      <c r="O67" s="10" t="e">
        <f t="shared" si="31"/>
        <v>#N/A</v>
      </c>
      <c r="P67" s="10"/>
      <c r="Q67" s="10"/>
      <c r="R67" s="10"/>
      <c r="S67" s="17">
        <f t="shared" si="32"/>
        <v>0.8</v>
      </c>
      <c r="T67" s="10">
        <f t="shared" ref="T67:T130" ca="1" si="38">NORMINV(S67,$B$8,$B$9)</f>
        <v>8.8978991602242932</v>
      </c>
      <c r="U67" s="17">
        <f t="shared" si="33"/>
        <v>0.55999999999999994</v>
      </c>
      <c r="V67" s="10">
        <f t="shared" ref="V67:V130" ca="1" si="39">NORMINV(U67,$B$8,$B$9)</f>
        <v>6.109511915922659</v>
      </c>
      <c r="W67" s="17">
        <f t="shared" si="34"/>
        <v>0</v>
      </c>
      <c r="X67" s="10" t="e">
        <f t="shared" ref="X67:X130" ca="1" si="40">NORMINV(W68,$B$7,$B$8)</f>
        <v>#NUM!</v>
      </c>
      <c r="Y67" s="10">
        <f t="shared" ca="1" si="28"/>
        <v>-1.1408100636710916</v>
      </c>
      <c r="Z67" s="10">
        <f t="shared" ref="Z67:Z130" ca="1" si="41">NORMINV(0.1,$B$8,$B$9)</f>
        <v>0.32595873934677577</v>
      </c>
      <c r="AA67" s="10">
        <f t="shared" ref="AA67:AA130" ca="1" si="42">NORMINV(0.2,$B$8,$B$9)</f>
        <v>2.1021008397757082</v>
      </c>
      <c r="AB67" s="10">
        <f t="shared" ref="AB67:AB130" ca="1" si="43">NORMINV(0.3,$B$8,$B$9)</f>
        <v>3.3828242555295898</v>
      </c>
      <c r="AC67" s="20">
        <f t="shared" ref="AC67:AC130" ca="1" si="44">NORMINV(0.4,$B$8,$B$9)</f>
        <v>4.4771551920858101</v>
      </c>
      <c r="AD67" s="10">
        <f t="shared" ref="AD67:AD130" ca="1" si="45">NORMINV(0.5,$B$8,$B$9)</f>
        <v>5.5</v>
      </c>
      <c r="AE67" s="10">
        <f t="shared" ref="AE67:AE130" ca="1" si="46">NORMINV(0.6,$B$8,$B$9)</f>
        <v>6.5228448079141899</v>
      </c>
      <c r="AF67" s="10">
        <f t="shared" ref="AF67:AF130" ca="1" si="47">NORMINV(0.7,$B$8,$B$9)</f>
        <v>7.6171757444704102</v>
      </c>
      <c r="AG67" s="10">
        <f t="shared" ref="AG67:AG130" ca="1" si="48">NORMINV(0.8,$B$8,$B$9)</f>
        <v>8.8978991602242932</v>
      </c>
      <c r="AH67" s="10">
        <f t="shared" ref="AH67:AH130" ca="1" si="49">NORMINV(0.9,$B$8,$B$9)</f>
        <v>10.674041260653224</v>
      </c>
      <c r="AI67" s="10">
        <f t="shared" ref="AI67:AI130" ca="1" si="50">NORMINV(0.95,$B$8,$B$9)</f>
        <v>12.140810063671086</v>
      </c>
    </row>
    <row r="68" spans="6:35">
      <c r="F68" s="21" t="s">
        <v>3</v>
      </c>
      <c r="I68" s="19" t="e">
        <f t="shared" si="30"/>
        <v>#N/A</v>
      </c>
      <c r="J68" s="10" t="e">
        <f t="shared" si="29"/>
        <v>#VALUE!</v>
      </c>
      <c r="K68" s="10" t="e">
        <f t="shared" si="35"/>
        <v>#N/A</v>
      </c>
      <c r="L68" s="10" t="e">
        <f t="shared" si="36"/>
        <v>#N/A</v>
      </c>
      <c r="M68" s="10" t="e">
        <f t="shared" si="37"/>
        <v>#N/A</v>
      </c>
      <c r="N68" s="10">
        <f>_xlfn.AGGREGATE(2,7,$D$2:D68)</f>
        <v>6</v>
      </c>
      <c r="O68" s="10" t="e">
        <f t="shared" si="31"/>
        <v>#N/A</v>
      </c>
      <c r="P68" s="10"/>
      <c r="Q68" s="10"/>
      <c r="R68" s="10"/>
      <c r="S68" s="17">
        <f t="shared" si="32"/>
        <v>0.8</v>
      </c>
      <c r="T68" s="10">
        <f t="shared" ca="1" si="38"/>
        <v>8.8978991602242932</v>
      </c>
      <c r="U68" s="17">
        <f t="shared" si="33"/>
        <v>0.55999999999999994</v>
      </c>
      <c r="V68" s="10">
        <f t="shared" ca="1" si="39"/>
        <v>6.109511915922659</v>
      </c>
      <c r="W68" s="17">
        <f t="shared" si="34"/>
        <v>0</v>
      </c>
      <c r="X68" s="10" t="e">
        <f t="shared" ca="1" si="40"/>
        <v>#NUM!</v>
      </c>
      <c r="Y68" s="10">
        <f t="shared" ref="Y68:Y131" ca="1" si="51">NORMINV(0.05,$B$8,$B$9)</f>
        <v>-1.1408100636710916</v>
      </c>
      <c r="Z68" s="10">
        <f t="shared" ca="1" si="41"/>
        <v>0.32595873934677577</v>
      </c>
      <c r="AA68" s="10">
        <f t="shared" ca="1" si="42"/>
        <v>2.1021008397757082</v>
      </c>
      <c r="AB68" s="10">
        <f t="shared" ca="1" si="43"/>
        <v>3.3828242555295898</v>
      </c>
      <c r="AC68" s="20">
        <f t="shared" ca="1" si="44"/>
        <v>4.4771551920858101</v>
      </c>
      <c r="AD68" s="10">
        <f t="shared" ca="1" si="45"/>
        <v>5.5</v>
      </c>
      <c r="AE68" s="10">
        <f t="shared" ca="1" si="46"/>
        <v>6.5228448079141899</v>
      </c>
      <c r="AF68" s="10">
        <f t="shared" ca="1" si="47"/>
        <v>7.6171757444704102</v>
      </c>
      <c r="AG68" s="10">
        <f t="shared" ca="1" si="48"/>
        <v>8.8978991602242932</v>
      </c>
      <c r="AH68" s="10">
        <f t="shared" ca="1" si="49"/>
        <v>10.674041260653224</v>
      </c>
      <c r="AI68" s="10">
        <f t="shared" ca="1" si="50"/>
        <v>12.140810063671086</v>
      </c>
    </row>
    <row r="69" spans="6:35">
      <c r="F69" s="21" t="s">
        <v>3</v>
      </c>
      <c r="I69" s="19" t="e">
        <f t="shared" si="30"/>
        <v>#N/A</v>
      </c>
      <c r="J69" s="10" t="e">
        <f t="shared" si="29"/>
        <v>#VALUE!</v>
      </c>
      <c r="K69" s="10" t="e">
        <f t="shared" si="35"/>
        <v>#N/A</v>
      </c>
      <c r="L69" s="10" t="e">
        <f t="shared" si="36"/>
        <v>#N/A</v>
      </c>
      <c r="M69" s="10" t="e">
        <f t="shared" si="37"/>
        <v>#N/A</v>
      </c>
      <c r="N69" s="10">
        <f>_xlfn.AGGREGATE(2,7,$D$2:D69)</f>
        <v>6</v>
      </c>
      <c r="O69" s="10" t="e">
        <f t="shared" si="31"/>
        <v>#N/A</v>
      </c>
      <c r="P69" s="10"/>
      <c r="Q69" s="10"/>
      <c r="R69" s="10"/>
      <c r="S69" s="17">
        <f t="shared" si="32"/>
        <v>0.8</v>
      </c>
      <c r="T69" s="10">
        <f t="shared" ca="1" si="38"/>
        <v>8.8978991602242932</v>
      </c>
      <c r="U69" s="17">
        <f t="shared" si="33"/>
        <v>0.55999999999999994</v>
      </c>
      <c r="V69" s="10">
        <f t="shared" ca="1" si="39"/>
        <v>6.109511915922659</v>
      </c>
      <c r="W69" s="17">
        <f t="shared" si="34"/>
        <v>0</v>
      </c>
      <c r="X69" s="10" t="e">
        <f t="shared" ca="1" si="40"/>
        <v>#NUM!</v>
      </c>
      <c r="Y69" s="10">
        <f t="shared" ca="1" si="51"/>
        <v>-1.1408100636710916</v>
      </c>
      <c r="Z69" s="10">
        <f t="shared" ca="1" si="41"/>
        <v>0.32595873934677577</v>
      </c>
      <c r="AA69" s="10">
        <f t="shared" ca="1" si="42"/>
        <v>2.1021008397757082</v>
      </c>
      <c r="AB69" s="10">
        <f t="shared" ca="1" si="43"/>
        <v>3.3828242555295898</v>
      </c>
      <c r="AC69" s="20">
        <f t="shared" ca="1" si="44"/>
        <v>4.4771551920858101</v>
      </c>
      <c r="AD69" s="10">
        <f t="shared" ca="1" si="45"/>
        <v>5.5</v>
      </c>
      <c r="AE69" s="10">
        <f t="shared" ca="1" si="46"/>
        <v>6.5228448079141899</v>
      </c>
      <c r="AF69" s="10">
        <f t="shared" ca="1" si="47"/>
        <v>7.6171757444704102</v>
      </c>
      <c r="AG69" s="10">
        <f t="shared" ca="1" si="48"/>
        <v>8.8978991602242932</v>
      </c>
      <c r="AH69" s="10">
        <f t="shared" ca="1" si="49"/>
        <v>10.674041260653224</v>
      </c>
      <c r="AI69" s="10">
        <f t="shared" ca="1" si="50"/>
        <v>12.140810063671086</v>
      </c>
    </row>
    <row r="70" spans="6:35">
      <c r="F70" s="21" t="s">
        <v>3</v>
      </c>
      <c r="I70" s="19" t="e">
        <f t="shared" si="30"/>
        <v>#N/A</v>
      </c>
      <c r="J70" s="10" t="e">
        <f t="shared" ref="J70:J133" si="52">D70*F70</f>
        <v>#VALUE!</v>
      </c>
      <c r="K70" s="10" t="e">
        <f t="shared" si="35"/>
        <v>#N/A</v>
      </c>
      <c r="L70" s="10" t="e">
        <f t="shared" si="36"/>
        <v>#N/A</v>
      </c>
      <c r="M70" s="10" t="e">
        <f t="shared" si="37"/>
        <v>#N/A</v>
      </c>
      <c r="N70" s="10">
        <f>_xlfn.AGGREGATE(2,7,$D$2:D70)</f>
        <v>6</v>
      </c>
      <c r="O70" s="10" t="e">
        <f t="shared" si="31"/>
        <v>#N/A</v>
      </c>
      <c r="P70" s="10"/>
      <c r="Q70" s="10"/>
      <c r="R70" s="10"/>
      <c r="S70" s="17">
        <f t="shared" si="32"/>
        <v>0.8</v>
      </c>
      <c r="T70" s="10">
        <f t="shared" ca="1" si="38"/>
        <v>8.8978991602242932</v>
      </c>
      <c r="U70" s="17">
        <f t="shared" si="33"/>
        <v>0.55999999999999994</v>
      </c>
      <c r="V70" s="10">
        <f t="shared" ca="1" si="39"/>
        <v>6.109511915922659</v>
      </c>
      <c r="W70" s="17">
        <f t="shared" si="34"/>
        <v>0</v>
      </c>
      <c r="X70" s="10" t="e">
        <f t="shared" ca="1" si="40"/>
        <v>#NUM!</v>
      </c>
      <c r="Y70" s="10">
        <f t="shared" ca="1" si="51"/>
        <v>-1.1408100636710916</v>
      </c>
      <c r="Z70" s="10">
        <f t="shared" ca="1" si="41"/>
        <v>0.32595873934677577</v>
      </c>
      <c r="AA70" s="10">
        <f t="shared" ca="1" si="42"/>
        <v>2.1021008397757082</v>
      </c>
      <c r="AB70" s="10">
        <f t="shared" ca="1" si="43"/>
        <v>3.3828242555295898</v>
      </c>
      <c r="AC70" s="20">
        <f t="shared" ca="1" si="44"/>
        <v>4.4771551920858101</v>
      </c>
      <c r="AD70" s="10">
        <f t="shared" ca="1" si="45"/>
        <v>5.5</v>
      </c>
      <c r="AE70" s="10">
        <f t="shared" ca="1" si="46"/>
        <v>6.5228448079141899</v>
      </c>
      <c r="AF70" s="10">
        <f t="shared" ca="1" si="47"/>
        <v>7.6171757444704102</v>
      </c>
      <c r="AG70" s="10">
        <f t="shared" ca="1" si="48"/>
        <v>8.8978991602242932</v>
      </c>
      <c r="AH70" s="10">
        <f t="shared" ca="1" si="49"/>
        <v>10.674041260653224</v>
      </c>
      <c r="AI70" s="10">
        <f t="shared" ca="1" si="50"/>
        <v>12.140810063671086</v>
      </c>
    </row>
    <row r="71" spans="6:35">
      <c r="F71" s="21" t="s">
        <v>3</v>
      </c>
      <c r="I71" s="19" t="e">
        <f t="shared" si="30"/>
        <v>#N/A</v>
      </c>
      <c r="J71" s="10" t="e">
        <f t="shared" si="52"/>
        <v>#VALUE!</v>
      </c>
      <c r="K71" s="10" t="e">
        <f t="shared" si="35"/>
        <v>#N/A</v>
      </c>
      <c r="L71" s="10" t="e">
        <f t="shared" si="36"/>
        <v>#N/A</v>
      </c>
      <c r="M71" s="10" t="e">
        <f t="shared" si="37"/>
        <v>#N/A</v>
      </c>
      <c r="N71" s="10">
        <f>_xlfn.AGGREGATE(2,7,$D$2:D71)</f>
        <v>6</v>
      </c>
      <c r="O71" s="10" t="e">
        <f t="shared" si="31"/>
        <v>#N/A</v>
      </c>
      <c r="P71" s="10"/>
      <c r="Q71" s="10"/>
      <c r="R71" s="10"/>
      <c r="S71" s="17">
        <f t="shared" si="32"/>
        <v>0.8</v>
      </c>
      <c r="T71" s="10">
        <f t="shared" ca="1" si="38"/>
        <v>8.8978991602242932</v>
      </c>
      <c r="U71" s="17">
        <f t="shared" si="33"/>
        <v>0.55999999999999994</v>
      </c>
      <c r="V71" s="10">
        <f t="shared" ca="1" si="39"/>
        <v>6.109511915922659</v>
      </c>
      <c r="W71" s="17">
        <f t="shared" si="34"/>
        <v>0</v>
      </c>
      <c r="X71" s="10" t="e">
        <f t="shared" ca="1" si="40"/>
        <v>#NUM!</v>
      </c>
      <c r="Y71" s="10">
        <f t="shared" ca="1" si="51"/>
        <v>-1.1408100636710916</v>
      </c>
      <c r="Z71" s="10">
        <f t="shared" ca="1" si="41"/>
        <v>0.32595873934677577</v>
      </c>
      <c r="AA71" s="10">
        <f t="shared" ca="1" si="42"/>
        <v>2.1021008397757082</v>
      </c>
      <c r="AB71" s="10">
        <f t="shared" ca="1" si="43"/>
        <v>3.3828242555295898</v>
      </c>
      <c r="AC71" s="20">
        <f t="shared" ca="1" si="44"/>
        <v>4.4771551920858101</v>
      </c>
      <c r="AD71" s="10">
        <f t="shared" ca="1" si="45"/>
        <v>5.5</v>
      </c>
      <c r="AE71" s="10">
        <f t="shared" ca="1" si="46"/>
        <v>6.5228448079141899</v>
      </c>
      <c r="AF71" s="10">
        <f t="shared" ca="1" si="47"/>
        <v>7.6171757444704102</v>
      </c>
      <c r="AG71" s="10">
        <f t="shared" ca="1" si="48"/>
        <v>8.8978991602242932</v>
      </c>
      <c r="AH71" s="10">
        <f t="shared" ca="1" si="49"/>
        <v>10.674041260653224</v>
      </c>
      <c r="AI71" s="10">
        <f t="shared" ca="1" si="50"/>
        <v>12.140810063671086</v>
      </c>
    </row>
    <row r="72" spans="6:35">
      <c r="F72" s="21" t="s">
        <v>3</v>
      </c>
      <c r="I72" s="19" t="e">
        <f t="shared" si="30"/>
        <v>#N/A</v>
      </c>
      <c r="J72" s="10" t="e">
        <f t="shared" si="52"/>
        <v>#VALUE!</v>
      </c>
      <c r="K72" s="10" t="e">
        <f t="shared" si="35"/>
        <v>#N/A</v>
      </c>
      <c r="L72" s="10" t="e">
        <f t="shared" si="36"/>
        <v>#N/A</v>
      </c>
      <c r="M72" s="10" t="e">
        <f t="shared" si="37"/>
        <v>#N/A</v>
      </c>
      <c r="N72" s="10">
        <f>_xlfn.AGGREGATE(2,7,$D$2:D72)</f>
        <v>6</v>
      </c>
      <c r="O72" s="10" t="e">
        <f t="shared" si="31"/>
        <v>#N/A</v>
      </c>
      <c r="P72" s="10"/>
      <c r="Q72" s="10"/>
      <c r="R72" s="10"/>
      <c r="S72" s="17">
        <f t="shared" si="32"/>
        <v>0.8</v>
      </c>
      <c r="T72" s="10">
        <f t="shared" ca="1" si="38"/>
        <v>8.8978991602242932</v>
      </c>
      <c r="U72" s="17">
        <f t="shared" si="33"/>
        <v>0.55999999999999994</v>
      </c>
      <c r="V72" s="10">
        <f t="shared" ca="1" si="39"/>
        <v>6.109511915922659</v>
      </c>
      <c r="W72" s="17">
        <f t="shared" si="34"/>
        <v>0</v>
      </c>
      <c r="X72" s="10" t="e">
        <f t="shared" ca="1" si="40"/>
        <v>#NUM!</v>
      </c>
      <c r="Y72" s="10">
        <f t="shared" ca="1" si="51"/>
        <v>-1.1408100636710916</v>
      </c>
      <c r="Z72" s="10">
        <f t="shared" ca="1" si="41"/>
        <v>0.32595873934677577</v>
      </c>
      <c r="AA72" s="10">
        <f t="shared" ca="1" si="42"/>
        <v>2.1021008397757082</v>
      </c>
      <c r="AB72" s="10">
        <f t="shared" ca="1" si="43"/>
        <v>3.3828242555295898</v>
      </c>
      <c r="AC72" s="20">
        <f t="shared" ca="1" si="44"/>
        <v>4.4771551920858101</v>
      </c>
      <c r="AD72" s="10">
        <f t="shared" ca="1" si="45"/>
        <v>5.5</v>
      </c>
      <c r="AE72" s="10">
        <f t="shared" ca="1" si="46"/>
        <v>6.5228448079141899</v>
      </c>
      <c r="AF72" s="10">
        <f t="shared" ca="1" si="47"/>
        <v>7.6171757444704102</v>
      </c>
      <c r="AG72" s="10">
        <f t="shared" ca="1" si="48"/>
        <v>8.8978991602242932</v>
      </c>
      <c r="AH72" s="10">
        <f t="shared" ca="1" si="49"/>
        <v>10.674041260653224</v>
      </c>
      <c r="AI72" s="10">
        <f t="shared" ca="1" si="50"/>
        <v>12.140810063671086</v>
      </c>
    </row>
    <row r="73" spans="6:35">
      <c r="F73" s="21" t="s">
        <v>3</v>
      </c>
      <c r="I73" s="19" t="e">
        <f t="shared" si="30"/>
        <v>#N/A</v>
      </c>
      <c r="J73" s="10" t="e">
        <f t="shared" si="52"/>
        <v>#VALUE!</v>
      </c>
      <c r="K73" s="10" t="e">
        <f t="shared" si="35"/>
        <v>#N/A</v>
      </c>
      <c r="L73" s="10" t="e">
        <f t="shared" si="36"/>
        <v>#N/A</v>
      </c>
      <c r="M73" s="10" t="e">
        <f t="shared" si="37"/>
        <v>#N/A</v>
      </c>
      <c r="N73" s="10">
        <f>_xlfn.AGGREGATE(2,7,$D$2:D73)</f>
        <v>6</v>
      </c>
      <c r="O73" s="10" t="e">
        <f t="shared" si="31"/>
        <v>#N/A</v>
      </c>
      <c r="P73" s="10"/>
      <c r="Q73" s="10"/>
      <c r="R73" s="10"/>
      <c r="S73" s="17">
        <f t="shared" si="32"/>
        <v>0.8</v>
      </c>
      <c r="T73" s="10">
        <f t="shared" ca="1" si="38"/>
        <v>8.8978991602242932</v>
      </c>
      <c r="U73" s="17">
        <f t="shared" si="33"/>
        <v>0.55999999999999994</v>
      </c>
      <c r="V73" s="10">
        <f t="shared" ca="1" si="39"/>
        <v>6.109511915922659</v>
      </c>
      <c r="W73" s="17">
        <f t="shared" si="34"/>
        <v>0</v>
      </c>
      <c r="X73" s="10" t="e">
        <f t="shared" ca="1" si="40"/>
        <v>#NUM!</v>
      </c>
      <c r="Y73" s="10">
        <f t="shared" ca="1" si="51"/>
        <v>-1.1408100636710916</v>
      </c>
      <c r="Z73" s="10">
        <f t="shared" ca="1" si="41"/>
        <v>0.32595873934677577</v>
      </c>
      <c r="AA73" s="10">
        <f t="shared" ca="1" si="42"/>
        <v>2.1021008397757082</v>
      </c>
      <c r="AB73" s="10">
        <f t="shared" ca="1" si="43"/>
        <v>3.3828242555295898</v>
      </c>
      <c r="AC73" s="20">
        <f t="shared" ca="1" si="44"/>
        <v>4.4771551920858101</v>
      </c>
      <c r="AD73" s="10">
        <f t="shared" ca="1" si="45"/>
        <v>5.5</v>
      </c>
      <c r="AE73" s="10">
        <f t="shared" ca="1" si="46"/>
        <v>6.5228448079141899</v>
      </c>
      <c r="AF73" s="10">
        <f t="shared" ca="1" si="47"/>
        <v>7.6171757444704102</v>
      </c>
      <c r="AG73" s="10">
        <f t="shared" ca="1" si="48"/>
        <v>8.8978991602242932</v>
      </c>
      <c r="AH73" s="10">
        <f t="shared" ca="1" si="49"/>
        <v>10.674041260653224</v>
      </c>
      <c r="AI73" s="10">
        <f t="shared" ca="1" si="50"/>
        <v>12.140810063671086</v>
      </c>
    </row>
    <row r="74" spans="6:35">
      <c r="F74" s="21" t="s">
        <v>3</v>
      </c>
      <c r="I74" s="19" t="e">
        <f t="shared" si="30"/>
        <v>#N/A</v>
      </c>
      <c r="J74" s="10" t="e">
        <f t="shared" si="52"/>
        <v>#VALUE!</v>
      </c>
      <c r="K74" s="10" t="e">
        <f t="shared" si="35"/>
        <v>#N/A</v>
      </c>
      <c r="L74" s="10" t="e">
        <f t="shared" si="36"/>
        <v>#N/A</v>
      </c>
      <c r="M74" s="10" t="e">
        <f t="shared" si="37"/>
        <v>#N/A</v>
      </c>
      <c r="N74" s="10">
        <f>_xlfn.AGGREGATE(2,7,$D$2:D74)</f>
        <v>6</v>
      </c>
      <c r="O74" s="10" t="e">
        <f t="shared" si="31"/>
        <v>#N/A</v>
      </c>
      <c r="P74" s="10"/>
      <c r="Q74" s="10"/>
      <c r="R74" s="10"/>
      <c r="S74" s="17">
        <f t="shared" si="32"/>
        <v>0.8</v>
      </c>
      <c r="T74" s="10">
        <f t="shared" ca="1" si="38"/>
        <v>8.8978991602242932</v>
      </c>
      <c r="U74" s="17">
        <f t="shared" si="33"/>
        <v>0.55999999999999994</v>
      </c>
      <c r="V74" s="10">
        <f t="shared" ca="1" si="39"/>
        <v>6.109511915922659</v>
      </c>
      <c r="W74" s="17">
        <f t="shared" si="34"/>
        <v>0</v>
      </c>
      <c r="X74" s="10" t="e">
        <f t="shared" ca="1" si="40"/>
        <v>#NUM!</v>
      </c>
      <c r="Y74" s="10">
        <f t="shared" ca="1" si="51"/>
        <v>-1.1408100636710916</v>
      </c>
      <c r="Z74" s="10">
        <f t="shared" ca="1" si="41"/>
        <v>0.32595873934677577</v>
      </c>
      <c r="AA74" s="10">
        <f t="shared" ca="1" si="42"/>
        <v>2.1021008397757082</v>
      </c>
      <c r="AB74" s="10">
        <f t="shared" ca="1" si="43"/>
        <v>3.3828242555295898</v>
      </c>
      <c r="AC74" s="20">
        <f t="shared" ca="1" si="44"/>
        <v>4.4771551920858101</v>
      </c>
      <c r="AD74" s="10">
        <f t="shared" ca="1" si="45"/>
        <v>5.5</v>
      </c>
      <c r="AE74" s="10">
        <f t="shared" ca="1" si="46"/>
        <v>6.5228448079141899</v>
      </c>
      <c r="AF74" s="10">
        <f t="shared" ca="1" si="47"/>
        <v>7.6171757444704102</v>
      </c>
      <c r="AG74" s="10">
        <f t="shared" ca="1" si="48"/>
        <v>8.8978991602242932</v>
      </c>
      <c r="AH74" s="10">
        <f t="shared" ca="1" si="49"/>
        <v>10.674041260653224</v>
      </c>
      <c r="AI74" s="10">
        <f t="shared" ca="1" si="50"/>
        <v>12.140810063671086</v>
      </c>
    </row>
    <row r="75" spans="6:35">
      <c r="F75" s="21" t="s">
        <v>3</v>
      </c>
      <c r="I75" s="19" t="e">
        <f t="shared" si="30"/>
        <v>#N/A</v>
      </c>
      <c r="J75" s="10" t="e">
        <f t="shared" si="52"/>
        <v>#VALUE!</v>
      </c>
      <c r="K75" s="10" t="e">
        <f t="shared" si="35"/>
        <v>#N/A</v>
      </c>
      <c r="L75" s="10" t="e">
        <f t="shared" si="36"/>
        <v>#N/A</v>
      </c>
      <c r="M75" s="10" t="e">
        <f t="shared" si="37"/>
        <v>#N/A</v>
      </c>
      <c r="N75" s="10">
        <f>_xlfn.AGGREGATE(2,7,$D$2:D75)</f>
        <v>6</v>
      </c>
      <c r="O75" s="10" t="e">
        <f t="shared" si="31"/>
        <v>#N/A</v>
      </c>
      <c r="P75" s="10"/>
      <c r="Q75" s="10"/>
      <c r="R75" s="10"/>
      <c r="S75" s="17">
        <f t="shared" si="32"/>
        <v>0.8</v>
      </c>
      <c r="T75" s="10">
        <f t="shared" ca="1" si="38"/>
        <v>8.8978991602242932</v>
      </c>
      <c r="U75" s="17">
        <f t="shared" si="33"/>
        <v>0.55999999999999994</v>
      </c>
      <c r="V75" s="10">
        <f t="shared" ca="1" si="39"/>
        <v>6.109511915922659</v>
      </c>
      <c r="W75" s="17">
        <f t="shared" si="34"/>
        <v>0</v>
      </c>
      <c r="X75" s="10" t="e">
        <f t="shared" ca="1" si="40"/>
        <v>#NUM!</v>
      </c>
      <c r="Y75" s="10">
        <f t="shared" ca="1" si="51"/>
        <v>-1.1408100636710916</v>
      </c>
      <c r="Z75" s="10">
        <f t="shared" ca="1" si="41"/>
        <v>0.32595873934677577</v>
      </c>
      <c r="AA75" s="10">
        <f t="shared" ca="1" si="42"/>
        <v>2.1021008397757082</v>
      </c>
      <c r="AB75" s="10">
        <f t="shared" ca="1" si="43"/>
        <v>3.3828242555295898</v>
      </c>
      <c r="AC75" s="20">
        <f t="shared" ca="1" si="44"/>
        <v>4.4771551920858101</v>
      </c>
      <c r="AD75" s="10">
        <f t="shared" ca="1" si="45"/>
        <v>5.5</v>
      </c>
      <c r="AE75" s="10">
        <f t="shared" ca="1" si="46"/>
        <v>6.5228448079141899</v>
      </c>
      <c r="AF75" s="10">
        <f t="shared" ca="1" si="47"/>
        <v>7.6171757444704102</v>
      </c>
      <c r="AG75" s="10">
        <f t="shared" ca="1" si="48"/>
        <v>8.8978991602242932</v>
      </c>
      <c r="AH75" s="10">
        <f t="shared" ca="1" si="49"/>
        <v>10.674041260653224</v>
      </c>
      <c r="AI75" s="10">
        <f t="shared" ca="1" si="50"/>
        <v>12.140810063671086</v>
      </c>
    </row>
    <row r="76" spans="6:35">
      <c r="F76" s="21" t="s">
        <v>3</v>
      </c>
      <c r="I76" s="19" t="e">
        <f t="shared" si="30"/>
        <v>#N/A</v>
      </c>
      <c r="J76" s="10" t="e">
        <f t="shared" si="52"/>
        <v>#VALUE!</v>
      </c>
      <c r="K76" s="10" t="e">
        <f t="shared" si="35"/>
        <v>#N/A</v>
      </c>
      <c r="L76" s="10" t="e">
        <f t="shared" si="36"/>
        <v>#N/A</v>
      </c>
      <c r="M76" s="10" t="e">
        <f t="shared" si="37"/>
        <v>#N/A</v>
      </c>
      <c r="N76" s="10">
        <f>_xlfn.AGGREGATE(2,7,$D$2:D76)</f>
        <v>6</v>
      </c>
      <c r="O76" s="10" t="e">
        <f t="shared" si="31"/>
        <v>#N/A</v>
      </c>
      <c r="P76" s="10"/>
      <c r="Q76" s="10"/>
      <c r="R76" s="10"/>
      <c r="S76" s="17">
        <f t="shared" si="32"/>
        <v>0.8</v>
      </c>
      <c r="T76" s="10">
        <f t="shared" ca="1" si="38"/>
        <v>8.8978991602242932</v>
      </c>
      <c r="U76" s="17">
        <f t="shared" si="33"/>
        <v>0.55999999999999994</v>
      </c>
      <c r="V76" s="10">
        <f t="shared" ca="1" si="39"/>
        <v>6.109511915922659</v>
      </c>
      <c r="W76" s="17">
        <f t="shared" si="34"/>
        <v>0</v>
      </c>
      <c r="X76" s="10" t="e">
        <f t="shared" ca="1" si="40"/>
        <v>#NUM!</v>
      </c>
      <c r="Y76" s="10">
        <f t="shared" ca="1" si="51"/>
        <v>-1.1408100636710916</v>
      </c>
      <c r="Z76" s="10">
        <f t="shared" ca="1" si="41"/>
        <v>0.32595873934677577</v>
      </c>
      <c r="AA76" s="10">
        <f t="shared" ca="1" si="42"/>
        <v>2.1021008397757082</v>
      </c>
      <c r="AB76" s="10">
        <f t="shared" ca="1" si="43"/>
        <v>3.3828242555295898</v>
      </c>
      <c r="AC76" s="20">
        <f t="shared" ca="1" si="44"/>
        <v>4.4771551920858101</v>
      </c>
      <c r="AD76" s="10">
        <f t="shared" ca="1" si="45"/>
        <v>5.5</v>
      </c>
      <c r="AE76" s="10">
        <f t="shared" ca="1" si="46"/>
        <v>6.5228448079141899</v>
      </c>
      <c r="AF76" s="10">
        <f t="shared" ca="1" si="47"/>
        <v>7.6171757444704102</v>
      </c>
      <c r="AG76" s="10">
        <f t="shared" ca="1" si="48"/>
        <v>8.8978991602242932</v>
      </c>
      <c r="AH76" s="10">
        <f t="shared" ca="1" si="49"/>
        <v>10.674041260653224</v>
      </c>
      <c r="AI76" s="10">
        <f t="shared" ca="1" si="50"/>
        <v>12.140810063671086</v>
      </c>
    </row>
    <row r="77" spans="6:35">
      <c r="F77" s="21" t="s">
        <v>3</v>
      </c>
      <c r="I77" s="19" t="e">
        <f t="shared" si="30"/>
        <v>#N/A</v>
      </c>
      <c r="J77" s="10" t="e">
        <f t="shared" si="52"/>
        <v>#VALUE!</v>
      </c>
      <c r="K77" s="10" t="e">
        <f t="shared" si="35"/>
        <v>#N/A</v>
      </c>
      <c r="L77" s="10" t="e">
        <f t="shared" si="36"/>
        <v>#N/A</v>
      </c>
      <c r="M77" s="10" t="e">
        <f t="shared" si="37"/>
        <v>#N/A</v>
      </c>
      <c r="N77" s="10">
        <f>_xlfn.AGGREGATE(2,7,$D$2:D77)</f>
        <v>6</v>
      </c>
      <c r="O77" s="10" t="e">
        <f t="shared" si="31"/>
        <v>#N/A</v>
      </c>
      <c r="P77" s="10"/>
      <c r="Q77" s="10"/>
      <c r="R77" s="10"/>
      <c r="S77" s="17">
        <f t="shared" si="32"/>
        <v>0.8</v>
      </c>
      <c r="T77" s="10">
        <f t="shared" ca="1" si="38"/>
        <v>8.8978991602242932</v>
      </c>
      <c r="U77" s="17">
        <f t="shared" si="33"/>
        <v>0.55999999999999994</v>
      </c>
      <c r="V77" s="10">
        <f t="shared" ca="1" si="39"/>
        <v>6.109511915922659</v>
      </c>
      <c r="W77" s="17">
        <f t="shared" si="34"/>
        <v>0</v>
      </c>
      <c r="X77" s="10" t="e">
        <f t="shared" ca="1" si="40"/>
        <v>#NUM!</v>
      </c>
      <c r="Y77" s="10">
        <f t="shared" ca="1" si="51"/>
        <v>-1.1408100636710916</v>
      </c>
      <c r="Z77" s="10">
        <f t="shared" ca="1" si="41"/>
        <v>0.32595873934677577</v>
      </c>
      <c r="AA77" s="10">
        <f t="shared" ca="1" si="42"/>
        <v>2.1021008397757082</v>
      </c>
      <c r="AB77" s="10">
        <f t="shared" ca="1" si="43"/>
        <v>3.3828242555295898</v>
      </c>
      <c r="AC77" s="20">
        <f t="shared" ca="1" si="44"/>
        <v>4.4771551920858101</v>
      </c>
      <c r="AD77" s="10">
        <f t="shared" ca="1" si="45"/>
        <v>5.5</v>
      </c>
      <c r="AE77" s="10">
        <f t="shared" ca="1" si="46"/>
        <v>6.5228448079141899</v>
      </c>
      <c r="AF77" s="10">
        <f t="shared" ca="1" si="47"/>
        <v>7.6171757444704102</v>
      </c>
      <c r="AG77" s="10">
        <f t="shared" ca="1" si="48"/>
        <v>8.8978991602242932</v>
      </c>
      <c r="AH77" s="10">
        <f t="shared" ca="1" si="49"/>
        <v>10.674041260653224</v>
      </c>
      <c r="AI77" s="10">
        <f t="shared" ca="1" si="50"/>
        <v>12.140810063671086</v>
      </c>
    </row>
    <row r="78" spans="6:35">
      <c r="F78" s="21" t="s">
        <v>3</v>
      </c>
      <c r="I78" s="19" t="e">
        <f t="shared" si="30"/>
        <v>#N/A</v>
      </c>
      <c r="J78" s="10" t="e">
        <f t="shared" si="52"/>
        <v>#VALUE!</v>
      </c>
      <c r="K78" s="10" t="e">
        <f t="shared" si="35"/>
        <v>#N/A</v>
      </c>
      <c r="L78" s="10" t="e">
        <f t="shared" si="36"/>
        <v>#N/A</v>
      </c>
      <c r="M78" s="10" t="e">
        <f t="shared" si="37"/>
        <v>#N/A</v>
      </c>
      <c r="N78" s="10">
        <f>_xlfn.AGGREGATE(2,7,$D$2:D78)</f>
        <v>6</v>
      </c>
      <c r="O78" s="10" t="e">
        <f t="shared" si="31"/>
        <v>#N/A</v>
      </c>
      <c r="P78" s="10"/>
      <c r="Q78" s="10"/>
      <c r="R78" s="10"/>
      <c r="S78" s="17">
        <f t="shared" si="32"/>
        <v>0.8</v>
      </c>
      <c r="T78" s="10">
        <f t="shared" ca="1" si="38"/>
        <v>8.8978991602242932</v>
      </c>
      <c r="U78" s="17">
        <f t="shared" si="33"/>
        <v>0.55999999999999994</v>
      </c>
      <c r="V78" s="10">
        <f t="shared" ca="1" si="39"/>
        <v>6.109511915922659</v>
      </c>
      <c r="W78" s="17">
        <f t="shared" si="34"/>
        <v>0</v>
      </c>
      <c r="X78" s="10" t="e">
        <f t="shared" ca="1" si="40"/>
        <v>#NUM!</v>
      </c>
      <c r="Y78" s="10">
        <f t="shared" ca="1" si="51"/>
        <v>-1.1408100636710916</v>
      </c>
      <c r="Z78" s="10">
        <f t="shared" ca="1" si="41"/>
        <v>0.32595873934677577</v>
      </c>
      <c r="AA78" s="10">
        <f t="shared" ca="1" si="42"/>
        <v>2.1021008397757082</v>
      </c>
      <c r="AB78" s="10">
        <f t="shared" ca="1" si="43"/>
        <v>3.3828242555295898</v>
      </c>
      <c r="AC78" s="20">
        <f t="shared" ca="1" si="44"/>
        <v>4.4771551920858101</v>
      </c>
      <c r="AD78" s="10">
        <f t="shared" ca="1" si="45"/>
        <v>5.5</v>
      </c>
      <c r="AE78" s="10">
        <f t="shared" ca="1" si="46"/>
        <v>6.5228448079141899</v>
      </c>
      <c r="AF78" s="10">
        <f t="shared" ca="1" si="47"/>
        <v>7.6171757444704102</v>
      </c>
      <c r="AG78" s="10">
        <f t="shared" ca="1" si="48"/>
        <v>8.8978991602242932</v>
      </c>
      <c r="AH78" s="10">
        <f t="shared" ca="1" si="49"/>
        <v>10.674041260653224</v>
      </c>
      <c r="AI78" s="10">
        <f t="shared" ca="1" si="50"/>
        <v>12.140810063671086</v>
      </c>
    </row>
    <row r="79" spans="6:35">
      <c r="F79" s="21" t="s">
        <v>3</v>
      </c>
      <c r="I79" s="19" t="e">
        <f t="shared" si="30"/>
        <v>#N/A</v>
      </c>
      <c r="J79" s="10" t="e">
        <f t="shared" si="52"/>
        <v>#VALUE!</v>
      </c>
      <c r="K79" s="10" t="e">
        <f t="shared" si="35"/>
        <v>#N/A</v>
      </c>
      <c r="L79" s="10" t="e">
        <f t="shared" si="36"/>
        <v>#N/A</v>
      </c>
      <c r="M79" s="10" t="e">
        <f t="shared" si="37"/>
        <v>#N/A</v>
      </c>
      <c r="N79" s="10">
        <f>_xlfn.AGGREGATE(2,7,$D$2:D79)</f>
        <v>6</v>
      </c>
      <c r="O79" s="10" t="e">
        <f t="shared" si="31"/>
        <v>#N/A</v>
      </c>
      <c r="P79" s="10"/>
      <c r="Q79" s="10"/>
      <c r="R79" s="10"/>
      <c r="S79" s="17">
        <f t="shared" si="32"/>
        <v>0.8</v>
      </c>
      <c r="T79" s="10">
        <f t="shared" ca="1" si="38"/>
        <v>8.8978991602242932</v>
      </c>
      <c r="U79" s="17">
        <f t="shared" si="33"/>
        <v>0.55999999999999994</v>
      </c>
      <c r="V79" s="10">
        <f t="shared" ca="1" si="39"/>
        <v>6.109511915922659</v>
      </c>
      <c r="W79" s="17">
        <f t="shared" si="34"/>
        <v>0</v>
      </c>
      <c r="X79" s="10" t="e">
        <f t="shared" ca="1" si="40"/>
        <v>#NUM!</v>
      </c>
      <c r="Y79" s="10">
        <f t="shared" ca="1" si="51"/>
        <v>-1.1408100636710916</v>
      </c>
      <c r="Z79" s="10">
        <f t="shared" ca="1" si="41"/>
        <v>0.32595873934677577</v>
      </c>
      <c r="AA79" s="10">
        <f t="shared" ca="1" si="42"/>
        <v>2.1021008397757082</v>
      </c>
      <c r="AB79" s="10">
        <f t="shared" ca="1" si="43"/>
        <v>3.3828242555295898</v>
      </c>
      <c r="AC79" s="20">
        <f t="shared" ca="1" si="44"/>
        <v>4.4771551920858101</v>
      </c>
      <c r="AD79" s="10">
        <f t="shared" ca="1" si="45"/>
        <v>5.5</v>
      </c>
      <c r="AE79" s="10">
        <f t="shared" ca="1" si="46"/>
        <v>6.5228448079141899</v>
      </c>
      <c r="AF79" s="10">
        <f t="shared" ca="1" si="47"/>
        <v>7.6171757444704102</v>
      </c>
      <c r="AG79" s="10">
        <f t="shared" ca="1" si="48"/>
        <v>8.8978991602242932</v>
      </c>
      <c r="AH79" s="10">
        <f t="shared" ca="1" si="49"/>
        <v>10.674041260653224</v>
      </c>
      <c r="AI79" s="10">
        <f t="shared" ca="1" si="50"/>
        <v>12.140810063671086</v>
      </c>
    </row>
    <row r="80" spans="6:35">
      <c r="F80" s="21" t="s">
        <v>3</v>
      </c>
      <c r="I80" s="19" t="e">
        <f t="shared" si="30"/>
        <v>#N/A</v>
      </c>
      <c r="J80" s="10" t="e">
        <f t="shared" si="52"/>
        <v>#VALUE!</v>
      </c>
      <c r="K80" s="10" t="e">
        <f t="shared" si="35"/>
        <v>#N/A</v>
      </c>
      <c r="L80" s="10" t="e">
        <f t="shared" si="36"/>
        <v>#N/A</v>
      </c>
      <c r="M80" s="10" t="e">
        <f t="shared" si="37"/>
        <v>#N/A</v>
      </c>
      <c r="N80" s="10">
        <f>_xlfn.AGGREGATE(2,7,$D$2:D80)</f>
        <v>6</v>
      </c>
      <c r="O80" s="10" t="e">
        <f t="shared" si="31"/>
        <v>#N/A</v>
      </c>
      <c r="P80" s="10"/>
      <c r="Q80" s="10"/>
      <c r="R80" s="10"/>
      <c r="S80" s="17">
        <f t="shared" si="32"/>
        <v>0.8</v>
      </c>
      <c r="T80" s="10">
        <f t="shared" ca="1" si="38"/>
        <v>8.8978991602242932</v>
      </c>
      <c r="U80" s="17">
        <f t="shared" si="33"/>
        <v>0.55999999999999994</v>
      </c>
      <c r="V80" s="10">
        <f t="shared" ca="1" si="39"/>
        <v>6.109511915922659</v>
      </c>
      <c r="W80" s="17">
        <f t="shared" si="34"/>
        <v>0</v>
      </c>
      <c r="X80" s="10" t="e">
        <f t="shared" ca="1" si="40"/>
        <v>#NUM!</v>
      </c>
      <c r="Y80" s="10">
        <f t="shared" ca="1" si="51"/>
        <v>-1.1408100636710916</v>
      </c>
      <c r="Z80" s="10">
        <f t="shared" ca="1" si="41"/>
        <v>0.32595873934677577</v>
      </c>
      <c r="AA80" s="10">
        <f t="shared" ca="1" si="42"/>
        <v>2.1021008397757082</v>
      </c>
      <c r="AB80" s="10">
        <f t="shared" ca="1" si="43"/>
        <v>3.3828242555295898</v>
      </c>
      <c r="AC80" s="20">
        <f t="shared" ca="1" si="44"/>
        <v>4.4771551920858101</v>
      </c>
      <c r="AD80" s="10">
        <f t="shared" ca="1" si="45"/>
        <v>5.5</v>
      </c>
      <c r="AE80" s="10">
        <f t="shared" ca="1" si="46"/>
        <v>6.5228448079141899</v>
      </c>
      <c r="AF80" s="10">
        <f t="shared" ca="1" si="47"/>
        <v>7.6171757444704102</v>
      </c>
      <c r="AG80" s="10">
        <f t="shared" ca="1" si="48"/>
        <v>8.8978991602242932</v>
      </c>
      <c r="AH80" s="10">
        <f t="shared" ca="1" si="49"/>
        <v>10.674041260653224</v>
      </c>
      <c r="AI80" s="10">
        <f t="shared" ca="1" si="50"/>
        <v>12.140810063671086</v>
      </c>
    </row>
    <row r="81" spans="6:35">
      <c r="F81" s="21" t="s">
        <v>3</v>
      </c>
      <c r="I81" s="19" t="e">
        <f t="shared" si="30"/>
        <v>#N/A</v>
      </c>
      <c r="J81" s="10" t="e">
        <f t="shared" si="52"/>
        <v>#VALUE!</v>
      </c>
      <c r="K81" s="10" t="e">
        <f t="shared" si="35"/>
        <v>#N/A</v>
      </c>
      <c r="L81" s="10" t="e">
        <f t="shared" si="36"/>
        <v>#N/A</v>
      </c>
      <c r="M81" s="10" t="e">
        <f t="shared" si="37"/>
        <v>#N/A</v>
      </c>
      <c r="N81" s="10">
        <f>_xlfn.AGGREGATE(2,7,$D$2:D81)</f>
        <v>6</v>
      </c>
      <c r="O81" s="10" t="e">
        <f t="shared" si="31"/>
        <v>#N/A</v>
      </c>
      <c r="P81" s="10"/>
      <c r="Q81" s="10"/>
      <c r="R81" s="10"/>
      <c r="S81" s="17">
        <f t="shared" si="32"/>
        <v>0.8</v>
      </c>
      <c r="T81" s="10">
        <f t="shared" ca="1" si="38"/>
        <v>8.8978991602242932</v>
      </c>
      <c r="U81" s="17">
        <f t="shared" si="33"/>
        <v>0.55999999999999994</v>
      </c>
      <c r="V81" s="10">
        <f t="shared" ca="1" si="39"/>
        <v>6.109511915922659</v>
      </c>
      <c r="W81" s="17">
        <f t="shared" si="34"/>
        <v>0</v>
      </c>
      <c r="X81" s="10" t="e">
        <f t="shared" ca="1" si="40"/>
        <v>#NUM!</v>
      </c>
      <c r="Y81" s="10">
        <f t="shared" ca="1" si="51"/>
        <v>-1.1408100636710916</v>
      </c>
      <c r="Z81" s="10">
        <f t="shared" ca="1" si="41"/>
        <v>0.32595873934677577</v>
      </c>
      <c r="AA81" s="10">
        <f t="shared" ca="1" si="42"/>
        <v>2.1021008397757082</v>
      </c>
      <c r="AB81" s="10">
        <f t="shared" ca="1" si="43"/>
        <v>3.3828242555295898</v>
      </c>
      <c r="AC81" s="20">
        <f t="shared" ca="1" si="44"/>
        <v>4.4771551920858101</v>
      </c>
      <c r="AD81" s="10">
        <f t="shared" ca="1" si="45"/>
        <v>5.5</v>
      </c>
      <c r="AE81" s="10">
        <f t="shared" ca="1" si="46"/>
        <v>6.5228448079141899</v>
      </c>
      <c r="AF81" s="10">
        <f t="shared" ca="1" si="47"/>
        <v>7.6171757444704102</v>
      </c>
      <c r="AG81" s="10">
        <f t="shared" ca="1" si="48"/>
        <v>8.8978991602242932</v>
      </c>
      <c r="AH81" s="10">
        <f t="shared" ca="1" si="49"/>
        <v>10.674041260653224</v>
      </c>
      <c r="AI81" s="10">
        <f t="shared" ca="1" si="50"/>
        <v>12.140810063671086</v>
      </c>
    </row>
    <row r="82" spans="6:35">
      <c r="F82" s="21" t="s">
        <v>3</v>
      </c>
      <c r="I82" s="19" t="e">
        <f t="shared" si="30"/>
        <v>#N/A</v>
      </c>
      <c r="J82" s="10" t="e">
        <f t="shared" si="52"/>
        <v>#VALUE!</v>
      </c>
      <c r="K82" s="10" t="e">
        <f t="shared" si="35"/>
        <v>#N/A</v>
      </c>
      <c r="L82" s="10" t="e">
        <f t="shared" si="36"/>
        <v>#N/A</v>
      </c>
      <c r="M82" s="10" t="e">
        <f t="shared" si="37"/>
        <v>#N/A</v>
      </c>
      <c r="N82" s="10">
        <f>_xlfn.AGGREGATE(2,7,$D$2:D82)</f>
        <v>6</v>
      </c>
      <c r="O82" s="10" t="e">
        <f t="shared" si="31"/>
        <v>#N/A</v>
      </c>
      <c r="P82" s="10"/>
      <c r="Q82" s="10"/>
      <c r="R82" s="10"/>
      <c r="S82" s="17">
        <f t="shared" si="32"/>
        <v>0.8</v>
      </c>
      <c r="T82" s="10">
        <f t="shared" ca="1" si="38"/>
        <v>8.8978991602242932</v>
      </c>
      <c r="U82" s="17">
        <f t="shared" si="33"/>
        <v>0.55999999999999994</v>
      </c>
      <c r="V82" s="10">
        <f t="shared" ca="1" si="39"/>
        <v>6.109511915922659</v>
      </c>
      <c r="W82" s="17">
        <f t="shared" si="34"/>
        <v>0</v>
      </c>
      <c r="X82" s="10" t="e">
        <f t="shared" ca="1" si="40"/>
        <v>#NUM!</v>
      </c>
      <c r="Y82" s="10">
        <f t="shared" ca="1" si="51"/>
        <v>-1.1408100636710916</v>
      </c>
      <c r="Z82" s="10">
        <f t="shared" ca="1" si="41"/>
        <v>0.32595873934677577</v>
      </c>
      <c r="AA82" s="10">
        <f t="shared" ca="1" si="42"/>
        <v>2.1021008397757082</v>
      </c>
      <c r="AB82" s="10">
        <f t="shared" ca="1" si="43"/>
        <v>3.3828242555295898</v>
      </c>
      <c r="AC82" s="20">
        <f t="shared" ca="1" si="44"/>
        <v>4.4771551920858101</v>
      </c>
      <c r="AD82" s="10">
        <f t="shared" ca="1" si="45"/>
        <v>5.5</v>
      </c>
      <c r="AE82" s="10">
        <f t="shared" ca="1" si="46"/>
        <v>6.5228448079141899</v>
      </c>
      <c r="AF82" s="10">
        <f t="shared" ca="1" si="47"/>
        <v>7.6171757444704102</v>
      </c>
      <c r="AG82" s="10">
        <f t="shared" ca="1" si="48"/>
        <v>8.8978991602242932</v>
      </c>
      <c r="AH82" s="10">
        <f t="shared" ca="1" si="49"/>
        <v>10.674041260653224</v>
      </c>
      <c r="AI82" s="10">
        <f t="shared" ca="1" si="50"/>
        <v>12.140810063671086</v>
      </c>
    </row>
    <row r="83" spans="6:35">
      <c r="F83" s="21" t="s">
        <v>3</v>
      </c>
      <c r="I83" s="19" t="e">
        <f t="shared" si="30"/>
        <v>#N/A</v>
      </c>
      <c r="J83" s="10" t="e">
        <f t="shared" si="52"/>
        <v>#VALUE!</v>
      </c>
      <c r="K83" s="10" t="e">
        <f t="shared" si="35"/>
        <v>#N/A</v>
      </c>
      <c r="L83" s="10" t="e">
        <f t="shared" si="36"/>
        <v>#N/A</v>
      </c>
      <c r="M83" s="10" t="e">
        <f t="shared" si="37"/>
        <v>#N/A</v>
      </c>
      <c r="N83" s="10">
        <f>_xlfn.AGGREGATE(2,7,$D$2:D83)</f>
        <v>6</v>
      </c>
      <c r="O83" s="10" t="e">
        <f t="shared" si="31"/>
        <v>#N/A</v>
      </c>
      <c r="P83" s="10"/>
      <c r="Q83" s="10"/>
      <c r="R83" s="10"/>
      <c r="S83" s="17">
        <f t="shared" si="32"/>
        <v>0.8</v>
      </c>
      <c r="T83" s="10">
        <f t="shared" ca="1" si="38"/>
        <v>8.8978991602242932</v>
      </c>
      <c r="U83" s="17">
        <f t="shared" si="33"/>
        <v>0.55999999999999994</v>
      </c>
      <c r="V83" s="10">
        <f t="shared" ca="1" si="39"/>
        <v>6.109511915922659</v>
      </c>
      <c r="W83" s="17">
        <f t="shared" si="34"/>
        <v>0</v>
      </c>
      <c r="X83" s="10" t="e">
        <f t="shared" ca="1" si="40"/>
        <v>#NUM!</v>
      </c>
      <c r="Y83" s="10">
        <f t="shared" ca="1" si="51"/>
        <v>-1.1408100636710916</v>
      </c>
      <c r="Z83" s="10">
        <f t="shared" ca="1" si="41"/>
        <v>0.32595873934677577</v>
      </c>
      <c r="AA83" s="10">
        <f t="shared" ca="1" si="42"/>
        <v>2.1021008397757082</v>
      </c>
      <c r="AB83" s="10">
        <f t="shared" ca="1" si="43"/>
        <v>3.3828242555295898</v>
      </c>
      <c r="AC83" s="20">
        <f t="shared" ca="1" si="44"/>
        <v>4.4771551920858101</v>
      </c>
      <c r="AD83" s="10">
        <f t="shared" ca="1" si="45"/>
        <v>5.5</v>
      </c>
      <c r="AE83" s="10">
        <f t="shared" ca="1" si="46"/>
        <v>6.5228448079141899</v>
      </c>
      <c r="AF83" s="10">
        <f t="shared" ca="1" si="47"/>
        <v>7.6171757444704102</v>
      </c>
      <c r="AG83" s="10">
        <f t="shared" ca="1" si="48"/>
        <v>8.8978991602242932</v>
      </c>
      <c r="AH83" s="10">
        <f t="shared" ca="1" si="49"/>
        <v>10.674041260653224</v>
      </c>
      <c r="AI83" s="10">
        <f t="shared" ca="1" si="50"/>
        <v>12.140810063671086</v>
      </c>
    </row>
    <row r="84" spans="6:35">
      <c r="F84" s="21" t="s">
        <v>3</v>
      </c>
      <c r="I84" s="19" t="e">
        <f t="shared" si="30"/>
        <v>#N/A</v>
      </c>
      <c r="J84" s="10" t="e">
        <f t="shared" si="52"/>
        <v>#VALUE!</v>
      </c>
      <c r="K84" s="10" t="e">
        <f t="shared" si="35"/>
        <v>#N/A</v>
      </c>
      <c r="L84" s="10" t="e">
        <f t="shared" si="36"/>
        <v>#N/A</v>
      </c>
      <c r="M84" s="10" t="e">
        <f t="shared" si="37"/>
        <v>#N/A</v>
      </c>
      <c r="N84" s="10">
        <f>_xlfn.AGGREGATE(2,7,$D$2:D84)</f>
        <v>6</v>
      </c>
      <c r="O84" s="10" t="e">
        <f t="shared" si="31"/>
        <v>#N/A</v>
      </c>
      <c r="P84" s="10"/>
      <c r="Q84" s="10"/>
      <c r="R84" s="10"/>
      <c r="S84" s="17">
        <f t="shared" si="32"/>
        <v>0.8</v>
      </c>
      <c r="T84" s="10">
        <f t="shared" ca="1" si="38"/>
        <v>8.8978991602242932</v>
      </c>
      <c r="U84" s="17">
        <f t="shared" si="33"/>
        <v>0.55999999999999994</v>
      </c>
      <c r="V84" s="10">
        <f t="shared" ca="1" si="39"/>
        <v>6.109511915922659</v>
      </c>
      <c r="W84" s="17">
        <f t="shared" si="34"/>
        <v>0</v>
      </c>
      <c r="X84" s="10" t="e">
        <f t="shared" ca="1" si="40"/>
        <v>#NUM!</v>
      </c>
      <c r="Y84" s="10">
        <f t="shared" ca="1" si="51"/>
        <v>-1.1408100636710916</v>
      </c>
      <c r="Z84" s="10">
        <f t="shared" ca="1" si="41"/>
        <v>0.32595873934677577</v>
      </c>
      <c r="AA84" s="10">
        <f t="shared" ca="1" si="42"/>
        <v>2.1021008397757082</v>
      </c>
      <c r="AB84" s="10">
        <f t="shared" ca="1" si="43"/>
        <v>3.3828242555295898</v>
      </c>
      <c r="AC84" s="20">
        <f t="shared" ca="1" si="44"/>
        <v>4.4771551920858101</v>
      </c>
      <c r="AD84" s="10">
        <f t="shared" ca="1" si="45"/>
        <v>5.5</v>
      </c>
      <c r="AE84" s="10">
        <f t="shared" ca="1" si="46"/>
        <v>6.5228448079141899</v>
      </c>
      <c r="AF84" s="10">
        <f t="shared" ca="1" si="47"/>
        <v>7.6171757444704102</v>
      </c>
      <c r="AG84" s="10">
        <f t="shared" ca="1" si="48"/>
        <v>8.8978991602242932</v>
      </c>
      <c r="AH84" s="10">
        <f t="shared" ca="1" si="49"/>
        <v>10.674041260653224</v>
      </c>
      <c r="AI84" s="10">
        <f t="shared" ca="1" si="50"/>
        <v>12.140810063671086</v>
      </c>
    </row>
    <row r="85" spans="6:35">
      <c r="F85" s="21" t="s">
        <v>3</v>
      </c>
      <c r="I85" s="19" t="e">
        <f t="shared" si="30"/>
        <v>#N/A</v>
      </c>
      <c r="J85" s="10" t="e">
        <f t="shared" si="52"/>
        <v>#VALUE!</v>
      </c>
      <c r="K85" s="10" t="e">
        <f t="shared" si="35"/>
        <v>#N/A</v>
      </c>
      <c r="L85" s="10" t="e">
        <f t="shared" si="36"/>
        <v>#N/A</v>
      </c>
      <c r="M85" s="10" t="e">
        <f t="shared" si="37"/>
        <v>#N/A</v>
      </c>
      <c r="N85" s="10">
        <f>_xlfn.AGGREGATE(2,7,$D$2:D85)</f>
        <v>6</v>
      </c>
      <c r="O85" s="10" t="e">
        <f t="shared" si="31"/>
        <v>#N/A</v>
      </c>
      <c r="P85" s="10"/>
      <c r="Q85" s="10"/>
      <c r="R85" s="10"/>
      <c r="S85" s="17">
        <f t="shared" si="32"/>
        <v>0.8</v>
      </c>
      <c r="T85" s="10">
        <f t="shared" ca="1" si="38"/>
        <v>8.8978991602242932</v>
      </c>
      <c r="U85" s="17">
        <f t="shared" si="33"/>
        <v>0.55999999999999994</v>
      </c>
      <c r="V85" s="10">
        <f t="shared" ca="1" si="39"/>
        <v>6.109511915922659</v>
      </c>
      <c r="W85" s="17">
        <f t="shared" si="34"/>
        <v>0</v>
      </c>
      <c r="X85" s="10" t="e">
        <f t="shared" ca="1" si="40"/>
        <v>#NUM!</v>
      </c>
      <c r="Y85" s="10">
        <f t="shared" ca="1" si="51"/>
        <v>-1.1408100636710916</v>
      </c>
      <c r="Z85" s="10">
        <f t="shared" ca="1" si="41"/>
        <v>0.32595873934677577</v>
      </c>
      <c r="AA85" s="10">
        <f t="shared" ca="1" si="42"/>
        <v>2.1021008397757082</v>
      </c>
      <c r="AB85" s="10">
        <f t="shared" ca="1" si="43"/>
        <v>3.3828242555295898</v>
      </c>
      <c r="AC85" s="20">
        <f t="shared" ca="1" si="44"/>
        <v>4.4771551920858101</v>
      </c>
      <c r="AD85" s="10">
        <f t="shared" ca="1" si="45"/>
        <v>5.5</v>
      </c>
      <c r="AE85" s="10">
        <f t="shared" ca="1" si="46"/>
        <v>6.5228448079141899</v>
      </c>
      <c r="AF85" s="10">
        <f t="shared" ca="1" si="47"/>
        <v>7.6171757444704102</v>
      </c>
      <c r="AG85" s="10">
        <f t="shared" ca="1" si="48"/>
        <v>8.8978991602242932</v>
      </c>
      <c r="AH85" s="10">
        <f t="shared" ca="1" si="49"/>
        <v>10.674041260653224</v>
      </c>
      <c r="AI85" s="10">
        <f t="shared" ca="1" si="50"/>
        <v>12.140810063671086</v>
      </c>
    </row>
    <row r="86" spans="6:35">
      <c r="F86" s="21" t="s">
        <v>3</v>
      </c>
      <c r="I86" s="19" t="e">
        <f t="shared" si="30"/>
        <v>#N/A</v>
      </c>
      <c r="J86" s="10" t="e">
        <f t="shared" si="52"/>
        <v>#VALUE!</v>
      </c>
      <c r="K86" s="10" t="e">
        <f t="shared" si="35"/>
        <v>#N/A</v>
      </c>
      <c r="L86" s="10" t="e">
        <f t="shared" si="36"/>
        <v>#N/A</v>
      </c>
      <c r="M86" s="10" t="e">
        <f t="shared" si="37"/>
        <v>#N/A</v>
      </c>
      <c r="N86" s="10">
        <f>_xlfn.AGGREGATE(2,7,$D$2:D86)</f>
        <v>6</v>
      </c>
      <c r="O86" s="10" t="e">
        <f t="shared" si="31"/>
        <v>#N/A</v>
      </c>
      <c r="P86" s="10"/>
      <c r="Q86" s="10"/>
      <c r="R86" s="10"/>
      <c r="S86" s="17">
        <f t="shared" si="32"/>
        <v>0.8</v>
      </c>
      <c r="T86" s="10">
        <f t="shared" ca="1" si="38"/>
        <v>8.8978991602242932</v>
      </c>
      <c r="U86" s="17">
        <f t="shared" si="33"/>
        <v>0.55999999999999994</v>
      </c>
      <c r="V86" s="10">
        <f t="shared" ca="1" si="39"/>
        <v>6.109511915922659</v>
      </c>
      <c r="W86" s="17">
        <f t="shared" si="34"/>
        <v>0</v>
      </c>
      <c r="X86" s="10" t="e">
        <f t="shared" ca="1" si="40"/>
        <v>#NUM!</v>
      </c>
      <c r="Y86" s="10">
        <f t="shared" ca="1" si="51"/>
        <v>-1.1408100636710916</v>
      </c>
      <c r="Z86" s="10">
        <f t="shared" ca="1" si="41"/>
        <v>0.32595873934677577</v>
      </c>
      <c r="AA86" s="10">
        <f t="shared" ca="1" si="42"/>
        <v>2.1021008397757082</v>
      </c>
      <c r="AB86" s="10">
        <f t="shared" ca="1" si="43"/>
        <v>3.3828242555295898</v>
      </c>
      <c r="AC86" s="20">
        <f t="shared" ca="1" si="44"/>
        <v>4.4771551920858101</v>
      </c>
      <c r="AD86" s="10">
        <f t="shared" ca="1" si="45"/>
        <v>5.5</v>
      </c>
      <c r="AE86" s="10">
        <f t="shared" ca="1" si="46"/>
        <v>6.5228448079141899</v>
      </c>
      <c r="AF86" s="10">
        <f t="shared" ca="1" si="47"/>
        <v>7.6171757444704102</v>
      </c>
      <c r="AG86" s="10">
        <f t="shared" ca="1" si="48"/>
        <v>8.8978991602242932</v>
      </c>
      <c r="AH86" s="10">
        <f t="shared" ca="1" si="49"/>
        <v>10.674041260653224</v>
      </c>
      <c r="AI86" s="10">
        <f t="shared" ca="1" si="50"/>
        <v>12.140810063671086</v>
      </c>
    </row>
    <row r="87" spans="6:35">
      <c r="F87" s="21" t="s">
        <v>3</v>
      </c>
      <c r="I87" s="19" t="e">
        <f t="shared" si="30"/>
        <v>#N/A</v>
      </c>
      <c r="J87" s="10" t="e">
        <f t="shared" si="52"/>
        <v>#VALUE!</v>
      </c>
      <c r="K87" s="10" t="e">
        <f t="shared" si="35"/>
        <v>#N/A</v>
      </c>
      <c r="L87" s="10" t="e">
        <f t="shared" si="36"/>
        <v>#N/A</v>
      </c>
      <c r="M87" s="10" t="e">
        <f t="shared" si="37"/>
        <v>#N/A</v>
      </c>
      <c r="N87" s="10">
        <f>_xlfn.AGGREGATE(2,7,$D$2:D87)</f>
        <v>6</v>
      </c>
      <c r="O87" s="10" t="e">
        <f t="shared" si="31"/>
        <v>#N/A</v>
      </c>
      <c r="P87" s="10"/>
      <c r="Q87" s="10"/>
      <c r="R87" s="10"/>
      <c r="S87" s="17">
        <f t="shared" si="32"/>
        <v>0.8</v>
      </c>
      <c r="T87" s="10">
        <f t="shared" ca="1" si="38"/>
        <v>8.8978991602242932</v>
      </c>
      <c r="U87" s="17">
        <f t="shared" si="33"/>
        <v>0.55999999999999994</v>
      </c>
      <c r="V87" s="10">
        <f t="shared" ca="1" si="39"/>
        <v>6.109511915922659</v>
      </c>
      <c r="W87" s="17">
        <f t="shared" si="34"/>
        <v>0</v>
      </c>
      <c r="X87" s="10" t="e">
        <f t="shared" ca="1" si="40"/>
        <v>#NUM!</v>
      </c>
      <c r="Y87" s="10">
        <f t="shared" ca="1" si="51"/>
        <v>-1.1408100636710916</v>
      </c>
      <c r="Z87" s="10">
        <f t="shared" ca="1" si="41"/>
        <v>0.32595873934677577</v>
      </c>
      <c r="AA87" s="10">
        <f t="shared" ca="1" si="42"/>
        <v>2.1021008397757082</v>
      </c>
      <c r="AB87" s="10">
        <f t="shared" ca="1" si="43"/>
        <v>3.3828242555295898</v>
      </c>
      <c r="AC87" s="20">
        <f t="shared" ca="1" si="44"/>
        <v>4.4771551920858101</v>
      </c>
      <c r="AD87" s="10">
        <f t="shared" ca="1" si="45"/>
        <v>5.5</v>
      </c>
      <c r="AE87" s="10">
        <f t="shared" ca="1" si="46"/>
        <v>6.5228448079141899</v>
      </c>
      <c r="AF87" s="10">
        <f t="shared" ca="1" si="47"/>
        <v>7.6171757444704102</v>
      </c>
      <c r="AG87" s="10">
        <f t="shared" ca="1" si="48"/>
        <v>8.8978991602242932</v>
      </c>
      <c r="AH87" s="10">
        <f t="shared" ca="1" si="49"/>
        <v>10.674041260653224</v>
      </c>
      <c r="AI87" s="10">
        <f t="shared" ca="1" si="50"/>
        <v>12.140810063671086</v>
      </c>
    </row>
    <row r="88" spans="6:35">
      <c r="F88" s="21" t="s">
        <v>3</v>
      </c>
      <c r="I88" s="19" t="e">
        <f t="shared" si="30"/>
        <v>#N/A</v>
      </c>
      <c r="J88" s="10" t="e">
        <f t="shared" si="52"/>
        <v>#VALUE!</v>
      </c>
      <c r="K88" s="10" t="e">
        <f t="shared" si="35"/>
        <v>#N/A</v>
      </c>
      <c r="L88" s="10" t="e">
        <f t="shared" si="36"/>
        <v>#N/A</v>
      </c>
      <c r="M88" s="10" t="e">
        <f t="shared" si="37"/>
        <v>#N/A</v>
      </c>
      <c r="N88" s="10">
        <f>_xlfn.AGGREGATE(2,7,$D$2:D88)</f>
        <v>6</v>
      </c>
      <c r="O88" s="10" t="e">
        <f t="shared" si="31"/>
        <v>#N/A</v>
      </c>
      <c r="P88" s="10"/>
      <c r="Q88" s="10"/>
      <c r="R88" s="10"/>
      <c r="S88" s="17">
        <f t="shared" si="32"/>
        <v>0.8</v>
      </c>
      <c r="T88" s="10">
        <f t="shared" ca="1" si="38"/>
        <v>8.8978991602242932</v>
      </c>
      <c r="U88" s="17">
        <f t="shared" si="33"/>
        <v>0.55999999999999994</v>
      </c>
      <c r="V88" s="10">
        <f t="shared" ca="1" si="39"/>
        <v>6.109511915922659</v>
      </c>
      <c r="W88" s="17">
        <f t="shared" si="34"/>
        <v>0</v>
      </c>
      <c r="X88" s="10" t="e">
        <f t="shared" ca="1" si="40"/>
        <v>#NUM!</v>
      </c>
      <c r="Y88" s="10">
        <f t="shared" ca="1" si="51"/>
        <v>-1.1408100636710916</v>
      </c>
      <c r="Z88" s="10">
        <f t="shared" ca="1" si="41"/>
        <v>0.32595873934677577</v>
      </c>
      <c r="AA88" s="10">
        <f t="shared" ca="1" si="42"/>
        <v>2.1021008397757082</v>
      </c>
      <c r="AB88" s="10">
        <f t="shared" ca="1" si="43"/>
        <v>3.3828242555295898</v>
      </c>
      <c r="AC88" s="20">
        <f t="shared" ca="1" si="44"/>
        <v>4.4771551920858101</v>
      </c>
      <c r="AD88" s="10">
        <f t="shared" ca="1" si="45"/>
        <v>5.5</v>
      </c>
      <c r="AE88" s="10">
        <f t="shared" ca="1" si="46"/>
        <v>6.5228448079141899</v>
      </c>
      <c r="AF88" s="10">
        <f t="shared" ca="1" si="47"/>
        <v>7.6171757444704102</v>
      </c>
      <c r="AG88" s="10">
        <f t="shared" ca="1" si="48"/>
        <v>8.8978991602242932</v>
      </c>
      <c r="AH88" s="10">
        <f t="shared" ca="1" si="49"/>
        <v>10.674041260653224</v>
      </c>
      <c r="AI88" s="10">
        <f t="shared" ca="1" si="50"/>
        <v>12.140810063671086</v>
      </c>
    </row>
    <row r="89" spans="6:35">
      <c r="F89" s="21" t="s">
        <v>3</v>
      </c>
      <c r="I89" s="19" t="e">
        <f t="shared" si="30"/>
        <v>#N/A</v>
      </c>
      <c r="J89" s="10" t="e">
        <f t="shared" si="52"/>
        <v>#VALUE!</v>
      </c>
      <c r="K89" s="10" t="e">
        <f t="shared" si="35"/>
        <v>#N/A</v>
      </c>
      <c r="L89" s="10" t="e">
        <f t="shared" si="36"/>
        <v>#N/A</v>
      </c>
      <c r="M89" s="10" t="e">
        <f t="shared" si="37"/>
        <v>#N/A</v>
      </c>
      <c r="N89" s="10">
        <f>_xlfn.AGGREGATE(2,7,$D$2:D89)</f>
        <v>6</v>
      </c>
      <c r="O89" s="10" t="e">
        <f t="shared" si="31"/>
        <v>#N/A</v>
      </c>
      <c r="P89" s="10"/>
      <c r="Q89" s="10"/>
      <c r="R89" s="10"/>
      <c r="S89" s="17">
        <f t="shared" si="32"/>
        <v>0.8</v>
      </c>
      <c r="T89" s="10">
        <f t="shared" ca="1" si="38"/>
        <v>8.8978991602242932</v>
      </c>
      <c r="U89" s="17">
        <f t="shared" si="33"/>
        <v>0.55999999999999994</v>
      </c>
      <c r="V89" s="10">
        <f t="shared" ca="1" si="39"/>
        <v>6.109511915922659</v>
      </c>
      <c r="W89" s="17">
        <f t="shared" si="34"/>
        <v>0</v>
      </c>
      <c r="X89" s="10" t="e">
        <f t="shared" ca="1" si="40"/>
        <v>#NUM!</v>
      </c>
      <c r="Y89" s="10">
        <f t="shared" ca="1" si="51"/>
        <v>-1.1408100636710916</v>
      </c>
      <c r="Z89" s="10">
        <f t="shared" ca="1" si="41"/>
        <v>0.32595873934677577</v>
      </c>
      <c r="AA89" s="10">
        <f t="shared" ca="1" si="42"/>
        <v>2.1021008397757082</v>
      </c>
      <c r="AB89" s="10">
        <f t="shared" ca="1" si="43"/>
        <v>3.3828242555295898</v>
      </c>
      <c r="AC89" s="20">
        <f t="shared" ca="1" si="44"/>
        <v>4.4771551920858101</v>
      </c>
      <c r="AD89" s="10">
        <f t="shared" ca="1" si="45"/>
        <v>5.5</v>
      </c>
      <c r="AE89" s="10">
        <f t="shared" ca="1" si="46"/>
        <v>6.5228448079141899</v>
      </c>
      <c r="AF89" s="10">
        <f t="shared" ca="1" si="47"/>
        <v>7.6171757444704102</v>
      </c>
      <c r="AG89" s="10">
        <f t="shared" ca="1" si="48"/>
        <v>8.8978991602242932</v>
      </c>
      <c r="AH89" s="10">
        <f t="shared" ca="1" si="49"/>
        <v>10.674041260653224</v>
      </c>
      <c r="AI89" s="10">
        <f t="shared" ca="1" si="50"/>
        <v>12.140810063671086</v>
      </c>
    </row>
    <row r="90" spans="6:35">
      <c r="F90" s="21" t="s">
        <v>3</v>
      </c>
      <c r="I90" s="19" t="e">
        <f t="shared" si="30"/>
        <v>#N/A</v>
      </c>
      <c r="J90" s="10" t="e">
        <f t="shared" si="52"/>
        <v>#VALUE!</v>
      </c>
      <c r="K90" s="10" t="e">
        <f t="shared" si="35"/>
        <v>#N/A</v>
      </c>
      <c r="L90" s="10" t="e">
        <f t="shared" si="36"/>
        <v>#N/A</v>
      </c>
      <c r="M90" s="10" t="e">
        <f t="shared" si="37"/>
        <v>#N/A</v>
      </c>
      <c r="N90" s="10">
        <f>_xlfn.AGGREGATE(2,7,$D$2:D90)</f>
        <v>6</v>
      </c>
      <c r="O90" s="10" t="e">
        <f t="shared" si="31"/>
        <v>#N/A</v>
      </c>
      <c r="P90" s="10"/>
      <c r="Q90" s="10"/>
      <c r="R90" s="10"/>
      <c r="S90" s="17">
        <f t="shared" si="32"/>
        <v>0.8</v>
      </c>
      <c r="T90" s="10">
        <f t="shared" ca="1" si="38"/>
        <v>8.8978991602242932</v>
      </c>
      <c r="U90" s="17">
        <f t="shared" si="33"/>
        <v>0.55999999999999994</v>
      </c>
      <c r="V90" s="10">
        <f t="shared" ca="1" si="39"/>
        <v>6.109511915922659</v>
      </c>
      <c r="W90" s="17">
        <f t="shared" si="34"/>
        <v>0</v>
      </c>
      <c r="X90" s="10" t="e">
        <f t="shared" ca="1" si="40"/>
        <v>#NUM!</v>
      </c>
      <c r="Y90" s="10">
        <f t="shared" ca="1" si="51"/>
        <v>-1.1408100636710916</v>
      </c>
      <c r="Z90" s="10">
        <f t="shared" ca="1" si="41"/>
        <v>0.32595873934677577</v>
      </c>
      <c r="AA90" s="10">
        <f t="shared" ca="1" si="42"/>
        <v>2.1021008397757082</v>
      </c>
      <c r="AB90" s="10">
        <f t="shared" ca="1" si="43"/>
        <v>3.3828242555295898</v>
      </c>
      <c r="AC90" s="20">
        <f t="shared" ca="1" si="44"/>
        <v>4.4771551920858101</v>
      </c>
      <c r="AD90" s="10">
        <f t="shared" ca="1" si="45"/>
        <v>5.5</v>
      </c>
      <c r="AE90" s="10">
        <f t="shared" ca="1" si="46"/>
        <v>6.5228448079141899</v>
      </c>
      <c r="AF90" s="10">
        <f t="shared" ca="1" si="47"/>
        <v>7.6171757444704102</v>
      </c>
      <c r="AG90" s="10">
        <f t="shared" ca="1" si="48"/>
        <v>8.8978991602242932</v>
      </c>
      <c r="AH90" s="10">
        <f t="shared" ca="1" si="49"/>
        <v>10.674041260653224</v>
      </c>
      <c r="AI90" s="10">
        <f t="shared" ca="1" si="50"/>
        <v>12.140810063671086</v>
      </c>
    </row>
    <row r="91" spans="6:35">
      <c r="F91" s="21" t="s">
        <v>3</v>
      </c>
      <c r="I91" s="19" t="e">
        <f t="shared" si="30"/>
        <v>#N/A</v>
      </c>
      <c r="J91" s="10" t="e">
        <f t="shared" si="52"/>
        <v>#VALUE!</v>
      </c>
      <c r="K91" s="10" t="e">
        <f t="shared" si="35"/>
        <v>#N/A</v>
      </c>
      <c r="L91" s="10" t="e">
        <f t="shared" si="36"/>
        <v>#N/A</v>
      </c>
      <c r="M91" s="10" t="e">
        <f t="shared" si="37"/>
        <v>#N/A</v>
      </c>
      <c r="N91" s="10">
        <f>_xlfn.AGGREGATE(2,7,$D$2:D91)</f>
        <v>6</v>
      </c>
      <c r="O91" s="10" t="e">
        <f t="shared" si="31"/>
        <v>#N/A</v>
      </c>
      <c r="P91" s="10"/>
      <c r="Q91" s="10"/>
      <c r="R91" s="10"/>
      <c r="S91" s="17">
        <f t="shared" si="32"/>
        <v>0.8</v>
      </c>
      <c r="T91" s="10">
        <f t="shared" ca="1" si="38"/>
        <v>8.8978991602242932</v>
      </c>
      <c r="U91" s="17">
        <f t="shared" si="33"/>
        <v>0.55999999999999994</v>
      </c>
      <c r="V91" s="10">
        <f t="shared" ca="1" si="39"/>
        <v>6.109511915922659</v>
      </c>
      <c r="W91" s="17">
        <f t="shared" si="34"/>
        <v>0</v>
      </c>
      <c r="X91" s="10" t="e">
        <f t="shared" ca="1" si="40"/>
        <v>#NUM!</v>
      </c>
      <c r="Y91" s="10">
        <f t="shared" ca="1" si="51"/>
        <v>-1.1408100636710916</v>
      </c>
      <c r="Z91" s="10">
        <f t="shared" ca="1" si="41"/>
        <v>0.32595873934677577</v>
      </c>
      <c r="AA91" s="10">
        <f t="shared" ca="1" si="42"/>
        <v>2.1021008397757082</v>
      </c>
      <c r="AB91" s="10">
        <f t="shared" ca="1" si="43"/>
        <v>3.3828242555295898</v>
      </c>
      <c r="AC91" s="20">
        <f t="shared" ca="1" si="44"/>
        <v>4.4771551920858101</v>
      </c>
      <c r="AD91" s="10">
        <f t="shared" ca="1" si="45"/>
        <v>5.5</v>
      </c>
      <c r="AE91" s="10">
        <f t="shared" ca="1" si="46"/>
        <v>6.5228448079141899</v>
      </c>
      <c r="AF91" s="10">
        <f t="shared" ca="1" si="47"/>
        <v>7.6171757444704102</v>
      </c>
      <c r="AG91" s="10">
        <f t="shared" ca="1" si="48"/>
        <v>8.8978991602242932</v>
      </c>
      <c r="AH91" s="10">
        <f t="shared" ca="1" si="49"/>
        <v>10.674041260653224</v>
      </c>
      <c r="AI91" s="10">
        <f t="shared" ca="1" si="50"/>
        <v>12.140810063671086</v>
      </c>
    </row>
    <row r="92" spans="6:35">
      <c r="F92" s="21" t="s">
        <v>3</v>
      </c>
      <c r="I92" s="19" t="e">
        <f t="shared" si="30"/>
        <v>#N/A</v>
      </c>
      <c r="J92" s="10" t="e">
        <f t="shared" si="52"/>
        <v>#VALUE!</v>
      </c>
      <c r="K92" s="10" t="e">
        <f t="shared" si="35"/>
        <v>#N/A</v>
      </c>
      <c r="L92" s="10" t="e">
        <f t="shared" si="36"/>
        <v>#N/A</v>
      </c>
      <c r="M92" s="10" t="e">
        <f t="shared" si="37"/>
        <v>#N/A</v>
      </c>
      <c r="N92" s="10">
        <f>_xlfn.AGGREGATE(2,7,$D$2:D92)</f>
        <v>6</v>
      </c>
      <c r="O92" s="10" t="e">
        <f t="shared" si="31"/>
        <v>#N/A</v>
      </c>
      <c r="P92" s="10"/>
      <c r="Q92" s="10"/>
      <c r="R92" s="10"/>
      <c r="S92" s="17">
        <f t="shared" si="32"/>
        <v>0.8</v>
      </c>
      <c r="T92" s="10">
        <f t="shared" ca="1" si="38"/>
        <v>8.8978991602242932</v>
      </c>
      <c r="U92" s="17">
        <f t="shared" si="33"/>
        <v>0.55999999999999994</v>
      </c>
      <c r="V92" s="10">
        <f t="shared" ca="1" si="39"/>
        <v>6.109511915922659</v>
      </c>
      <c r="W92" s="17">
        <f t="shared" si="34"/>
        <v>0</v>
      </c>
      <c r="X92" s="10" t="e">
        <f t="shared" ca="1" si="40"/>
        <v>#NUM!</v>
      </c>
      <c r="Y92" s="10">
        <f t="shared" ca="1" si="51"/>
        <v>-1.1408100636710916</v>
      </c>
      <c r="Z92" s="10">
        <f t="shared" ca="1" si="41"/>
        <v>0.32595873934677577</v>
      </c>
      <c r="AA92" s="10">
        <f t="shared" ca="1" si="42"/>
        <v>2.1021008397757082</v>
      </c>
      <c r="AB92" s="10">
        <f t="shared" ca="1" si="43"/>
        <v>3.3828242555295898</v>
      </c>
      <c r="AC92" s="20">
        <f t="shared" ca="1" si="44"/>
        <v>4.4771551920858101</v>
      </c>
      <c r="AD92" s="10">
        <f t="shared" ca="1" si="45"/>
        <v>5.5</v>
      </c>
      <c r="AE92" s="10">
        <f t="shared" ca="1" si="46"/>
        <v>6.5228448079141899</v>
      </c>
      <c r="AF92" s="10">
        <f t="shared" ca="1" si="47"/>
        <v>7.6171757444704102</v>
      </c>
      <c r="AG92" s="10">
        <f t="shared" ca="1" si="48"/>
        <v>8.8978991602242932</v>
      </c>
      <c r="AH92" s="10">
        <f t="shared" ca="1" si="49"/>
        <v>10.674041260653224</v>
      </c>
      <c r="AI92" s="10">
        <f t="shared" ca="1" si="50"/>
        <v>12.140810063671086</v>
      </c>
    </row>
    <row r="93" spans="6:35">
      <c r="F93" s="21" t="s">
        <v>3</v>
      </c>
      <c r="I93" s="19" t="e">
        <f t="shared" si="30"/>
        <v>#N/A</v>
      </c>
      <c r="J93" s="10" t="e">
        <f t="shared" si="52"/>
        <v>#VALUE!</v>
      </c>
      <c r="K93" s="10" t="e">
        <f t="shared" si="35"/>
        <v>#N/A</v>
      </c>
      <c r="L93" s="10" t="e">
        <f t="shared" si="36"/>
        <v>#N/A</v>
      </c>
      <c r="M93" s="10" t="e">
        <f t="shared" si="37"/>
        <v>#N/A</v>
      </c>
      <c r="N93" s="10">
        <f>_xlfn.AGGREGATE(2,7,$D$2:D93)</f>
        <v>6</v>
      </c>
      <c r="O93" s="10" t="e">
        <f t="shared" si="31"/>
        <v>#N/A</v>
      </c>
      <c r="P93" s="10"/>
      <c r="Q93" s="10"/>
      <c r="R93" s="10"/>
      <c r="S93" s="17">
        <f t="shared" si="32"/>
        <v>0.8</v>
      </c>
      <c r="T93" s="10">
        <f t="shared" ca="1" si="38"/>
        <v>8.8978991602242932</v>
      </c>
      <c r="U93" s="17">
        <f t="shared" si="33"/>
        <v>0.55999999999999994</v>
      </c>
      <c r="V93" s="10">
        <f t="shared" ca="1" si="39"/>
        <v>6.109511915922659</v>
      </c>
      <c r="W93" s="17">
        <f t="shared" si="34"/>
        <v>0</v>
      </c>
      <c r="X93" s="10" t="e">
        <f t="shared" ca="1" si="40"/>
        <v>#NUM!</v>
      </c>
      <c r="Y93" s="10">
        <f t="shared" ca="1" si="51"/>
        <v>-1.1408100636710916</v>
      </c>
      <c r="Z93" s="10">
        <f t="shared" ca="1" si="41"/>
        <v>0.32595873934677577</v>
      </c>
      <c r="AA93" s="10">
        <f t="shared" ca="1" si="42"/>
        <v>2.1021008397757082</v>
      </c>
      <c r="AB93" s="10">
        <f t="shared" ca="1" si="43"/>
        <v>3.3828242555295898</v>
      </c>
      <c r="AC93" s="20">
        <f t="shared" ca="1" si="44"/>
        <v>4.4771551920858101</v>
      </c>
      <c r="AD93" s="10">
        <f t="shared" ca="1" si="45"/>
        <v>5.5</v>
      </c>
      <c r="AE93" s="10">
        <f t="shared" ca="1" si="46"/>
        <v>6.5228448079141899</v>
      </c>
      <c r="AF93" s="10">
        <f t="shared" ca="1" si="47"/>
        <v>7.6171757444704102</v>
      </c>
      <c r="AG93" s="10">
        <f t="shared" ca="1" si="48"/>
        <v>8.8978991602242932</v>
      </c>
      <c r="AH93" s="10">
        <f t="shared" ca="1" si="49"/>
        <v>10.674041260653224</v>
      </c>
      <c r="AI93" s="10">
        <f t="shared" ca="1" si="50"/>
        <v>12.140810063671086</v>
      </c>
    </row>
    <row r="94" spans="6:35">
      <c r="F94" s="21" t="s">
        <v>3</v>
      </c>
      <c r="I94" s="19" t="e">
        <f t="shared" si="30"/>
        <v>#N/A</v>
      </c>
      <c r="J94" s="10" t="e">
        <f t="shared" si="52"/>
        <v>#VALUE!</v>
      </c>
      <c r="K94" s="10" t="e">
        <f t="shared" si="35"/>
        <v>#N/A</v>
      </c>
      <c r="L94" s="10" t="e">
        <f t="shared" si="36"/>
        <v>#N/A</v>
      </c>
      <c r="M94" s="10" t="e">
        <f t="shared" si="37"/>
        <v>#N/A</v>
      </c>
      <c r="N94" s="10">
        <f>_xlfn.AGGREGATE(2,7,$D$2:D94)</f>
        <v>6</v>
      </c>
      <c r="O94" s="10" t="e">
        <f t="shared" si="31"/>
        <v>#N/A</v>
      </c>
      <c r="P94" s="10"/>
      <c r="Q94" s="10"/>
      <c r="R94" s="10"/>
      <c r="S94" s="17">
        <f t="shared" si="32"/>
        <v>0.8</v>
      </c>
      <c r="T94" s="10">
        <f t="shared" ca="1" si="38"/>
        <v>8.8978991602242932</v>
      </c>
      <c r="U94" s="17">
        <f t="shared" si="33"/>
        <v>0.55999999999999994</v>
      </c>
      <c r="V94" s="10">
        <f t="shared" ca="1" si="39"/>
        <v>6.109511915922659</v>
      </c>
      <c r="W94" s="17">
        <f t="shared" si="34"/>
        <v>0</v>
      </c>
      <c r="X94" s="10" t="e">
        <f t="shared" ca="1" si="40"/>
        <v>#NUM!</v>
      </c>
      <c r="Y94" s="10">
        <f t="shared" ca="1" si="51"/>
        <v>-1.1408100636710916</v>
      </c>
      <c r="Z94" s="10">
        <f t="shared" ca="1" si="41"/>
        <v>0.32595873934677577</v>
      </c>
      <c r="AA94" s="10">
        <f t="shared" ca="1" si="42"/>
        <v>2.1021008397757082</v>
      </c>
      <c r="AB94" s="10">
        <f t="shared" ca="1" si="43"/>
        <v>3.3828242555295898</v>
      </c>
      <c r="AC94" s="20">
        <f t="shared" ca="1" si="44"/>
        <v>4.4771551920858101</v>
      </c>
      <c r="AD94" s="10">
        <f t="shared" ca="1" si="45"/>
        <v>5.5</v>
      </c>
      <c r="AE94" s="10">
        <f t="shared" ca="1" si="46"/>
        <v>6.5228448079141899</v>
      </c>
      <c r="AF94" s="10">
        <f t="shared" ca="1" si="47"/>
        <v>7.6171757444704102</v>
      </c>
      <c r="AG94" s="10">
        <f t="shared" ca="1" si="48"/>
        <v>8.8978991602242932</v>
      </c>
      <c r="AH94" s="10">
        <f t="shared" ca="1" si="49"/>
        <v>10.674041260653224</v>
      </c>
      <c r="AI94" s="10">
        <f t="shared" ca="1" si="50"/>
        <v>12.140810063671086</v>
      </c>
    </row>
    <row r="95" spans="6:35">
      <c r="F95" s="21" t="s">
        <v>3</v>
      </c>
      <c r="I95" s="19" t="e">
        <f t="shared" si="30"/>
        <v>#N/A</v>
      </c>
      <c r="J95" s="10" t="e">
        <f t="shared" si="52"/>
        <v>#VALUE!</v>
      </c>
      <c r="K95" s="10" t="e">
        <f t="shared" si="35"/>
        <v>#N/A</v>
      </c>
      <c r="L95" s="10" t="e">
        <f t="shared" si="36"/>
        <v>#N/A</v>
      </c>
      <c r="M95" s="10" t="e">
        <f t="shared" si="37"/>
        <v>#N/A</v>
      </c>
      <c r="N95" s="10">
        <f>_xlfn.AGGREGATE(2,7,$D$2:D95)</f>
        <v>6</v>
      </c>
      <c r="O95" s="10" t="e">
        <f t="shared" si="31"/>
        <v>#N/A</v>
      </c>
      <c r="P95" s="10"/>
      <c r="Q95" s="10"/>
      <c r="R95" s="10"/>
      <c r="S95" s="17">
        <f t="shared" si="32"/>
        <v>0.8</v>
      </c>
      <c r="T95" s="10">
        <f t="shared" ca="1" si="38"/>
        <v>8.8978991602242932</v>
      </c>
      <c r="U95" s="17">
        <f t="shared" si="33"/>
        <v>0.55999999999999994</v>
      </c>
      <c r="V95" s="10">
        <f t="shared" ca="1" si="39"/>
        <v>6.109511915922659</v>
      </c>
      <c r="W95" s="17">
        <f t="shared" si="34"/>
        <v>0</v>
      </c>
      <c r="X95" s="10" t="e">
        <f t="shared" ca="1" si="40"/>
        <v>#NUM!</v>
      </c>
      <c r="Y95" s="10">
        <f t="shared" ca="1" si="51"/>
        <v>-1.1408100636710916</v>
      </c>
      <c r="Z95" s="10">
        <f t="shared" ca="1" si="41"/>
        <v>0.32595873934677577</v>
      </c>
      <c r="AA95" s="10">
        <f t="shared" ca="1" si="42"/>
        <v>2.1021008397757082</v>
      </c>
      <c r="AB95" s="10">
        <f t="shared" ca="1" si="43"/>
        <v>3.3828242555295898</v>
      </c>
      <c r="AC95" s="20">
        <f t="shared" ca="1" si="44"/>
        <v>4.4771551920858101</v>
      </c>
      <c r="AD95" s="10">
        <f t="shared" ca="1" si="45"/>
        <v>5.5</v>
      </c>
      <c r="AE95" s="10">
        <f t="shared" ca="1" si="46"/>
        <v>6.5228448079141899</v>
      </c>
      <c r="AF95" s="10">
        <f t="shared" ca="1" si="47"/>
        <v>7.6171757444704102</v>
      </c>
      <c r="AG95" s="10">
        <f t="shared" ca="1" si="48"/>
        <v>8.8978991602242932</v>
      </c>
      <c r="AH95" s="10">
        <f t="shared" ca="1" si="49"/>
        <v>10.674041260653224</v>
      </c>
      <c r="AI95" s="10">
        <f t="shared" ca="1" si="50"/>
        <v>12.140810063671086</v>
      </c>
    </row>
    <row r="96" spans="6:35">
      <c r="F96" s="21" t="s">
        <v>3</v>
      </c>
      <c r="I96" s="19" t="e">
        <f t="shared" si="30"/>
        <v>#N/A</v>
      </c>
      <c r="J96" s="10" t="e">
        <f t="shared" si="52"/>
        <v>#VALUE!</v>
      </c>
      <c r="K96" s="10" t="e">
        <f t="shared" si="35"/>
        <v>#N/A</v>
      </c>
      <c r="L96" s="10" t="e">
        <f t="shared" si="36"/>
        <v>#N/A</v>
      </c>
      <c r="M96" s="10" t="e">
        <f t="shared" si="37"/>
        <v>#N/A</v>
      </c>
      <c r="N96" s="10">
        <f>_xlfn.AGGREGATE(2,7,$D$2:D96)</f>
        <v>6</v>
      </c>
      <c r="O96" s="10" t="e">
        <f t="shared" si="31"/>
        <v>#N/A</v>
      </c>
      <c r="P96" s="10"/>
      <c r="Q96" s="10"/>
      <c r="R96" s="10"/>
      <c r="S96" s="17">
        <f t="shared" si="32"/>
        <v>0.8</v>
      </c>
      <c r="T96" s="10">
        <f t="shared" ca="1" si="38"/>
        <v>8.8978991602242932</v>
      </c>
      <c r="U96" s="17">
        <f t="shared" si="33"/>
        <v>0.55999999999999994</v>
      </c>
      <c r="V96" s="10">
        <f t="shared" ca="1" si="39"/>
        <v>6.109511915922659</v>
      </c>
      <c r="W96" s="17">
        <f t="shared" si="34"/>
        <v>0</v>
      </c>
      <c r="X96" s="10" t="e">
        <f t="shared" ca="1" si="40"/>
        <v>#NUM!</v>
      </c>
      <c r="Y96" s="10">
        <f t="shared" ca="1" si="51"/>
        <v>-1.1408100636710916</v>
      </c>
      <c r="Z96" s="10">
        <f t="shared" ca="1" si="41"/>
        <v>0.32595873934677577</v>
      </c>
      <c r="AA96" s="10">
        <f t="shared" ca="1" si="42"/>
        <v>2.1021008397757082</v>
      </c>
      <c r="AB96" s="10">
        <f t="shared" ca="1" si="43"/>
        <v>3.3828242555295898</v>
      </c>
      <c r="AC96" s="20">
        <f t="shared" ca="1" si="44"/>
        <v>4.4771551920858101</v>
      </c>
      <c r="AD96" s="10">
        <f t="shared" ca="1" si="45"/>
        <v>5.5</v>
      </c>
      <c r="AE96" s="10">
        <f t="shared" ca="1" si="46"/>
        <v>6.5228448079141899</v>
      </c>
      <c r="AF96" s="10">
        <f t="shared" ca="1" si="47"/>
        <v>7.6171757444704102</v>
      </c>
      <c r="AG96" s="10">
        <f t="shared" ca="1" si="48"/>
        <v>8.8978991602242932</v>
      </c>
      <c r="AH96" s="10">
        <f t="shared" ca="1" si="49"/>
        <v>10.674041260653224</v>
      </c>
      <c r="AI96" s="10">
        <f t="shared" ca="1" si="50"/>
        <v>12.140810063671086</v>
      </c>
    </row>
    <row r="97" spans="6:35">
      <c r="F97" s="21" t="s">
        <v>3</v>
      </c>
      <c r="I97" s="19" t="e">
        <f t="shared" si="30"/>
        <v>#N/A</v>
      </c>
      <c r="J97" s="10" t="e">
        <f t="shared" si="52"/>
        <v>#VALUE!</v>
      </c>
      <c r="K97" s="10" t="e">
        <f t="shared" si="35"/>
        <v>#N/A</v>
      </c>
      <c r="L97" s="10" t="e">
        <f t="shared" si="36"/>
        <v>#N/A</v>
      </c>
      <c r="M97" s="10" t="e">
        <f t="shared" si="37"/>
        <v>#N/A</v>
      </c>
      <c r="N97" s="10">
        <f>_xlfn.AGGREGATE(2,7,$D$2:D97)</f>
        <v>6</v>
      </c>
      <c r="O97" s="10" t="e">
        <f t="shared" si="31"/>
        <v>#N/A</v>
      </c>
      <c r="P97" s="10"/>
      <c r="Q97" s="10"/>
      <c r="R97" s="10"/>
      <c r="S97" s="17">
        <f t="shared" si="32"/>
        <v>0.8</v>
      </c>
      <c r="T97" s="10">
        <f t="shared" ca="1" si="38"/>
        <v>8.8978991602242932</v>
      </c>
      <c r="U97" s="17">
        <f t="shared" si="33"/>
        <v>0.55999999999999994</v>
      </c>
      <c r="V97" s="10">
        <f t="shared" ca="1" si="39"/>
        <v>6.109511915922659</v>
      </c>
      <c r="W97" s="17">
        <f t="shared" si="34"/>
        <v>0</v>
      </c>
      <c r="X97" s="10" t="e">
        <f t="shared" ca="1" si="40"/>
        <v>#NUM!</v>
      </c>
      <c r="Y97" s="10">
        <f t="shared" ca="1" si="51"/>
        <v>-1.1408100636710916</v>
      </c>
      <c r="Z97" s="10">
        <f t="shared" ca="1" si="41"/>
        <v>0.32595873934677577</v>
      </c>
      <c r="AA97" s="10">
        <f t="shared" ca="1" si="42"/>
        <v>2.1021008397757082</v>
      </c>
      <c r="AB97" s="10">
        <f t="shared" ca="1" si="43"/>
        <v>3.3828242555295898</v>
      </c>
      <c r="AC97" s="20">
        <f t="shared" ca="1" si="44"/>
        <v>4.4771551920858101</v>
      </c>
      <c r="AD97" s="10">
        <f t="shared" ca="1" si="45"/>
        <v>5.5</v>
      </c>
      <c r="AE97" s="10">
        <f t="shared" ca="1" si="46"/>
        <v>6.5228448079141899</v>
      </c>
      <c r="AF97" s="10">
        <f t="shared" ca="1" si="47"/>
        <v>7.6171757444704102</v>
      </c>
      <c r="AG97" s="10">
        <f t="shared" ca="1" si="48"/>
        <v>8.8978991602242932</v>
      </c>
      <c r="AH97" s="10">
        <f t="shared" ca="1" si="49"/>
        <v>10.674041260653224</v>
      </c>
      <c r="AI97" s="10">
        <f t="shared" ca="1" si="50"/>
        <v>12.140810063671086</v>
      </c>
    </row>
    <row r="98" spans="6:35">
      <c r="F98" s="21" t="s">
        <v>3</v>
      </c>
      <c r="I98" s="19" t="e">
        <f t="shared" si="30"/>
        <v>#N/A</v>
      </c>
      <c r="J98" s="10" t="e">
        <f t="shared" si="52"/>
        <v>#VALUE!</v>
      </c>
      <c r="K98" s="10" t="e">
        <f t="shared" si="35"/>
        <v>#N/A</v>
      </c>
      <c r="L98" s="10" t="e">
        <f t="shared" si="36"/>
        <v>#N/A</v>
      </c>
      <c r="M98" s="10" t="e">
        <f t="shared" si="37"/>
        <v>#N/A</v>
      </c>
      <c r="N98" s="10">
        <f>_xlfn.AGGREGATE(2,7,$D$2:D98)</f>
        <v>6</v>
      </c>
      <c r="O98" s="10" t="e">
        <f t="shared" si="31"/>
        <v>#N/A</v>
      </c>
      <c r="P98" s="10"/>
      <c r="Q98" s="10"/>
      <c r="R98" s="10"/>
      <c r="S98" s="17">
        <f t="shared" si="32"/>
        <v>0.8</v>
      </c>
      <c r="T98" s="10">
        <f t="shared" ca="1" si="38"/>
        <v>8.8978991602242932</v>
      </c>
      <c r="U98" s="17">
        <f t="shared" si="33"/>
        <v>0.55999999999999994</v>
      </c>
      <c r="V98" s="10">
        <f t="shared" ca="1" si="39"/>
        <v>6.109511915922659</v>
      </c>
      <c r="W98" s="17">
        <f t="shared" si="34"/>
        <v>0</v>
      </c>
      <c r="X98" s="10" t="e">
        <f t="shared" ca="1" si="40"/>
        <v>#NUM!</v>
      </c>
      <c r="Y98" s="10">
        <f t="shared" ca="1" si="51"/>
        <v>-1.1408100636710916</v>
      </c>
      <c r="Z98" s="10">
        <f t="shared" ca="1" si="41"/>
        <v>0.32595873934677577</v>
      </c>
      <c r="AA98" s="10">
        <f t="shared" ca="1" si="42"/>
        <v>2.1021008397757082</v>
      </c>
      <c r="AB98" s="10">
        <f t="shared" ca="1" si="43"/>
        <v>3.3828242555295898</v>
      </c>
      <c r="AC98" s="20">
        <f t="shared" ca="1" si="44"/>
        <v>4.4771551920858101</v>
      </c>
      <c r="AD98" s="10">
        <f t="shared" ca="1" si="45"/>
        <v>5.5</v>
      </c>
      <c r="AE98" s="10">
        <f t="shared" ca="1" si="46"/>
        <v>6.5228448079141899</v>
      </c>
      <c r="AF98" s="10">
        <f t="shared" ca="1" si="47"/>
        <v>7.6171757444704102</v>
      </c>
      <c r="AG98" s="10">
        <f t="shared" ca="1" si="48"/>
        <v>8.8978991602242932</v>
      </c>
      <c r="AH98" s="10">
        <f t="shared" ca="1" si="49"/>
        <v>10.674041260653224</v>
      </c>
      <c r="AI98" s="10">
        <f t="shared" ca="1" si="50"/>
        <v>12.140810063671086</v>
      </c>
    </row>
    <row r="99" spans="6:35">
      <c r="F99" s="21" t="s">
        <v>3</v>
      </c>
      <c r="I99" s="19" t="e">
        <f t="shared" si="30"/>
        <v>#N/A</v>
      </c>
      <c r="J99" s="10" t="e">
        <f t="shared" si="52"/>
        <v>#VALUE!</v>
      </c>
      <c r="K99" s="10" t="e">
        <f t="shared" si="35"/>
        <v>#N/A</v>
      </c>
      <c r="L99" s="10" t="e">
        <f t="shared" si="36"/>
        <v>#N/A</v>
      </c>
      <c r="M99" s="10" t="e">
        <f t="shared" si="37"/>
        <v>#N/A</v>
      </c>
      <c r="N99" s="10">
        <f>_xlfn.AGGREGATE(2,7,$D$2:D99)</f>
        <v>6</v>
      </c>
      <c r="O99" s="10" t="e">
        <f t="shared" si="31"/>
        <v>#N/A</v>
      </c>
      <c r="P99" s="10"/>
      <c r="Q99" s="10"/>
      <c r="R99" s="10"/>
      <c r="S99" s="17">
        <f t="shared" si="32"/>
        <v>0.8</v>
      </c>
      <c r="T99" s="10">
        <f t="shared" ca="1" si="38"/>
        <v>8.8978991602242932</v>
      </c>
      <c r="U99" s="17">
        <f t="shared" si="33"/>
        <v>0.55999999999999994</v>
      </c>
      <c r="V99" s="10">
        <f t="shared" ca="1" si="39"/>
        <v>6.109511915922659</v>
      </c>
      <c r="W99" s="17">
        <f t="shared" si="34"/>
        <v>0</v>
      </c>
      <c r="X99" s="10" t="e">
        <f t="shared" ca="1" si="40"/>
        <v>#NUM!</v>
      </c>
      <c r="Y99" s="10">
        <f t="shared" ca="1" si="51"/>
        <v>-1.1408100636710916</v>
      </c>
      <c r="Z99" s="10">
        <f t="shared" ca="1" si="41"/>
        <v>0.32595873934677577</v>
      </c>
      <c r="AA99" s="10">
        <f t="shared" ca="1" si="42"/>
        <v>2.1021008397757082</v>
      </c>
      <c r="AB99" s="10">
        <f t="shared" ca="1" si="43"/>
        <v>3.3828242555295898</v>
      </c>
      <c r="AC99" s="20">
        <f t="shared" ca="1" si="44"/>
        <v>4.4771551920858101</v>
      </c>
      <c r="AD99" s="10">
        <f t="shared" ca="1" si="45"/>
        <v>5.5</v>
      </c>
      <c r="AE99" s="10">
        <f t="shared" ca="1" si="46"/>
        <v>6.5228448079141899</v>
      </c>
      <c r="AF99" s="10">
        <f t="shared" ca="1" si="47"/>
        <v>7.6171757444704102</v>
      </c>
      <c r="AG99" s="10">
        <f t="shared" ca="1" si="48"/>
        <v>8.8978991602242932</v>
      </c>
      <c r="AH99" s="10">
        <f t="shared" ca="1" si="49"/>
        <v>10.674041260653224</v>
      </c>
      <c r="AI99" s="10">
        <f t="shared" ca="1" si="50"/>
        <v>12.140810063671086</v>
      </c>
    </row>
    <row r="100" spans="6:35">
      <c r="F100" s="21" t="s">
        <v>3</v>
      </c>
      <c r="I100" s="19" t="e">
        <f t="shared" si="30"/>
        <v>#N/A</v>
      </c>
      <c r="J100" s="10" t="e">
        <f t="shared" si="52"/>
        <v>#VALUE!</v>
      </c>
      <c r="K100" s="10" t="e">
        <f t="shared" si="35"/>
        <v>#N/A</v>
      </c>
      <c r="L100" s="10" t="e">
        <f t="shared" si="36"/>
        <v>#N/A</v>
      </c>
      <c r="M100" s="10" t="e">
        <f t="shared" si="37"/>
        <v>#N/A</v>
      </c>
      <c r="N100" s="10">
        <f>_xlfn.AGGREGATE(2,7,$D$2:D100)</f>
        <v>6</v>
      </c>
      <c r="O100" s="10" t="e">
        <f t="shared" si="31"/>
        <v>#N/A</v>
      </c>
      <c r="P100" s="10"/>
      <c r="Q100" s="10"/>
      <c r="R100" s="10"/>
      <c r="S100" s="17">
        <f t="shared" si="32"/>
        <v>0.8</v>
      </c>
      <c r="T100" s="10">
        <f t="shared" ca="1" si="38"/>
        <v>8.8978991602242932</v>
      </c>
      <c r="U100" s="17">
        <f t="shared" si="33"/>
        <v>0.55999999999999994</v>
      </c>
      <c r="V100" s="10">
        <f t="shared" ca="1" si="39"/>
        <v>6.109511915922659</v>
      </c>
      <c r="W100" s="17">
        <f t="shared" si="34"/>
        <v>0</v>
      </c>
      <c r="X100" s="10" t="e">
        <f t="shared" ca="1" si="40"/>
        <v>#NUM!</v>
      </c>
      <c r="Y100" s="10">
        <f t="shared" ca="1" si="51"/>
        <v>-1.1408100636710916</v>
      </c>
      <c r="Z100" s="10">
        <f t="shared" ca="1" si="41"/>
        <v>0.32595873934677577</v>
      </c>
      <c r="AA100" s="10">
        <f t="shared" ca="1" si="42"/>
        <v>2.1021008397757082</v>
      </c>
      <c r="AB100" s="10">
        <f t="shared" ca="1" si="43"/>
        <v>3.3828242555295898</v>
      </c>
      <c r="AC100" s="20">
        <f t="shared" ca="1" si="44"/>
        <v>4.4771551920858101</v>
      </c>
      <c r="AD100" s="10">
        <f t="shared" ca="1" si="45"/>
        <v>5.5</v>
      </c>
      <c r="AE100" s="10">
        <f t="shared" ca="1" si="46"/>
        <v>6.5228448079141899</v>
      </c>
      <c r="AF100" s="10">
        <f t="shared" ca="1" si="47"/>
        <v>7.6171757444704102</v>
      </c>
      <c r="AG100" s="10">
        <f t="shared" ca="1" si="48"/>
        <v>8.8978991602242932</v>
      </c>
      <c r="AH100" s="10">
        <f t="shared" ca="1" si="49"/>
        <v>10.674041260653224</v>
      </c>
      <c r="AI100" s="10">
        <f t="shared" ca="1" si="50"/>
        <v>12.140810063671086</v>
      </c>
    </row>
    <row r="101" spans="6:35">
      <c r="F101" s="21" t="s">
        <v>3</v>
      </c>
      <c r="I101" s="19" t="e">
        <f t="shared" si="30"/>
        <v>#N/A</v>
      </c>
      <c r="J101" s="10" t="e">
        <f t="shared" si="52"/>
        <v>#VALUE!</v>
      </c>
      <c r="K101" s="10" t="e">
        <f t="shared" si="35"/>
        <v>#N/A</v>
      </c>
      <c r="L101" s="10" t="e">
        <f t="shared" si="36"/>
        <v>#N/A</v>
      </c>
      <c r="M101" s="10" t="e">
        <f t="shared" si="37"/>
        <v>#N/A</v>
      </c>
      <c r="N101" s="10">
        <f>_xlfn.AGGREGATE(2,7,$D$2:D101)</f>
        <v>6</v>
      </c>
      <c r="O101" s="10" t="e">
        <f t="shared" si="31"/>
        <v>#N/A</v>
      </c>
      <c r="P101" s="10"/>
      <c r="Q101" s="10"/>
      <c r="R101" s="10"/>
      <c r="S101" s="17">
        <f t="shared" si="32"/>
        <v>0.8</v>
      </c>
      <c r="T101" s="10">
        <f t="shared" ca="1" si="38"/>
        <v>8.8978991602242932</v>
      </c>
      <c r="U101" s="17">
        <f t="shared" si="33"/>
        <v>0.55999999999999994</v>
      </c>
      <c r="V101" s="10">
        <f t="shared" ca="1" si="39"/>
        <v>6.109511915922659</v>
      </c>
      <c r="W101" s="17">
        <f t="shared" si="34"/>
        <v>0</v>
      </c>
      <c r="X101" s="10" t="e">
        <f t="shared" ca="1" si="40"/>
        <v>#NUM!</v>
      </c>
      <c r="Y101" s="10">
        <f t="shared" ca="1" si="51"/>
        <v>-1.1408100636710916</v>
      </c>
      <c r="Z101" s="10">
        <f t="shared" ca="1" si="41"/>
        <v>0.32595873934677577</v>
      </c>
      <c r="AA101" s="10">
        <f t="shared" ca="1" si="42"/>
        <v>2.1021008397757082</v>
      </c>
      <c r="AB101" s="10">
        <f t="shared" ca="1" si="43"/>
        <v>3.3828242555295898</v>
      </c>
      <c r="AC101" s="20">
        <f t="shared" ca="1" si="44"/>
        <v>4.4771551920858101</v>
      </c>
      <c r="AD101" s="10">
        <f t="shared" ca="1" si="45"/>
        <v>5.5</v>
      </c>
      <c r="AE101" s="10">
        <f t="shared" ca="1" si="46"/>
        <v>6.5228448079141899</v>
      </c>
      <c r="AF101" s="10">
        <f t="shared" ca="1" si="47"/>
        <v>7.6171757444704102</v>
      </c>
      <c r="AG101" s="10">
        <f t="shared" ca="1" si="48"/>
        <v>8.8978991602242932</v>
      </c>
      <c r="AH101" s="10">
        <f t="shared" ca="1" si="49"/>
        <v>10.674041260653224</v>
      </c>
      <c r="AI101" s="10">
        <f t="shared" ca="1" si="50"/>
        <v>12.140810063671086</v>
      </c>
    </row>
    <row r="102" spans="6:35">
      <c r="F102" s="21" t="s">
        <v>3</v>
      </c>
      <c r="I102" s="19" t="e">
        <f t="shared" si="30"/>
        <v>#N/A</v>
      </c>
      <c r="J102" s="10" t="e">
        <f t="shared" si="52"/>
        <v>#VALUE!</v>
      </c>
      <c r="K102" s="10" t="e">
        <f t="shared" si="35"/>
        <v>#N/A</v>
      </c>
      <c r="L102" s="10" t="e">
        <f t="shared" si="36"/>
        <v>#N/A</v>
      </c>
      <c r="M102" s="10" t="e">
        <f t="shared" si="37"/>
        <v>#N/A</v>
      </c>
      <c r="N102" s="10">
        <f>_xlfn.AGGREGATE(2,7,$D$2:D102)</f>
        <v>6</v>
      </c>
      <c r="O102" s="10" t="e">
        <f t="shared" si="31"/>
        <v>#N/A</v>
      </c>
      <c r="P102" s="10"/>
      <c r="Q102" s="10"/>
      <c r="R102" s="10"/>
      <c r="S102" s="17">
        <f t="shared" si="32"/>
        <v>0.8</v>
      </c>
      <c r="T102" s="10">
        <f t="shared" ca="1" si="38"/>
        <v>8.8978991602242932</v>
      </c>
      <c r="U102" s="17">
        <f t="shared" si="33"/>
        <v>0.55999999999999994</v>
      </c>
      <c r="V102" s="10">
        <f t="shared" ca="1" si="39"/>
        <v>6.109511915922659</v>
      </c>
      <c r="W102" s="17">
        <f t="shared" si="34"/>
        <v>0</v>
      </c>
      <c r="X102" s="10" t="e">
        <f t="shared" ca="1" si="40"/>
        <v>#NUM!</v>
      </c>
      <c r="Y102" s="10">
        <f t="shared" ca="1" si="51"/>
        <v>-1.1408100636710916</v>
      </c>
      <c r="Z102" s="10">
        <f t="shared" ca="1" si="41"/>
        <v>0.32595873934677577</v>
      </c>
      <c r="AA102" s="10">
        <f t="shared" ca="1" si="42"/>
        <v>2.1021008397757082</v>
      </c>
      <c r="AB102" s="10">
        <f t="shared" ca="1" si="43"/>
        <v>3.3828242555295898</v>
      </c>
      <c r="AC102" s="20">
        <f t="shared" ca="1" si="44"/>
        <v>4.4771551920858101</v>
      </c>
      <c r="AD102" s="10">
        <f t="shared" ca="1" si="45"/>
        <v>5.5</v>
      </c>
      <c r="AE102" s="10">
        <f t="shared" ca="1" si="46"/>
        <v>6.5228448079141899</v>
      </c>
      <c r="AF102" s="10">
        <f t="shared" ca="1" si="47"/>
        <v>7.6171757444704102</v>
      </c>
      <c r="AG102" s="10">
        <f t="shared" ca="1" si="48"/>
        <v>8.8978991602242932</v>
      </c>
      <c r="AH102" s="10">
        <f t="shared" ca="1" si="49"/>
        <v>10.674041260653224</v>
      </c>
      <c r="AI102" s="10">
        <f t="shared" ca="1" si="50"/>
        <v>12.140810063671086</v>
      </c>
    </row>
    <row r="103" spans="6:35">
      <c r="F103" s="21" t="s">
        <v>3</v>
      </c>
      <c r="I103" s="19" t="e">
        <f t="shared" si="30"/>
        <v>#N/A</v>
      </c>
      <c r="J103" s="10" t="e">
        <f t="shared" si="52"/>
        <v>#VALUE!</v>
      </c>
      <c r="K103" s="10" t="e">
        <f t="shared" si="35"/>
        <v>#N/A</v>
      </c>
      <c r="L103" s="10" t="e">
        <f t="shared" si="36"/>
        <v>#N/A</v>
      </c>
      <c r="M103" s="10" t="e">
        <f t="shared" si="37"/>
        <v>#N/A</v>
      </c>
      <c r="N103" s="10">
        <f>_xlfn.AGGREGATE(2,7,$D$2:D103)</f>
        <v>6</v>
      </c>
      <c r="O103" s="10" t="e">
        <f t="shared" si="31"/>
        <v>#N/A</v>
      </c>
      <c r="P103" s="10"/>
      <c r="Q103" s="10"/>
      <c r="R103" s="10"/>
      <c r="S103" s="17">
        <f t="shared" si="32"/>
        <v>0.8</v>
      </c>
      <c r="T103" s="10">
        <f t="shared" ca="1" si="38"/>
        <v>8.8978991602242932</v>
      </c>
      <c r="U103" s="17">
        <f t="shared" si="33"/>
        <v>0.55999999999999994</v>
      </c>
      <c r="V103" s="10">
        <f t="shared" ca="1" si="39"/>
        <v>6.109511915922659</v>
      </c>
      <c r="W103" s="17">
        <f t="shared" si="34"/>
        <v>0</v>
      </c>
      <c r="X103" s="10" t="e">
        <f t="shared" ca="1" si="40"/>
        <v>#NUM!</v>
      </c>
      <c r="Y103" s="10">
        <f t="shared" ca="1" si="51"/>
        <v>-1.1408100636710916</v>
      </c>
      <c r="Z103" s="10">
        <f t="shared" ca="1" si="41"/>
        <v>0.32595873934677577</v>
      </c>
      <c r="AA103" s="10">
        <f t="shared" ca="1" si="42"/>
        <v>2.1021008397757082</v>
      </c>
      <c r="AB103" s="10">
        <f t="shared" ca="1" si="43"/>
        <v>3.3828242555295898</v>
      </c>
      <c r="AC103" s="20">
        <f t="shared" ca="1" si="44"/>
        <v>4.4771551920858101</v>
      </c>
      <c r="AD103" s="10">
        <f t="shared" ca="1" si="45"/>
        <v>5.5</v>
      </c>
      <c r="AE103" s="10">
        <f t="shared" ca="1" si="46"/>
        <v>6.5228448079141899</v>
      </c>
      <c r="AF103" s="10">
        <f t="shared" ca="1" si="47"/>
        <v>7.6171757444704102</v>
      </c>
      <c r="AG103" s="10">
        <f t="shared" ca="1" si="48"/>
        <v>8.8978991602242932</v>
      </c>
      <c r="AH103" s="10">
        <f t="shared" ca="1" si="49"/>
        <v>10.674041260653224</v>
      </c>
      <c r="AI103" s="10">
        <f t="shared" ca="1" si="50"/>
        <v>12.140810063671086</v>
      </c>
    </row>
    <row r="104" spans="6:35">
      <c r="F104" s="21" t="s">
        <v>3</v>
      </c>
      <c r="I104" s="19" t="e">
        <f t="shared" si="30"/>
        <v>#N/A</v>
      </c>
      <c r="J104" s="10" t="e">
        <f t="shared" si="52"/>
        <v>#VALUE!</v>
      </c>
      <c r="K104" s="10" t="e">
        <f t="shared" si="35"/>
        <v>#N/A</v>
      </c>
      <c r="L104" s="10" t="e">
        <f t="shared" si="36"/>
        <v>#N/A</v>
      </c>
      <c r="M104" s="10" t="e">
        <f t="shared" si="37"/>
        <v>#N/A</v>
      </c>
      <c r="N104" s="10">
        <f>_xlfn.AGGREGATE(2,7,$D$2:D104)</f>
        <v>6</v>
      </c>
      <c r="O104" s="10" t="e">
        <f t="shared" si="31"/>
        <v>#N/A</v>
      </c>
      <c r="P104" s="10"/>
      <c r="Q104" s="10"/>
      <c r="R104" s="10"/>
      <c r="S104" s="17">
        <f t="shared" si="32"/>
        <v>0.8</v>
      </c>
      <c r="T104" s="10">
        <f t="shared" ca="1" si="38"/>
        <v>8.8978991602242932</v>
      </c>
      <c r="U104" s="17">
        <f t="shared" si="33"/>
        <v>0.55999999999999994</v>
      </c>
      <c r="V104" s="10">
        <f t="shared" ca="1" si="39"/>
        <v>6.109511915922659</v>
      </c>
      <c r="W104" s="17">
        <f t="shared" si="34"/>
        <v>0</v>
      </c>
      <c r="X104" s="10" t="e">
        <f t="shared" ca="1" si="40"/>
        <v>#NUM!</v>
      </c>
      <c r="Y104" s="10">
        <f t="shared" ca="1" si="51"/>
        <v>-1.1408100636710916</v>
      </c>
      <c r="Z104" s="10">
        <f t="shared" ca="1" si="41"/>
        <v>0.32595873934677577</v>
      </c>
      <c r="AA104" s="10">
        <f t="shared" ca="1" si="42"/>
        <v>2.1021008397757082</v>
      </c>
      <c r="AB104" s="10">
        <f t="shared" ca="1" si="43"/>
        <v>3.3828242555295898</v>
      </c>
      <c r="AC104" s="20">
        <f t="shared" ca="1" si="44"/>
        <v>4.4771551920858101</v>
      </c>
      <c r="AD104" s="10">
        <f t="shared" ca="1" si="45"/>
        <v>5.5</v>
      </c>
      <c r="AE104" s="10">
        <f t="shared" ca="1" si="46"/>
        <v>6.5228448079141899</v>
      </c>
      <c r="AF104" s="10">
        <f t="shared" ca="1" si="47"/>
        <v>7.6171757444704102</v>
      </c>
      <c r="AG104" s="10">
        <f t="shared" ca="1" si="48"/>
        <v>8.8978991602242932</v>
      </c>
      <c r="AH104" s="10">
        <f t="shared" ca="1" si="49"/>
        <v>10.674041260653224</v>
      </c>
      <c r="AI104" s="10">
        <f t="shared" ca="1" si="50"/>
        <v>12.140810063671086</v>
      </c>
    </row>
    <row r="105" spans="6:35">
      <c r="F105" s="21" t="s">
        <v>3</v>
      </c>
      <c r="I105" s="19" t="e">
        <f t="shared" si="30"/>
        <v>#N/A</v>
      </c>
      <c r="J105" s="10" t="e">
        <f t="shared" si="52"/>
        <v>#VALUE!</v>
      </c>
      <c r="K105" s="10" t="e">
        <f t="shared" si="35"/>
        <v>#N/A</v>
      </c>
      <c r="L105" s="10" t="e">
        <f t="shared" si="36"/>
        <v>#N/A</v>
      </c>
      <c r="M105" s="10" t="e">
        <f t="shared" si="37"/>
        <v>#N/A</v>
      </c>
      <c r="N105" s="10">
        <f>_xlfn.AGGREGATE(2,7,$D$2:D105)</f>
        <v>6</v>
      </c>
      <c r="O105" s="10" t="e">
        <f t="shared" si="31"/>
        <v>#N/A</v>
      </c>
      <c r="P105" s="10"/>
      <c r="Q105" s="10"/>
      <c r="R105" s="10"/>
      <c r="S105" s="17">
        <f t="shared" si="32"/>
        <v>0.8</v>
      </c>
      <c r="T105" s="10">
        <f t="shared" ca="1" si="38"/>
        <v>8.8978991602242932</v>
      </c>
      <c r="U105" s="17">
        <f t="shared" si="33"/>
        <v>0.55999999999999994</v>
      </c>
      <c r="V105" s="10">
        <f t="shared" ca="1" si="39"/>
        <v>6.109511915922659</v>
      </c>
      <c r="W105" s="17">
        <f t="shared" si="34"/>
        <v>0</v>
      </c>
      <c r="X105" s="10" t="e">
        <f t="shared" ca="1" si="40"/>
        <v>#NUM!</v>
      </c>
      <c r="Y105" s="10">
        <f t="shared" ca="1" si="51"/>
        <v>-1.1408100636710916</v>
      </c>
      <c r="Z105" s="10">
        <f t="shared" ca="1" si="41"/>
        <v>0.32595873934677577</v>
      </c>
      <c r="AA105" s="10">
        <f t="shared" ca="1" si="42"/>
        <v>2.1021008397757082</v>
      </c>
      <c r="AB105" s="10">
        <f t="shared" ca="1" si="43"/>
        <v>3.3828242555295898</v>
      </c>
      <c r="AC105" s="20">
        <f t="shared" ca="1" si="44"/>
        <v>4.4771551920858101</v>
      </c>
      <c r="AD105" s="10">
        <f t="shared" ca="1" si="45"/>
        <v>5.5</v>
      </c>
      <c r="AE105" s="10">
        <f t="shared" ca="1" si="46"/>
        <v>6.5228448079141899</v>
      </c>
      <c r="AF105" s="10">
        <f t="shared" ca="1" si="47"/>
        <v>7.6171757444704102</v>
      </c>
      <c r="AG105" s="10">
        <f t="shared" ca="1" si="48"/>
        <v>8.8978991602242932</v>
      </c>
      <c r="AH105" s="10">
        <f t="shared" ca="1" si="49"/>
        <v>10.674041260653224</v>
      </c>
      <c r="AI105" s="10">
        <f t="shared" ca="1" si="50"/>
        <v>12.140810063671086</v>
      </c>
    </row>
    <row r="106" spans="6:35">
      <c r="F106" s="21" t="s">
        <v>3</v>
      </c>
      <c r="I106" s="19" t="e">
        <f t="shared" si="30"/>
        <v>#N/A</v>
      </c>
      <c r="J106" s="10" t="e">
        <f t="shared" si="52"/>
        <v>#VALUE!</v>
      </c>
      <c r="K106" s="10" t="e">
        <f t="shared" si="35"/>
        <v>#N/A</v>
      </c>
      <c r="L106" s="10" t="e">
        <f t="shared" si="36"/>
        <v>#N/A</v>
      </c>
      <c r="M106" s="10" t="e">
        <f t="shared" si="37"/>
        <v>#N/A</v>
      </c>
      <c r="N106" s="10">
        <f>_xlfn.AGGREGATE(2,7,$D$2:D106)</f>
        <v>6</v>
      </c>
      <c r="O106" s="10" t="e">
        <f t="shared" si="31"/>
        <v>#N/A</v>
      </c>
      <c r="P106" s="10"/>
      <c r="Q106" s="10"/>
      <c r="R106" s="10"/>
      <c r="S106" s="17">
        <f t="shared" si="32"/>
        <v>0.8</v>
      </c>
      <c r="T106" s="10">
        <f t="shared" ca="1" si="38"/>
        <v>8.8978991602242932</v>
      </c>
      <c r="U106" s="17">
        <f t="shared" si="33"/>
        <v>0.55999999999999994</v>
      </c>
      <c r="V106" s="10">
        <f t="shared" ca="1" si="39"/>
        <v>6.109511915922659</v>
      </c>
      <c r="W106" s="17">
        <f t="shared" si="34"/>
        <v>0</v>
      </c>
      <c r="X106" s="10" t="e">
        <f t="shared" ca="1" si="40"/>
        <v>#NUM!</v>
      </c>
      <c r="Y106" s="10">
        <f t="shared" ca="1" si="51"/>
        <v>-1.1408100636710916</v>
      </c>
      <c r="Z106" s="10">
        <f t="shared" ca="1" si="41"/>
        <v>0.32595873934677577</v>
      </c>
      <c r="AA106" s="10">
        <f t="shared" ca="1" si="42"/>
        <v>2.1021008397757082</v>
      </c>
      <c r="AB106" s="10">
        <f t="shared" ca="1" si="43"/>
        <v>3.3828242555295898</v>
      </c>
      <c r="AC106" s="20">
        <f t="shared" ca="1" si="44"/>
        <v>4.4771551920858101</v>
      </c>
      <c r="AD106" s="10">
        <f t="shared" ca="1" si="45"/>
        <v>5.5</v>
      </c>
      <c r="AE106" s="10">
        <f t="shared" ca="1" si="46"/>
        <v>6.5228448079141899</v>
      </c>
      <c r="AF106" s="10">
        <f t="shared" ca="1" si="47"/>
        <v>7.6171757444704102</v>
      </c>
      <c r="AG106" s="10">
        <f t="shared" ca="1" si="48"/>
        <v>8.8978991602242932</v>
      </c>
      <c r="AH106" s="10">
        <f t="shared" ca="1" si="49"/>
        <v>10.674041260653224</v>
      </c>
      <c r="AI106" s="10">
        <f t="shared" ca="1" si="50"/>
        <v>12.140810063671086</v>
      </c>
    </row>
    <row r="107" spans="6:35">
      <c r="F107" s="21" t="s">
        <v>3</v>
      </c>
      <c r="I107" s="19" t="e">
        <f t="shared" si="30"/>
        <v>#N/A</v>
      </c>
      <c r="J107" s="10" t="e">
        <f t="shared" si="52"/>
        <v>#VALUE!</v>
      </c>
      <c r="K107" s="10" t="e">
        <f t="shared" si="35"/>
        <v>#N/A</v>
      </c>
      <c r="L107" s="10" t="e">
        <f t="shared" si="36"/>
        <v>#N/A</v>
      </c>
      <c r="M107" s="10" t="e">
        <f t="shared" si="37"/>
        <v>#N/A</v>
      </c>
      <c r="N107" s="10">
        <f>_xlfn.AGGREGATE(2,7,$D$2:D107)</f>
        <v>6</v>
      </c>
      <c r="O107" s="10" t="e">
        <f t="shared" si="31"/>
        <v>#N/A</v>
      </c>
      <c r="P107" s="10"/>
      <c r="Q107" s="10"/>
      <c r="R107" s="10"/>
      <c r="S107" s="17">
        <f t="shared" si="32"/>
        <v>0.8</v>
      </c>
      <c r="T107" s="10">
        <f t="shared" ca="1" si="38"/>
        <v>8.8978991602242932</v>
      </c>
      <c r="U107" s="17">
        <f t="shared" si="33"/>
        <v>0.55999999999999994</v>
      </c>
      <c r="V107" s="10">
        <f t="shared" ca="1" si="39"/>
        <v>6.109511915922659</v>
      </c>
      <c r="W107" s="17">
        <f t="shared" si="34"/>
        <v>0</v>
      </c>
      <c r="X107" s="10" t="e">
        <f t="shared" ca="1" si="40"/>
        <v>#NUM!</v>
      </c>
      <c r="Y107" s="10">
        <f t="shared" ca="1" si="51"/>
        <v>-1.1408100636710916</v>
      </c>
      <c r="Z107" s="10">
        <f t="shared" ca="1" si="41"/>
        <v>0.32595873934677577</v>
      </c>
      <c r="AA107" s="10">
        <f t="shared" ca="1" si="42"/>
        <v>2.1021008397757082</v>
      </c>
      <c r="AB107" s="10">
        <f t="shared" ca="1" si="43"/>
        <v>3.3828242555295898</v>
      </c>
      <c r="AC107" s="20">
        <f t="shared" ca="1" si="44"/>
        <v>4.4771551920858101</v>
      </c>
      <c r="AD107" s="10">
        <f t="shared" ca="1" si="45"/>
        <v>5.5</v>
      </c>
      <c r="AE107" s="10">
        <f t="shared" ca="1" si="46"/>
        <v>6.5228448079141899</v>
      </c>
      <c r="AF107" s="10">
        <f t="shared" ca="1" si="47"/>
        <v>7.6171757444704102</v>
      </c>
      <c r="AG107" s="10">
        <f t="shared" ca="1" si="48"/>
        <v>8.8978991602242932</v>
      </c>
      <c r="AH107" s="10">
        <f t="shared" ca="1" si="49"/>
        <v>10.674041260653224</v>
      </c>
      <c r="AI107" s="10">
        <f t="shared" ca="1" si="50"/>
        <v>12.140810063671086</v>
      </c>
    </row>
    <row r="108" spans="6:35">
      <c r="F108" s="21" t="s">
        <v>3</v>
      </c>
      <c r="I108" s="19" t="e">
        <f t="shared" si="30"/>
        <v>#N/A</v>
      </c>
      <c r="J108" s="10" t="e">
        <f t="shared" si="52"/>
        <v>#VALUE!</v>
      </c>
      <c r="K108" s="10" t="e">
        <f t="shared" si="35"/>
        <v>#N/A</v>
      </c>
      <c r="L108" s="10" t="e">
        <f t="shared" si="36"/>
        <v>#N/A</v>
      </c>
      <c r="M108" s="10" t="e">
        <f t="shared" si="37"/>
        <v>#N/A</v>
      </c>
      <c r="N108" s="10">
        <f>_xlfn.AGGREGATE(2,7,$D$2:D108)</f>
        <v>6</v>
      </c>
      <c r="O108" s="10" t="e">
        <f t="shared" si="31"/>
        <v>#N/A</v>
      </c>
      <c r="P108" s="10"/>
      <c r="Q108" s="10"/>
      <c r="R108" s="10"/>
      <c r="S108" s="17">
        <f t="shared" si="32"/>
        <v>0.8</v>
      </c>
      <c r="T108" s="10">
        <f t="shared" ca="1" si="38"/>
        <v>8.8978991602242932</v>
      </c>
      <c r="U108" s="17">
        <f t="shared" si="33"/>
        <v>0.55999999999999994</v>
      </c>
      <c r="V108" s="10">
        <f t="shared" ca="1" si="39"/>
        <v>6.109511915922659</v>
      </c>
      <c r="W108" s="17">
        <f t="shared" si="34"/>
        <v>0</v>
      </c>
      <c r="X108" s="10" t="e">
        <f t="shared" ca="1" si="40"/>
        <v>#NUM!</v>
      </c>
      <c r="Y108" s="10">
        <f t="shared" ca="1" si="51"/>
        <v>-1.1408100636710916</v>
      </c>
      <c r="Z108" s="10">
        <f t="shared" ca="1" si="41"/>
        <v>0.32595873934677577</v>
      </c>
      <c r="AA108" s="10">
        <f t="shared" ca="1" si="42"/>
        <v>2.1021008397757082</v>
      </c>
      <c r="AB108" s="10">
        <f t="shared" ca="1" si="43"/>
        <v>3.3828242555295898</v>
      </c>
      <c r="AC108" s="20">
        <f t="shared" ca="1" si="44"/>
        <v>4.4771551920858101</v>
      </c>
      <c r="AD108" s="10">
        <f t="shared" ca="1" si="45"/>
        <v>5.5</v>
      </c>
      <c r="AE108" s="10">
        <f t="shared" ca="1" si="46"/>
        <v>6.5228448079141899</v>
      </c>
      <c r="AF108" s="10">
        <f t="shared" ca="1" si="47"/>
        <v>7.6171757444704102</v>
      </c>
      <c r="AG108" s="10">
        <f t="shared" ca="1" si="48"/>
        <v>8.8978991602242932</v>
      </c>
      <c r="AH108" s="10">
        <f t="shared" ca="1" si="49"/>
        <v>10.674041260653224</v>
      </c>
      <c r="AI108" s="10">
        <f t="shared" ca="1" si="50"/>
        <v>12.140810063671086</v>
      </c>
    </row>
    <row r="109" spans="6:35">
      <c r="F109" s="21" t="s">
        <v>3</v>
      </c>
      <c r="I109" s="19" t="e">
        <f t="shared" si="30"/>
        <v>#N/A</v>
      </c>
      <c r="J109" s="10" t="e">
        <f t="shared" si="52"/>
        <v>#VALUE!</v>
      </c>
      <c r="K109" s="10" t="e">
        <f t="shared" si="35"/>
        <v>#N/A</v>
      </c>
      <c r="L109" s="10" t="e">
        <f t="shared" si="36"/>
        <v>#N/A</v>
      </c>
      <c r="M109" s="10" t="e">
        <f t="shared" si="37"/>
        <v>#N/A</v>
      </c>
      <c r="N109" s="10">
        <f>_xlfn.AGGREGATE(2,7,$D$2:D109)</f>
        <v>6</v>
      </c>
      <c r="O109" s="10" t="e">
        <f t="shared" si="31"/>
        <v>#N/A</v>
      </c>
      <c r="P109" s="10"/>
      <c r="Q109" s="10"/>
      <c r="R109" s="10"/>
      <c r="S109" s="17">
        <f t="shared" si="32"/>
        <v>0.8</v>
      </c>
      <c r="T109" s="10">
        <f t="shared" ca="1" si="38"/>
        <v>8.8978991602242932</v>
      </c>
      <c r="U109" s="17">
        <f t="shared" si="33"/>
        <v>0.55999999999999994</v>
      </c>
      <c r="V109" s="10">
        <f t="shared" ca="1" si="39"/>
        <v>6.109511915922659</v>
      </c>
      <c r="W109" s="17">
        <f t="shared" si="34"/>
        <v>0</v>
      </c>
      <c r="X109" s="10" t="e">
        <f t="shared" ca="1" si="40"/>
        <v>#NUM!</v>
      </c>
      <c r="Y109" s="10">
        <f t="shared" ca="1" si="51"/>
        <v>-1.1408100636710916</v>
      </c>
      <c r="Z109" s="10">
        <f t="shared" ca="1" si="41"/>
        <v>0.32595873934677577</v>
      </c>
      <c r="AA109" s="10">
        <f t="shared" ca="1" si="42"/>
        <v>2.1021008397757082</v>
      </c>
      <c r="AB109" s="10">
        <f t="shared" ca="1" si="43"/>
        <v>3.3828242555295898</v>
      </c>
      <c r="AC109" s="20">
        <f t="shared" ca="1" si="44"/>
        <v>4.4771551920858101</v>
      </c>
      <c r="AD109" s="10">
        <f t="shared" ca="1" si="45"/>
        <v>5.5</v>
      </c>
      <c r="AE109" s="10">
        <f t="shared" ca="1" si="46"/>
        <v>6.5228448079141899</v>
      </c>
      <c r="AF109" s="10">
        <f t="shared" ca="1" si="47"/>
        <v>7.6171757444704102</v>
      </c>
      <c r="AG109" s="10">
        <f t="shared" ca="1" si="48"/>
        <v>8.8978991602242932</v>
      </c>
      <c r="AH109" s="10">
        <f t="shared" ca="1" si="49"/>
        <v>10.674041260653224</v>
      </c>
      <c r="AI109" s="10">
        <f t="shared" ca="1" si="50"/>
        <v>12.140810063671086</v>
      </c>
    </row>
    <row r="110" spans="6:35">
      <c r="F110" s="21" t="s">
        <v>3</v>
      </c>
      <c r="I110" s="19" t="e">
        <f t="shared" si="30"/>
        <v>#N/A</v>
      </c>
      <c r="J110" s="10" t="e">
        <f t="shared" si="52"/>
        <v>#VALUE!</v>
      </c>
      <c r="K110" s="10" t="e">
        <f t="shared" si="35"/>
        <v>#N/A</v>
      </c>
      <c r="L110" s="10" t="e">
        <f t="shared" si="36"/>
        <v>#N/A</v>
      </c>
      <c r="M110" s="10" t="e">
        <f t="shared" si="37"/>
        <v>#N/A</v>
      </c>
      <c r="N110" s="10">
        <f>_xlfn.AGGREGATE(2,7,$D$2:D110)</f>
        <v>6</v>
      </c>
      <c r="O110" s="10" t="e">
        <f t="shared" si="31"/>
        <v>#N/A</v>
      </c>
      <c r="P110" s="10"/>
      <c r="Q110" s="10"/>
      <c r="R110" s="10"/>
      <c r="S110" s="17">
        <f t="shared" si="32"/>
        <v>0.8</v>
      </c>
      <c r="T110" s="10">
        <f t="shared" ca="1" si="38"/>
        <v>8.8978991602242932</v>
      </c>
      <c r="U110" s="17">
        <f t="shared" si="33"/>
        <v>0.55999999999999994</v>
      </c>
      <c r="V110" s="10">
        <f t="shared" ca="1" si="39"/>
        <v>6.109511915922659</v>
      </c>
      <c r="W110" s="17">
        <f t="shared" si="34"/>
        <v>0</v>
      </c>
      <c r="X110" s="10" t="e">
        <f t="shared" ca="1" si="40"/>
        <v>#NUM!</v>
      </c>
      <c r="Y110" s="10">
        <f t="shared" ca="1" si="51"/>
        <v>-1.1408100636710916</v>
      </c>
      <c r="Z110" s="10">
        <f t="shared" ca="1" si="41"/>
        <v>0.32595873934677577</v>
      </c>
      <c r="AA110" s="10">
        <f t="shared" ca="1" si="42"/>
        <v>2.1021008397757082</v>
      </c>
      <c r="AB110" s="10">
        <f t="shared" ca="1" si="43"/>
        <v>3.3828242555295898</v>
      </c>
      <c r="AC110" s="20">
        <f t="shared" ca="1" si="44"/>
        <v>4.4771551920858101</v>
      </c>
      <c r="AD110" s="10">
        <f t="shared" ca="1" si="45"/>
        <v>5.5</v>
      </c>
      <c r="AE110" s="10">
        <f t="shared" ca="1" si="46"/>
        <v>6.5228448079141899</v>
      </c>
      <c r="AF110" s="10">
        <f t="shared" ca="1" si="47"/>
        <v>7.6171757444704102</v>
      </c>
      <c r="AG110" s="10">
        <f t="shared" ca="1" si="48"/>
        <v>8.8978991602242932</v>
      </c>
      <c r="AH110" s="10">
        <f t="shared" ca="1" si="49"/>
        <v>10.674041260653224</v>
      </c>
      <c r="AI110" s="10">
        <f t="shared" ca="1" si="50"/>
        <v>12.140810063671086</v>
      </c>
    </row>
    <row r="111" spans="6:35">
      <c r="F111" s="21" t="s">
        <v>3</v>
      </c>
      <c r="I111" s="19" t="e">
        <f t="shared" si="30"/>
        <v>#N/A</v>
      </c>
      <c r="J111" s="10" t="e">
        <f t="shared" si="52"/>
        <v>#VALUE!</v>
      </c>
      <c r="K111" s="10" t="e">
        <f t="shared" si="35"/>
        <v>#N/A</v>
      </c>
      <c r="L111" s="10" t="e">
        <f t="shared" si="36"/>
        <v>#N/A</v>
      </c>
      <c r="M111" s="10" t="e">
        <f t="shared" si="37"/>
        <v>#N/A</v>
      </c>
      <c r="N111" s="10">
        <f>_xlfn.AGGREGATE(2,7,$D$2:D111)</f>
        <v>6</v>
      </c>
      <c r="O111" s="10" t="e">
        <f t="shared" si="31"/>
        <v>#N/A</v>
      </c>
      <c r="P111" s="10"/>
      <c r="Q111" s="10"/>
      <c r="R111" s="10"/>
      <c r="S111" s="17">
        <f t="shared" si="32"/>
        <v>0.8</v>
      </c>
      <c r="T111" s="10">
        <f t="shared" ca="1" si="38"/>
        <v>8.8978991602242932</v>
      </c>
      <c r="U111" s="17">
        <f t="shared" si="33"/>
        <v>0.55999999999999994</v>
      </c>
      <c r="V111" s="10">
        <f t="shared" ca="1" si="39"/>
        <v>6.109511915922659</v>
      </c>
      <c r="W111" s="17">
        <f t="shared" si="34"/>
        <v>0</v>
      </c>
      <c r="X111" s="10" t="e">
        <f t="shared" ca="1" si="40"/>
        <v>#NUM!</v>
      </c>
      <c r="Y111" s="10">
        <f t="shared" ca="1" si="51"/>
        <v>-1.1408100636710916</v>
      </c>
      <c r="Z111" s="10">
        <f t="shared" ca="1" si="41"/>
        <v>0.32595873934677577</v>
      </c>
      <c r="AA111" s="10">
        <f t="shared" ca="1" si="42"/>
        <v>2.1021008397757082</v>
      </c>
      <c r="AB111" s="10">
        <f t="shared" ca="1" si="43"/>
        <v>3.3828242555295898</v>
      </c>
      <c r="AC111" s="20">
        <f t="shared" ca="1" si="44"/>
        <v>4.4771551920858101</v>
      </c>
      <c r="AD111" s="10">
        <f t="shared" ca="1" si="45"/>
        <v>5.5</v>
      </c>
      <c r="AE111" s="10">
        <f t="shared" ca="1" si="46"/>
        <v>6.5228448079141899</v>
      </c>
      <c r="AF111" s="10">
        <f t="shared" ca="1" si="47"/>
        <v>7.6171757444704102</v>
      </c>
      <c r="AG111" s="10">
        <f t="shared" ca="1" si="48"/>
        <v>8.8978991602242932</v>
      </c>
      <c r="AH111" s="10">
        <f t="shared" ca="1" si="49"/>
        <v>10.674041260653224</v>
      </c>
      <c r="AI111" s="10">
        <f t="shared" ca="1" si="50"/>
        <v>12.140810063671086</v>
      </c>
    </row>
    <row r="112" spans="6:35">
      <c r="F112" s="21" t="s">
        <v>3</v>
      </c>
      <c r="I112" s="19" t="e">
        <f t="shared" si="30"/>
        <v>#N/A</v>
      </c>
      <c r="J112" s="10" t="e">
        <f t="shared" si="52"/>
        <v>#VALUE!</v>
      </c>
      <c r="K112" s="10" t="e">
        <f t="shared" si="35"/>
        <v>#N/A</v>
      </c>
      <c r="L112" s="10" t="e">
        <f t="shared" si="36"/>
        <v>#N/A</v>
      </c>
      <c r="M112" s="10" t="e">
        <f t="shared" si="37"/>
        <v>#N/A</v>
      </c>
      <c r="N112" s="10">
        <f>_xlfn.AGGREGATE(2,7,$D$2:D112)</f>
        <v>6</v>
      </c>
      <c r="O112" s="10" t="e">
        <f t="shared" si="31"/>
        <v>#N/A</v>
      </c>
      <c r="P112" s="10"/>
      <c r="Q112" s="10"/>
      <c r="R112" s="10"/>
      <c r="S112" s="17">
        <f t="shared" si="32"/>
        <v>0.8</v>
      </c>
      <c r="T112" s="10">
        <f t="shared" ca="1" si="38"/>
        <v>8.8978991602242932</v>
      </c>
      <c r="U112" s="17">
        <f t="shared" si="33"/>
        <v>0.55999999999999994</v>
      </c>
      <c r="V112" s="10">
        <f t="shared" ca="1" si="39"/>
        <v>6.109511915922659</v>
      </c>
      <c r="W112" s="17">
        <f t="shared" si="34"/>
        <v>0</v>
      </c>
      <c r="X112" s="10" t="e">
        <f t="shared" ca="1" si="40"/>
        <v>#NUM!</v>
      </c>
      <c r="Y112" s="10">
        <f t="shared" ca="1" si="51"/>
        <v>-1.1408100636710916</v>
      </c>
      <c r="Z112" s="10">
        <f t="shared" ca="1" si="41"/>
        <v>0.32595873934677577</v>
      </c>
      <c r="AA112" s="10">
        <f t="shared" ca="1" si="42"/>
        <v>2.1021008397757082</v>
      </c>
      <c r="AB112" s="10">
        <f t="shared" ca="1" si="43"/>
        <v>3.3828242555295898</v>
      </c>
      <c r="AC112" s="20">
        <f t="shared" ca="1" si="44"/>
        <v>4.4771551920858101</v>
      </c>
      <c r="AD112" s="10">
        <f t="shared" ca="1" si="45"/>
        <v>5.5</v>
      </c>
      <c r="AE112" s="10">
        <f t="shared" ca="1" si="46"/>
        <v>6.5228448079141899</v>
      </c>
      <c r="AF112" s="10">
        <f t="shared" ca="1" si="47"/>
        <v>7.6171757444704102</v>
      </c>
      <c r="AG112" s="10">
        <f t="shared" ca="1" si="48"/>
        <v>8.8978991602242932</v>
      </c>
      <c r="AH112" s="10">
        <f t="shared" ca="1" si="49"/>
        <v>10.674041260653224</v>
      </c>
      <c r="AI112" s="10">
        <f t="shared" ca="1" si="50"/>
        <v>12.140810063671086</v>
      </c>
    </row>
    <row r="113" spans="6:35">
      <c r="F113" s="21" t="s">
        <v>3</v>
      </c>
      <c r="I113" s="19" t="e">
        <f t="shared" si="30"/>
        <v>#N/A</v>
      </c>
      <c r="J113" s="10" t="e">
        <f t="shared" si="52"/>
        <v>#VALUE!</v>
      </c>
      <c r="K113" s="10" t="e">
        <f t="shared" si="35"/>
        <v>#N/A</v>
      </c>
      <c r="L113" s="10" t="e">
        <f t="shared" si="36"/>
        <v>#N/A</v>
      </c>
      <c r="M113" s="10" t="e">
        <f t="shared" si="37"/>
        <v>#N/A</v>
      </c>
      <c r="N113" s="10">
        <f>_xlfn.AGGREGATE(2,7,$D$2:D113)</f>
        <v>6</v>
      </c>
      <c r="O113" s="10" t="e">
        <f t="shared" si="31"/>
        <v>#N/A</v>
      </c>
      <c r="P113" s="10"/>
      <c r="Q113" s="10"/>
      <c r="R113" s="10"/>
      <c r="S113" s="17">
        <f t="shared" si="32"/>
        <v>0.8</v>
      </c>
      <c r="T113" s="10">
        <f t="shared" ca="1" si="38"/>
        <v>8.8978991602242932</v>
      </c>
      <c r="U113" s="17">
        <f t="shared" si="33"/>
        <v>0.55999999999999994</v>
      </c>
      <c r="V113" s="10">
        <f t="shared" ca="1" si="39"/>
        <v>6.109511915922659</v>
      </c>
      <c r="W113" s="17">
        <f t="shared" si="34"/>
        <v>0</v>
      </c>
      <c r="X113" s="10" t="e">
        <f t="shared" ca="1" si="40"/>
        <v>#NUM!</v>
      </c>
      <c r="Y113" s="10">
        <f t="shared" ca="1" si="51"/>
        <v>-1.1408100636710916</v>
      </c>
      <c r="Z113" s="10">
        <f t="shared" ca="1" si="41"/>
        <v>0.32595873934677577</v>
      </c>
      <c r="AA113" s="10">
        <f t="shared" ca="1" si="42"/>
        <v>2.1021008397757082</v>
      </c>
      <c r="AB113" s="10">
        <f t="shared" ca="1" si="43"/>
        <v>3.3828242555295898</v>
      </c>
      <c r="AC113" s="20">
        <f t="shared" ca="1" si="44"/>
        <v>4.4771551920858101</v>
      </c>
      <c r="AD113" s="10">
        <f t="shared" ca="1" si="45"/>
        <v>5.5</v>
      </c>
      <c r="AE113" s="10">
        <f t="shared" ca="1" si="46"/>
        <v>6.5228448079141899</v>
      </c>
      <c r="AF113" s="10">
        <f t="shared" ca="1" si="47"/>
        <v>7.6171757444704102</v>
      </c>
      <c r="AG113" s="10">
        <f t="shared" ca="1" si="48"/>
        <v>8.8978991602242932</v>
      </c>
      <c r="AH113" s="10">
        <f t="shared" ca="1" si="49"/>
        <v>10.674041260653224</v>
      </c>
      <c r="AI113" s="10">
        <f t="shared" ca="1" si="50"/>
        <v>12.140810063671086</v>
      </c>
    </row>
    <row r="114" spans="6:35">
      <c r="F114" s="21" t="s">
        <v>3</v>
      </c>
      <c r="I114" s="19" t="e">
        <f t="shared" si="30"/>
        <v>#N/A</v>
      </c>
      <c r="J114" s="10" t="e">
        <f t="shared" si="52"/>
        <v>#VALUE!</v>
      </c>
      <c r="K114" s="10" t="e">
        <f t="shared" si="35"/>
        <v>#N/A</v>
      </c>
      <c r="L114" s="10" t="e">
        <f t="shared" si="36"/>
        <v>#N/A</v>
      </c>
      <c r="M114" s="10" t="e">
        <f t="shared" si="37"/>
        <v>#N/A</v>
      </c>
      <c r="N114" s="10">
        <f>_xlfn.AGGREGATE(2,7,$D$2:D114)</f>
        <v>6</v>
      </c>
      <c r="O114" s="10" t="e">
        <f t="shared" si="31"/>
        <v>#N/A</v>
      </c>
      <c r="P114" s="10"/>
      <c r="Q114" s="10"/>
      <c r="R114" s="10"/>
      <c r="S114" s="17">
        <f t="shared" si="32"/>
        <v>0.8</v>
      </c>
      <c r="T114" s="10">
        <f t="shared" ca="1" si="38"/>
        <v>8.8978991602242932</v>
      </c>
      <c r="U114" s="17">
        <f t="shared" si="33"/>
        <v>0.55999999999999994</v>
      </c>
      <c r="V114" s="10">
        <f t="shared" ca="1" si="39"/>
        <v>6.109511915922659</v>
      </c>
      <c r="W114" s="17">
        <f t="shared" si="34"/>
        <v>0</v>
      </c>
      <c r="X114" s="10" t="e">
        <f t="shared" ca="1" si="40"/>
        <v>#NUM!</v>
      </c>
      <c r="Y114" s="10">
        <f t="shared" ca="1" si="51"/>
        <v>-1.1408100636710916</v>
      </c>
      <c r="Z114" s="10">
        <f t="shared" ca="1" si="41"/>
        <v>0.32595873934677577</v>
      </c>
      <c r="AA114" s="10">
        <f t="shared" ca="1" si="42"/>
        <v>2.1021008397757082</v>
      </c>
      <c r="AB114" s="10">
        <f t="shared" ca="1" si="43"/>
        <v>3.3828242555295898</v>
      </c>
      <c r="AC114" s="20">
        <f t="shared" ca="1" si="44"/>
        <v>4.4771551920858101</v>
      </c>
      <c r="AD114" s="10">
        <f t="shared" ca="1" si="45"/>
        <v>5.5</v>
      </c>
      <c r="AE114" s="10">
        <f t="shared" ca="1" si="46"/>
        <v>6.5228448079141899</v>
      </c>
      <c r="AF114" s="10">
        <f t="shared" ca="1" si="47"/>
        <v>7.6171757444704102</v>
      </c>
      <c r="AG114" s="10">
        <f t="shared" ca="1" si="48"/>
        <v>8.8978991602242932</v>
      </c>
      <c r="AH114" s="10">
        <f t="shared" ca="1" si="49"/>
        <v>10.674041260653224</v>
      </c>
      <c r="AI114" s="10">
        <f t="shared" ca="1" si="50"/>
        <v>12.140810063671086</v>
      </c>
    </row>
    <row r="115" spans="6:35">
      <c r="F115" s="21" t="s">
        <v>3</v>
      </c>
      <c r="I115" s="19" t="e">
        <f t="shared" si="30"/>
        <v>#N/A</v>
      </c>
      <c r="J115" s="10" t="e">
        <f t="shared" si="52"/>
        <v>#VALUE!</v>
      </c>
      <c r="K115" s="10" t="e">
        <f t="shared" si="35"/>
        <v>#N/A</v>
      </c>
      <c r="L115" s="10" t="e">
        <f t="shared" si="36"/>
        <v>#N/A</v>
      </c>
      <c r="M115" s="10" t="e">
        <f t="shared" si="37"/>
        <v>#N/A</v>
      </c>
      <c r="N115" s="10">
        <f>_xlfn.AGGREGATE(2,7,$D$2:D115)</f>
        <v>6</v>
      </c>
      <c r="O115" s="10" t="e">
        <f t="shared" si="31"/>
        <v>#N/A</v>
      </c>
      <c r="P115" s="10"/>
      <c r="Q115" s="10"/>
      <c r="R115" s="10"/>
      <c r="S115" s="17">
        <f t="shared" si="32"/>
        <v>0.8</v>
      </c>
      <c r="T115" s="10">
        <f t="shared" ca="1" si="38"/>
        <v>8.8978991602242932</v>
      </c>
      <c r="U115" s="17">
        <f t="shared" si="33"/>
        <v>0.55999999999999994</v>
      </c>
      <c r="V115" s="10">
        <f t="shared" ca="1" si="39"/>
        <v>6.109511915922659</v>
      </c>
      <c r="W115" s="17">
        <f t="shared" si="34"/>
        <v>0</v>
      </c>
      <c r="X115" s="10" t="e">
        <f t="shared" ca="1" si="40"/>
        <v>#NUM!</v>
      </c>
      <c r="Y115" s="10">
        <f t="shared" ca="1" si="51"/>
        <v>-1.1408100636710916</v>
      </c>
      <c r="Z115" s="10">
        <f t="shared" ca="1" si="41"/>
        <v>0.32595873934677577</v>
      </c>
      <c r="AA115" s="10">
        <f t="shared" ca="1" si="42"/>
        <v>2.1021008397757082</v>
      </c>
      <c r="AB115" s="10">
        <f t="shared" ca="1" si="43"/>
        <v>3.3828242555295898</v>
      </c>
      <c r="AC115" s="20">
        <f t="shared" ca="1" si="44"/>
        <v>4.4771551920858101</v>
      </c>
      <c r="AD115" s="10">
        <f t="shared" ca="1" si="45"/>
        <v>5.5</v>
      </c>
      <c r="AE115" s="10">
        <f t="shared" ca="1" si="46"/>
        <v>6.5228448079141899</v>
      </c>
      <c r="AF115" s="10">
        <f t="shared" ca="1" si="47"/>
        <v>7.6171757444704102</v>
      </c>
      <c r="AG115" s="10">
        <f t="shared" ca="1" si="48"/>
        <v>8.8978991602242932</v>
      </c>
      <c r="AH115" s="10">
        <f t="shared" ca="1" si="49"/>
        <v>10.674041260653224</v>
      </c>
      <c r="AI115" s="10">
        <f t="shared" ca="1" si="50"/>
        <v>12.140810063671086</v>
      </c>
    </row>
    <row r="116" spans="6:35">
      <c r="F116" s="21" t="s">
        <v>3</v>
      </c>
      <c r="I116" s="19" t="e">
        <f t="shared" si="30"/>
        <v>#N/A</v>
      </c>
      <c r="J116" s="10" t="e">
        <f t="shared" si="52"/>
        <v>#VALUE!</v>
      </c>
      <c r="K116" s="10" t="e">
        <f t="shared" si="35"/>
        <v>#N/A</v>
      </c>
      <c r="L116" s="10" t="e">
        <f t="shared" si="36"/>
        <v>#N/A</v>
      </c>
      <c r="M116" s="10" t="e">
        <f t="shared" si="37"/>
        <v>#N/A</v>
      </c>
      <c r="N116" s="10">
        <f>_xlfn.AGGREGATE(2,7,$D$2:D116)</f>
        <v>6</v>
      </c>
      <c r="O116" s="10" t="e">
        <f t="shared" si="31"/>
        <v>#N/A</v>
      </c>
      <c r="P116" s="10"/>
      <c r="Q116" s="10"/>
      <c r="R116" s="10"/>
      <c r="S116" s="17">
        <f t="shared" si="32"/>
        <v>0.8</v>
      </c>
      <c r="T116" s="10">
        <f t="shared" ca="1" si="38"/>
        <v>8.8978991602242932</v>
      </c>
      <c r="U116" s="17">
        <f t="shared" si="33"/>
        <v>0.55999999999999994</v>
      </c>
      <c r="V116" s="10">
        <f t="shared" ca="1" si="39"/>
        <v>6.109511915922659</v>
      </c>
      <c r="W116" s="17">
        <f t="shared" si="34"/>
        <v>0</v>
      </c>
      <c r="X116" s="10" t="e">
        <f t="shared" ca="1" si="40"/>
        <v>#NUM!</v>
      </c>
      <c r="Y116" s="10">
        <f t="shared" ca="1" si="51"/>
        <v>-1.1408100636710916</v>
      </c>
      <c r="Z116" s="10">
        <f t="shared" ca="1" si="41"/>
        <v>0.32595873934677577</v>
      </c>
      <c r="AA116" s="10">
        <f t="shared" ca="1" si="42"/>
        <v>2.1021008397757082</v>
      </c>
      <c r="AB116" s="10">
        <f t="shared" ca="1" si="43"/>
        <v>3.3828242555295898</v>
      </c>
      <c r="AC116" s="20">
        <f t="shared" ca="1" si="44"/>
        <v>4.4771551920858101</v>
      </c>
      <c r="AD116" s="10">
        <f t="shared" ca="1" si="45"/>
        <v>5.5</v>
      </c>
      <c r="AE116" s="10">
        <f t="shared" ca="1" si="46"/>
        <v>6.5228448079141899</v>
      </c>
      <c r="AF116" s="10">
        <f t="shared" ca="1" si="47"/>
        <v>7.6171757444704102</v>
      </c>
      <c r="AG116" s="10">
        <f t="shared" ca="1" si="48"/>
        <v>8.8978991602242932</v>
      </c>
      <c r="AH116" s="10">
        <f t="shared" ca="1" si="49"/>
        <v>10.674041260653224</v>
      </c>
      <c r="AI116" s="10">
        <f t="shared" ca="1" si="50"/>
        <v>12.140810063671086</v>
      </c>
    </row>
    <row r="117" spans="6:35">
      <c r="F117" s="21" t="s">
        <v>3</v>
      </c>
      <c r="I117" s="19" t="e">
        <f t="shared" si="30"/>
        <v>#N/A</v>
      </c>
      <c r="J117" s="10" t="e">
        <f t="shared" si="52"/>
        <v>#VALUE!</v>
      </c>
      <c r="K117" s="10" t="e">
        <f t="shared" si="35"/>
        <v>#N/A</v>
      </c>
      <c r="L117" s="10" t="e">
        <f t="shared" si="36"/>
        <v>#N/A</v>
      </c>
      <c r="M117" s="10" t="e">
        <f t="shared" si="37"/>
        <v>#N/A</v>
      </c>
      <c r="N117" s="10">
        <f>_xlfn.AGGREGATE(2,7,$D$2:D117)</f>
        <v>6</v>
      </c>
      <c r="O117" s="10" t="e">
        <f t="shared" si="31"/>
        <v>#N/A</v>
      </c>
      <c r="P117" s="10"/>
      <c r="Q117" s="10"/>
      <c r="R117" s="10"/>
      <c r="S117" s="17">
        <f t="shared" si="32"/>
        <v>0.8</v>
      </c>
      <c r="T117" s="10">
        <f t="shared" ca="1" si="38"/>
        <v>8.8978991602242932</v>
      </c>
      <c r="U117" s="17">
        <f t="shared" si="33"/>
        <v>0.55999999999999994</v>
      </c>
      <c r="V117" s="10">
        <f t="shared" ca="1" si="39"/>
        <v>6.109511915922659</v>
      </c>
      <c r="W117" s="17">
        <f t="shared" si="34"/>
        <v>0</v>
      </c>
      <c r="X117" s="10" t="e">
        <f t="shared" ca="1" si="40"/>
        <v>#NUM!</v>
      </c>
      <c r="Y117" s="10">
        <f t="shared" ca="1" si="51"/>
        <v>-1.1408100636710916</v>
      </c>
      <c r="Z117" s="10">
        <f t="shared" ca="1" si="41"/>
        <v>0.32595873934677577</v>
      </c>
      <c r="AA117" s="10">
        <f t="shared" ca="1" si="42"/>
        <v>2.1021008397757082</v>
      </c>
      <c r="AB117" s="10">
        <f t="shared" ca="1" si="43"/>
        <v>3.3828242555295898</v>
      </c>
      <c r="AC117" s="20">
        <f t="shared" ca="1" si="44"/>
        <v>4.4771551920858101</v>
      </c>
      <c r="AD117" s="10">
        <f t="shared" ca="1" si="45"/>
        <v>5.5</v>
      </c>
      <c r="AE117" s="10">
        <f t="shared" ca="1" si="46"/>
        <v>6.5228448079141899</v>
      </c>
      <c r="AF117" s="10">
        <f t="shared" ca="1" si="47"/>
        <v>7.6171757444704102</v>
      </c>
      <c r="AG117" s="10">
        <f t="shared" ca="1" si="48"/>
        <v>8.8978991602242932</v>
      </c>
      <c r="AH117" s="10">
        <f t="shared" ca="1" si="49"/>
        <v>10.674041260653224</v>
      </c>
      <c r="AI117" s="10">
        <f t="shared" ca="1" si="50"/>
        <v>12.140810063671086</v>
      </c>
    </row>
    <row r="118" spans="6:35">
      <c r="F118" s="21" t="s">
        <v>3</v>
      </c>
      <c r="I118" s="19" t="e">
        <f t="shared" si="30"/>
        <v>#N/A</v>
      </c>
      <c r="J118" s="10" t="e">
        <f t="shared" si="52"/>
        <v>#VALUE!</v>
      </c>
      <c r="K118" s="10" t="e">
        <f t="shared" si="35"/>
        <v>#N/A</v>
      </c>
      <c r="L118" s="10" t="e">
        <f t="shared" si="36"/>
        <v>#N/A</v>
      </c>
      <c r="M118" s="10" t="e">
        <f t="shared" si="37"/>
        <v>#N/A</v>
      </c>
      <c r="N118" s="10">
        <f>_xlfn.AGGREGATE(2,7,$D$2:D118)</f>
        <v>6</v>
      </c>
      <c r="O118" s="10" t="e">
        <f t="shared" si="31"/>
        <v>#N/A</v>
      </c>
      <c r="P118" s="10"/>
      <c r="Q118" s="10"/>
      <c r="R118" s="10"/>
      <c r="S118" s="17">
        <f t="shared" si="32"/>
        <v>0.8</v>
      </c>
      <c r="T118" s="10">
        <f t="shared" ca="1" si="38"/>
        <v>8.8978991602242932</v>
      </c>
      <c r="U118" s="17">
        <f t="shared" si="33"/>
        <v>0.55999999999999994</v>
      </c>
      <c r="V118" s="10">
        <f t="shared" ca="1" si="39"/>
        <v>6.109511915922659</v>
      </c>
      <c r="W118" s="17">
        <f t="shared" si="34"/>
        <v>0</v>
      </c>
      <c r="X118" s="10" t="e">
        <f t="shared" ca="1" si="40"/>
        <v>#NUM!</v>
      </c>
      <c r="Y118" s="10">
        <f t="shared" ca="1" si="51"/>
        <v>-1.1408100636710916</v>
      </c>
      <c r="Z118" s="10">
        <f t="shared" ca="1" si="41"/>
        <v>0.32595873934677577</v>
      </c>
      <c r="AA118" s="10">
        <f t="shared" ca="1" si="42"/>
        <v>2.1021008397757082</v>
      </c>
      <c r="AB118" s="10">
        <f t="shared" ca="1" si="43"/>
        <v>3.3828242555295898</v>
      </c>
      <c r="AC118" s="20">
        <f t="shared" ca="1" si="44"/>
        <v>4.4771551920858101</v>
      </c>
      <c r="AD118" s="10">
        <f t="shared" ca="1" si="45"/>
        <v>5.5</v>
      </c>
      <c r="AE118" s="10">
        <f t="shared" ca="1" si="46"/>
        <v>6.5228448079141899</v>
      </c>
      <c r="AF118" s="10">
        <f t="shared" ca="1" si="47"/>
        <v>7.6171757444704102</v>
      </c>
      <c r="AG118" s="10">
        <f t="shared" ca="1" si="48"/>
        <v>8.8978991602242932</v>
      </c>
      <c r="AH118" s="10">
        <f t="shared" ca="1" si="49"/>
        <v>10.674041260653224</v>
      </c>
      <c r="AI118" s="10">
        <f t="shared" ca="1" si="50"/>
        <v>12.140810063671086</v>
      </c>
    </row>
    <row r="119" spans="6:35">
      <c r="F119" s="21" t="s">
        <v>3</v>
      </c>
      <c r="I119" s="19" t="e">
        <f t="shared" si="30"/>
        <v>#N/A</v>
      </c>
      <c r="J119" s="10" t="e">
        <f t="shared" si="52"/>
        <v>#VALUE!</v>
      </c>
      <c r="K119" s="10" t="e">
        <f t="shared" si="35"/>
        <v>#N/A</v>
      </c>
      <c r="L119" s="10" t="e">
        <f t="shared" si="36"/>
        <v>#N/A</v>
      </c>
      <c r="M119" s="10" t="e">
        <f t="shared" si="37"/>
        <v>#N/A</v>
      </c>
      <c r="N119" s="10">
        <f>_xlfn.AGGREGATE(2,7,$D$2:D119)</f>
        <v>6</v>
      </c>
      <c r="O119" s="10" t="e">
        <f t="shared" si="31"/>
        <v>#N/A</v>
      </c>
      <c r="P119" s="10"/>
      <c r="Q119" s="10"/>
      <c r="R119" s="10"/>
      <c r="S119" s="17">
        <f t="shared" si="32"/>
        <v>0.8</v>
      </c>
      <c r="T119" s="10">
        <f t="shared" ca="1" si="38"/>
        <v>8.8978991602242932</v>
      </c>
      <c r="U119" s="17">
        <f t="shared" si="33"/>
        <v>0.55999999999999994</v>
      </c>
      <c r="V119" s="10">
        <f t="shared" ca="1" si="39"/>
        <v>6.109511915922659</v>
      </c>
      <c r="W119" s="17">
        <f t="shared" si="34"/>
        <v>0</v>
      </c>
      <c r="X119" s="10" t="e">
        <f t="shared" ca="1" si="40"/>
        <v>#NUM!</v>
      </c>
      <c r="Y119" s="10">
        <f t="shared" ca="1" si="51"/>
        <v>-1.1408100636710916</v>
      </c>
      <c r="Z119" s="10">
        <f t="shared" ca="1" si="41"/>
        <v>0.32595873934677577</v>
      </c>
      <c r="AA119" s="10">
        <f t="shared" ca="1" si="42"/>
        <v>2.1021008397757082</v>
      </c>
      <c r="AB119" s="10">
        <f t="shared" ca="1" si="43"/>
        <v>3.3828242555295898</v>
      </c>
      <c r="AC119" s="20">
        <f t="shared" ca="1" si="44"/>
        <v>4.4771551920858101</v>
      </c>
      <c r="AD119" s="10">
        <f t="shared" ca="1" si="45"/>
        <v>5.5</v>
      </c>
      <c r="AE119" s="10">
        <f t="shared" ca="1" si="46"/>
        <v>6.5228448079141899</v>
      </c>
      <c r="AF119" s="10">
        <f t="shared" ca="1" si="47"/>
        <v>7.6171757444704102</v>
      </c>
      <c r="AG119" s="10">
        <f t="shared" ca="1" si="48"/>
        <v>8.8978991602242932</v>
      </c>
      <c r="AH119" s="10">
        <f t="shared" ca="1" si="49"/>
        <v>10.674041260653224</v>
      </c>
      <c r="AI119" s="10">
        <f t="shared" ca="1" si="50"/>
        <v>12.140810063671086</v>
      </c>
    </row>
    <row r="120" spans="6:35">
      <c r="F120" s="21" t="s">
        <v>3</v>
      </c>
      <c r="I120" s="19" t="e">
        <f t="shared" si="30"/>
        <v>#N/A</v>
      </c>
      <c r="J120" s="10" t="e">
        <f t="shared" si="52"/>
        <v>#VALUE!</v>
      </c>
      <c r="K120" s="10" t="e">
        <f t="shared" si="35"/>
        <v>#N/A</v>
      </c>
      <c r="L120" s="10" t="e">
        <f t="shared" si="36"/>
        <v>#N/A</v>
      </c>
      <c r="M120" s="10" t="e">
        <f t="shared" si="37"/>
        <v>#N/A</v>
      </c>
      <c r="N120" s="10">
        <f>_xlfn.AGGREGATE(2,7,$D$2:D120)</f>
        <v>6</v>
      </c>
      <c r="O120" s="10" t="e">
        <f t="shared" si="31"/>
        <v>#N/A</v>
      </c>
      <c r="P120" s="10"/>
      <c r="Q120" s="10"/>
      <c r="R120" s="10"/>
      <c r="S120" s="17">
        <f t="shared" si="32"/>
        <v>0.8</v>
      </c>
      <c r="T120" s="10">
        <f t="shared" ca="1" si="38"/>
        <v>8.8978991602242932</v>
      </c>
      <c r="U120" s="17">
        <f t="shared" si="33"/>
        <v>0.55999999999999994</v>
      </c>
      <c r="V120" s="10">
        <f t="shared" ca="1" si="39"/>
        <v>6.109511915922659</v>
      </c>
      <c r="W120" s="17">
        <f t="shared" si="34"/>
        <v>0</v>
      </c>
      <c r="X120" s="10" t="e">
        <f t="shared" ca="1" si="40"/>
        <v>#NUM!</v>
      </c>
      <c r="Y120" s="10">
        <f t="shared" ca="1" si="51"/>
        <v>-1.1408100636710916</v>
      </c>
      <c r="Z120" s="10">
        <f t="shared" ca="1" si="41"/>
        <v>0.32595873934677577</v>
      </c>
      <c r="AA120" s="10">
        <f t="shared" ca="1" si="42"/>
        <v>2.1021008397757082</v>
      </c>
      <c r="AB120" s="10">
        <f t="shared" ca="1" si="43"/>
        <v>3.3828242555295898</v>
      </c>
      <c r="AC120" s="20">
        <f t="shared" ca="1" si="44"/>
        <v>4.4771551920858101</v>
      </c>
      <c r="AD120" s="10">
        <f t="shared" ca="1" si="45"/>
        <v>5.5</v>
      </c>
      <c r="AE120" s="10">
        <f t="shared" ca="1" si="46"/>
        <v>6.5228448079141899</v>
      </c>
      <c r="AF120" s="10">
        <f t="shared" ca="1" si="47"/>
        <v>7.6171757444704102</v>
      </c>
      <c r="AG120" s="10">
        <f t="shared" ca="1" si="48"/>
        <v>8.8978991602242932</v>
      </c>
      <c r="AH120" s="10">
        <f t="shared" ca="1" si="49"/>
        <v>10.674041260653224</v>
      </c>
      <c r="AI120" s="10">
        <f t="shared" ca="1" si="50"/>
        <v>12.140810063671086</v>
      </c>
    </row>
    <row r="121" spans="6:35">
      <c r="F121" s="21" t="s">
        <v>3</v>
      </c>
      <c r="I121" s="19" t="e">
        <f t="shared" si="30"/>
        <v>#N/A</v>
      </c>
      <c r="J121" s="10" t="e">
        <f t="shared" si="52"/>
        <v>#VALUE!</v>
      </c>
      <c r="K121" s="10" t="e">
        <f t="shared" si="35"/>
        <v>#N/A</v>
      </c>
      <c r="L121" s="10" t="e">
        <f t="shared" si="36"/>
        <v>#N/A</v>
      </c>
      <c r="M121" s="10" t="e">
        <f t="shared" si="37"/>
        <v>#N/A</v>
      </c>
      <c r="N121" s="10">
        <f>_xlfn.AGGREGATE(2,7,$D$2:D121)</f>
        <v>6</v>
      </c>
      <c r="O121" s="10" t="e">
        <f t="shared" si="31"/>
        <v>#N/A</v>
      </c>
      <c r="P121" s="10"/>
      <c r="Q121" s="10"/>
      <c r="R121" s="10"/>
      <c r="S121" s="17">
        <f t="shared" si="32"/>
        <v>0.8</v>
      </c>
      <c r="T121" s="10">
        <f t="shared" ca="1" si="38"/>
        <v>8.8978991602242932</v>
      </c>
      <c r="U121" s="17">
        <f t="shared" si="33"/>
        <v>0.55999999999999994</v>
      </c>
      <c r="V121" s="10">
        <f t="shared" ca="1" si="39"/>
        <v>6.109511915922659</v>
      </c>
      <c r="W121" s="17">
        <f t="shared" si="34"/>
        <v>0</v>
      </c>
      <c r="X121" s="10" t="e">
        <f t="shared" ca="1" si="40"/>
        <v>#NUM!</v>
      </c>
      <c r="Y121" s="10">
        <f t="shared" ca="1" si="51"/>
        <v>-1.1408100636710916</v>
      </c>
      <c r="Z121" s="10">
        <f t="shared" ca="1" si="41"/>
        <v>0.32595873934677577</v>
      </c>
      <c r="AA121" s="10">
        <f t="shared" ca="1" si="42"/>
        <v>2.1021008397757082</v>
      </c>
      <c r="AB121" s="10">
        <f t="shared" ca="1" si="43"/>
        <v>3.3828242555295898</v>
      </c>
      <c r="AC121" s="20">
        <f t="shared" ca="1" si="44"/>
        <v>4.4771551920858101</v>
      </c>
      <c r="AD121" s="10">
        <f t="shared" ca="1" si="45"/>
        <v>5.5</v>
      </c>
      <c r="AE121" s="10">
        <f t="shared" ca="1" si="46"/>
        <v>6.5228448079141899</v>
      </c>
      <c r="AF121" s="10">
        <f t="shared" ca="1" si="47"/>
        <v>7.6171757444704102</v>
      </c>
      <c r="AG121" s="10">
        <f t="shared" ca="1" si="48"/>
        <v>8.8978991602242932</v>
      </c>
      <c r="AH121" s="10">
        <f t="shared" ca="1" si="49"/>
        <v>10.674041260653224</v>
      </c>
      <c r="AI121" s="10">
        <f t="shared" ca="1" si="50"/>
        <v>12.140810063671086</v>
      </c>
    </row>
    <row r="122" spans="6:35">
      <c r="F122" s="21" t="s">
        <v>3</v>
      </c>
      <c r="I122" s="19" t="e">
        <f t="shared" si="30"/>
        <v>#N/A</v>
      </c>
      <c r="J122" s="10" t="e">
        <f t="shared" si="52"/>
        <v>#VALUE!</v>
      </c>
      <c r="K122" s="10" t="e">
        <f t="shared" si="35"/>
        <v>#N/A</v>
      </c>
      <c r="L122" s="10" t="e">
        <f t="shared" si="36"/>
        <v>#N/A</v>
      </c>
      <c r="M122" s="10" t="e">
        <f t="shared" si="37"/>
        <v>#N/A</v>
      </c>
      <c r="N122" s="10">
        <f>_xlfn.AGGREGATE(2,7,$D$2:D122)</f>
        <v>6</v>
      </c>
      <c r="O122" s="10" t="e">
        <f t="shared" si="31"/>
        <v>#N/A</v>
      </c>
      <c r="P122" s="10"/>
      <c r="Q122" s="10"/>
      <c r="R122" s="10"/>
      <c r="S122" s="17">
        <f t="shared" si="32"/>
        <v>0.8</v>
      </c>
      <c r="T122" s="10">
        <f t="shared" ca="1" si="38"/>
        <v>8.8978991602242932</v>
      </c>
      <c r="U122" s="17">
        <f t="shared" si="33"/>
        <v>0.55999999999999994</v>
      </c>
      <c r="V122" s="10">
        <f t="shared" ca="1" si="39"/>
        <v>6.109511915922659</v>
      </c>
      <c r="W122" s="17">
        <f t="shared" si="34"/>
        <v>0</v>
      </c>
      <c r="X122" s="10" t="e">
        <f t="shared" ca="1" si="40"/>
        <v>#NUM!</v>
      </c>
      <c r="Y122" s="10">
        <f t="shared" ca="1" si="51"/>
        <v>-1.1408100636710916</v>
      </c>
      <c r="Z122" s="10">
        <f t="shared" ca="1" si="41"/>
        <v>0.32595873934677577</v>
      </c>
      <c r="AA122" s="10">
        <f t="shared" ca="1" si="42"/>
        <v>2.1021008397757082</v>
      </c>
      <c r="AB122" s="10">
        <f t="shared" ca="1" si="43"/>
        <v>3.3828242555295898</v>
      </c>
      <c r="AC122" s="20">
        <f t="shared" ca="1" si="44"/>
        <v>4.4771551920858101</v>
      </c>
      <c r="AD122" s="10">
        <f t="shared" ca="1" si="45"/>
        <v>5.5</v>
      </c>
      <c r="AE122" s="10">
        <f t="shared" ca="1" si="46"/>
        <v>6.5228448079141899</v>
      </c>
      <c r="AF122" s="10">
        <f t="shared" ca="1" si="47"/>
        <v>7.6171757444704102</v>
      </c>
      <c r="AG122" s="10">
        <f t="shared" ca="1" si="48"/>
        <v>8.8978991602242932</v>
      </c>
      <c r="AH122" s="10">
        <f t="shared" ca="1" si="49"/>
        <v>10.674041260653224</v>
      </c>
      <c r="AI122" s="10">
        <f t="shared" ca="1" si="50"/>
        <v>12.140810063671086</v>
      </c>
    </row>
    <row r="123" spans="6:35">
      <c r="F123" s="21" t="s">
        <v>3</v>
      </c>
      <c r="I123" s="19" t="e">
        <f t="shared" si="30"/>
        <v>#N/A</v>
      </c>
      <c r="J123" s="10" t="e">
        <f t="shared" si="52"/>
        <v>#VALUE!</v>
      </c>
      <c r="K123" s="10" t="e">
        <f t="shared" si="35"/>
        <v>#N/A</v>
      </c>
      <c r="L123" s="10" t="e">
        <f t="shared" si="36"/>
        <v>#N/A</v>
      </c>
      <c r="M123" s="10" t="e">
        <f t="shared" si="37"/>
        <v>#N/A</v>
      </c>
      <c r="N123" s="10">
        <f>_xlfn.AGGREGATE(2,7,$D$2:D123)</f>
        <v>6</v>
      </c>
      <c r="O123" s="10" t="e">
        <f t="shared" si="31"/>
        <v>#N/A</v>
      </c>
      <c r="P123" s="10"/>
      <c r="Q123" s="10"/>
      <c r="R123" s="10"/>
      <c r="S123" s="17">
        <f t="shared" si="32"/>
        <v>0.8</v>
      </c>
      <c r="T123" s="10">
        <f t="shared" ca="1" si="38"/>
        <v>8.8978991602242932</v>
      </c>
      <c r="U123" s="17">
        <f t="shared" si="33"/>
        <v>0.55999999999999994</v>
      </c>
      <c r="V123" s="10">
        <f t="shared" ca="1" si="39"/>
        <v>6.109511915922659</v>
      </c>
      <c r="W123" s="17">
        <f t="shared" si="34"/>
        <v>0</v>
      </c>
      <c r="X123" s="10" t="e">
        <f t="shared" ca="1" si="40"/>
        <v>#NUM!</v>
      </c>
      <c r="Y123" s="10">
        <f t="shared" ca="1" si="51"/>
        <v>-1.1408100636710916</v>
      </c>
      <c r="Z123" s="10">
        <f t="shared" ca="1" si="41"/>
        <v>0.32595873934677577</v>
      </c>
      <c r="AA123" s="10">
        <f t="shared" ca="1" si="42"/>
        <v>2.1021008397757082</v>
      </c>
      <c r="AB123" s="10">
        <f t="shared" ca="1" si="43"/>
        <v>3.3828242555295898</v>
      </c>
      <c r="AC123" s="20">
        <f t="shared" ca="1" si="44"/>
        <v>4.4771551920858101</v>
      </c>
      <c r="AD123" s="10">
        <f t="shared" ca="1" si="45"/>
        <v>5.5</v>
      </c>
      <c r="AE123" s="10">
        <f t="shared" ca="1" si="46"/>
        <v>6.5228448079141899</v>
      </c>
      <c r="AF123" s="10">
        <f t="shared" ca="1" si="47"/>
        <v>7.6171757444704102</v>
      </c>
      <c r="AG123" s="10">
        <f t="shared" ca="1" si="48"/>
        <v>8.8978991602242932</v>
      </c>
      <c r="AH123" s="10">
        <f t="shared" ca="1" si="49"/>
        <v>10.674041260653224</v>
      </c>
      <c r="AI123" s="10">
        <f t="shared" ca="1" si="50"/>
        <v>12.140810063671086</v>
      </c>
    </row>
    <row r="124" spans="6:35">
      <c r="F124" s="21" t="s">
        <v>3</v>
      </c>
      <c r="I124" s="19" t="e">
        <f t="shared" si="30"/>
        <v>#N/A</v>
      </c>
      <c r="J124" s="10" t="e">
        <f t="shared" si="52"/>
        <v>#VALUE!</v>
      </c>
      <c r="K124" s="10" t="e">
        <f t="shared" si="35"/>
        <v>#N/A</v>
      </c>
      <c r="L124" s="10" t="e">
        <f t="shared" si="36"/>
        <v>#N/A</v>
      </c>
      <c r="M124" s="10" t="e">
        <f t="shared" si="37"/>
        <v>#N/A</v>
      </c>
      <c r="N124" s="10">
        <f>_xlfn.AGGREGATE(2,7,$D$2:D124)</f>
        <v>6</v>
      </c>
      <c r="O124" s="10" t="e">
        <f t="shared" si="31"/>
        <v>#N/A</v>
      </c>
      <c r="P124" s="10"/>
      <c r="Q124" s="10"/>
      <c r="R124" s="10"/>
      <c r="S124" s="17">
        <f t="shared" si="32"/>
        <v>0.8</v>
      </c>
      <c r="T124" s="10">
        <f t="shared" ca="1" si="38"/>
        <v>8.8978991602242932</v>
      </c>
      <c r="U124" s="17">
        <f t="shared" si="33"/>
        <v>0.55999999999999994</v>
      </c>
      <c r="V124" s="10">
        <f t="shared" ca="1" si="39"/>
        <v>6.109511915922659</v>
      </c>
      <c r="W124" s="17">
        <f t="shared" si="34"/>
        <v>0</v>
      </c>
      <c r="X124" s="10" t="e">
        <f t="shared" ca="1" si="40"/>
        <v>#NUM!</v>
      </c>
      <c r="Y124" s="10">
        <f t="shared" ca="1" si="51"/>
        <v>-1.1408100636710916</v>
      </c>
      <c r="Z124" s="10">
        <f t="shared" ca="1" si="41"/>
        <v>0.32595873934677577</v>
      </c>
      <c r="AA124" s="10">
        <f t="shared" ca="1" si="42"/>
        <v>2.1021008397757082</v>
      </c>
      <c r="AB124" s="10">
        <f t="shared" ca="1" si="43"/>
        <v>3.3828242555295898</v>
      </c>
      <c r="AC124" s="20">
        <f t="shared" ca="1" si="44"/>
        <v>4.4771551920858101</v>
      </c>
      <c r="AD124" s="10">
        <f t="shared" ca="1" si="45"/>
        <v>5.5</v>
      </c>
      <c r="AE124" s="10">
        <f t="shared" ca="1" si="46"/>
        <v>6.5228448079141899</v>
      </c>
      <c r="AF124" s="10">
        <f t="shared" ca="1" si="47"/>
        <v>7.6171757444704102</v>
      </c>
      <c r="AG124" s="10">
        <f t="shared" ca="1" si="48"/>
        <v>8.8978991602242932</v>
      </c>
      <c r="AH124" s="10">
        <f t="shared" ca="1" si="49"/>
        <v>10.674041260653224</v>
      </c>
      <c r="AI124" s="10">
        <f t="shared" ca="1" si="50"/>
        <v>12.140810063671086</v>
      </c>
    </row>
    <row r="125" spans="6:35">
      <c r="F125" s="21" t="s">
        <v>3</v>
      </c>
      <c r="I125" s="19" t="e">
        <f t="shared" si="30"/>
        <v>#N/A</v>
      </c>
      <c r="J125" s="10" t="e">
        <f t="shared" si="52"/>
        <v>#VALUE!</v>
      </c>
      <c r="K125" s="10" t="e">
        <f t="shared" si="35"/>
        <v>#N/A</v>
      </c>
      <c r="L125" s="10" t="e">
        <f t="shared" si="36"/>
        <v>#N/A</v>
      </c>
      <c r="M125" s="10" t="e">
        <f t="shared" si="37"/>
        <v>#N/A</v>
      </c>
      <c r="N125" s="10">
        <f>_xlfn.AGGREGATE(2,7,$D$2:D125)</f>
        <v>6</v>
      </c>
      <c r="O125" s="10" t="e">
        <f t="shared" si="31"/>
        <v>#N/A</v>
      </c>
      <c r="P125" s="10"/>
      <c r="Q125" s="10"/>
      <c r="R125" s="10"/>
      <c r="S125" s="17">
        <f t="shared" si="32"/>
        <v>0.8</v>
      </c>
      <c r="T125" s="10">
        <f t="shared" ca="1" si="38"/>
        <v>8.8978991602242932</v>
      </c>
      <c r="U125" s="17">
        <f t="shared" si="33"/>
        <v>0.55999999999999994</v>
      </c>
      <c r="V125" s="10">
        <f t="shared" ca="1" si="39"/>
        <v>6.109511915922659</v>
      </c>
      <c r="W125" s="17">
        <f t="shared" si="34"/>
        <v>0</v>
      </c>
      <c r="X125" s="10" t="e">
        <f t="shared" ca="1" si="40"/>
        <v>#NUM!</v>
      </c>
      <c r="Y125" s="10">
        <f t="shared" ca="1" si="51"/>
        <v>-1.1408100636710916</v>
      </c>
      <c r="Z125" s="10">
        <f t="shared" ca="1" si="41"/>
        <v>0.32595873934677577</v>
      </c>
      <c r="AA125" s="10">
        <f t="shared" ca="1" si="42"/>
        <v>2.1021008397757082</v>
      </c>
      <c r="AB125" s="10">
        <f t="shared" ca="1" si="43"/>
        <v>3.3828242555295898</v>
      </c>
      <c r="AC125" s="20">
        <f t="shared" ca="1" si="44"/>
        <v>4.4771551920858101</v>
      </c>
      <c r="AD125" s="10">
        <f t="shared" ca="1" si="45"/>
        <v>5.5</v>
      </c>
      <c r="AE125" s="10">
        <f t="shared" ca="1" si="46"/>
        <v>6.5228448079141899</v>
      </c>
      <c r="AF125" s="10">
        <f t="shared" ca="1" si="47"/>
        <v>7.6171757444704102</v>
      </c>
      <c r="AG125" s="10">
        <f t="shared" ca="1" si="48"/>
        <v>8.8978991602242932</v>
      </c>
      <c r="AH125" s="10">
        <f t="shared" ca="1" si="49"/>
        <v>10.674041260653224</v>
      </c>
      <c r="AI125" s="10">
        <f t="shared" ca="1" si="50"/>
        <v>12.140810063671086</v>
      </c>
    </row>
    <row r="126" spans="6:35">
      <c r="F126" s="21" t="s">
        <v>3</v>
      </c>
      <c r="I126" s="19" t="e">
        <f t="shared" si="30"/>
        <v>#N/A</v>
      </c>
      <c r="J126" s="10" t="e">
        <f t="shared" si="52"/>
        <v>#VALUE!</v>
      </c>
      <c r="K126" s="10" t="e">
        <f t="shared" si="35"/>
        <v>#N/A</v>
      </c>
      <c r="L126" s="10" t="e">
        <f t="shared" si="36"/>
        <v>#N/A</v>
      </c>
      <c r="M126" s="10" t="e">
        <f t="shared" si="37"/>
        <v>#N/A</v>
      </c>
      <c r="N126" s="10">
        <f>_xlfn.AGGREGATE(2,7,$D$2:D126)</f>
        <v>6</v>
      </c>
      <c r="O126" s="10" t="e">
        <f t="shared" si="31"/>
        <v>#N/A</v>
      </c>
      <c r="P126" s="10"/>
      <c r="Q126" s="10"/>
      <c r="R126" s="10"/>
      <c r="S126" s="17">
        <f t="shared" si="32"/>
        <v>0.8</v>
      </c>
      <c r="T126" s="10">
        <f t="shared" ca="1" si="38"/>
        <v>8.8978991602242932</v>
      </c>
      <c r="U126" s="17">
        <f t="shared" si="33"/>
        <v>0.55999999999999994</v>
      </c>
      <c r="V126" s="10">
        <f t="shared" ca="1" si="39"/>
        <v>6.109511915922659</v>
      </c>
      <c r="W126" s="17">
        <f t="shared" si="34"/>
        <v>0</v>
      </c>
      <c r="X126" s="10" t="e">
        <f t="shared" ca="1" si="40"/>
        <v>#NUM!</v>
      </c>
      <c r="Y126" s="10">
        <f t="shared" ca="1" si="51"/>
        <v>-1.1408100636710916</v>
      </c>
      <c r="Z126" s="10">
        <f t="shared" ca="1" si="41"/>
        <v>0.32595873934677577</v>
      </c>
      <c r="AA126" s="10">
        <f t="shared" ca="1" si="42"/>
        <v>2.1021008397757082</v>
      </c>
      <c r="AB126" s="10">
        <f t="shared" ca="1" si="43"/>
        <v>3.3828242555295898</v>
      </c>
      <c r="AC126" s="20">
        <f t="shared" ca="1" si="44"/>
        <v>4.4771551920858101</v>
      </c>
      <c r="AD126" s="10">
        <f t="shared" ca="1" si="45"/>
        <v>5.5</v>
      </c>
      <c r="AE126" s="10">
        <f t="shared" ca="1" si="46"/>
        <v>6.5228448079141899</v>
      </c>
      <c r="AF126" s="10">
        <f t="shared" ca="1" si="47"/>
        <v>7.6171757444704102</v>
      </c>
      <c r="AG126" s="10">
        <f t="shared" ca="1" si="48"/>
        <v>8.8978991602242932</v>
      </c>
      <c r="AH126" s="10">
        <f t="shared" ca="1" si="49"/>
        <v>10.674041260653224</v>
      </c>
      <c r="AI126" s="10">
        <f t="shared" ca="1" si="50"/>
        <v>12.140810063671086</v>
      </c>
    </row>
    <row r="127" spans="6:35">
      <c r="F127" s="21" t="s">
        <v>3</v>
      </c>
      <c r="I127" s="19" t="e">
        <f t="shared" si="30"/>
        <v>#N/A</v>
      </c>
      <c r="J127" s="10" t="e">
        <f t="shared" si="52"/>
        <v>#VALUE!</v>
      </c>
      <c r="K127" s="10" t="e">
        <f t="shared" si="35"/>
        <v>#N/A</v>
      </c>
      <c r="L127" s="10" t="e">
        <f t="shared" si="36"/>
        <v>#N/A</v>
      </c>
      <c r="M127" s="10" t="e">
        <f t="shared" si="37"/>
        <v>#N/A</v>
      </c>
      <c r="N127" s="10">
        <f>_xlfn.AGGREGATE(2,7,$D$2:D127)</f>
        <v>6</v>
      </c>
      <c r="O127" s="10" t="e">
        <f t="shared" si="31"/>
        <v>#N/A</v>
      </c>
      <c r="P127" s="10"/>
      <c r="Q127" s="10"/>
      <c r="R127" s="10"/>
      <c r="S127" s="17">
        <f t="shared" si="32"/>
        <v>0.8</v>
      </c>
      <c r="T127" s="10">
        <f t="shared" ca="1" si="38"/>
        <v>8.8978991602242932</v>
      </c>
      <c r="U127" s="17">
        <f t="shared" si="33"/>
        <v>0.55999999999999994</v>
      </c>
      <c r="V127" s="10">
        <f t="shared" ca="1" si="39"/>
        <v>6.109511915922659</v>
      </c>
      <c r="W127" s="17">
        <f t="shared" si="34"/>
        <v>0</v>
      </c>
      <c r="X127" s="10" t="e">
        <f t="shared" ca="1" si="40"/>
        <v>#NUM!</v>
      </c>
      <c r="Y127" s="10">
        <f t="shared" ca="1" si="51"/>
        <v>-1.1408100636710916</v>
      </c>
      <c r="Z127" s="10">
        <f t="shared" ca="1" si="41"/>
        <v>0.32595873934677577</v>
      </c>
      <c r="AA127" s="10">
        <f t="shared" ca="1" si="42"/>
        <v>2.1021008397757082</v>
      </c>
      <c r="AB127" s="10">
        <f t="shared" ca="1" si="43"/>
        <v>3.3828242555295898</v>
      </c>
      <c r="AC127" s="20">
        <f t="shared" ca="1" si="44"/>
        <v>4.4771551920858101</v>
      </c>
      <c r="AD127" s="10">
        <f t="shared" ca="1" si="45"/>
        <v>5.5</v>
      </c>
      <c r="AE127" s="10">
        <f t="shared" ca="1" si="46"/>
        <v>6.5228448079141899</v>
      </c>
      <c r="AF127" s="10">
        <f t="shared" ca="1" si="47"/>
        <v>7.6171757444704102</v>
      </c>
      <c r="AG127" s="10">
        <f t="shared" ca="1" si="48"/>
        <v>8.8978991602242932</v>
      </c>
      <c r="AH127" s="10">
        <f t="shared" ca="1" si="49"/>
        <v>10.674041260653224</v>
      </c>
      <c r="AI127" s="10">
        <f t="shared" ca="1" si="50"/>
        <v>12.140810063671086</v>
      </c>
    </row>
    <row r="128" spans="6:35">
      <c r="F128" s="21" t="s">
        <v>3</v>
      </c>
      <c r="I128" s="19" t="e">
        <f t="shared" si="30"/>
        <v>#N/A</v>
      </c>
      <c r="J128" s="10" t="e">
        <f t="shared" si="52"/>
        <v>#VALUE!</v>
      </c>
      <c r="K128" s="10" t="e">
        <f t="shared" si="35"/>
        <v>#N/A</v>
      </c>
      <c r="L128" s="10" t="e">
        <f t="shared" si="36"/>
        <v>#N/A</v>
      </c>
      <c r="M128" s="10" t="e">
        <f t="shared" si="37"/>
        <v>#N/A</v>
      </c>
      <c r="N128" s="10">
        <f>_xlfn.AGGREGATE(2,7,$D$2:D128)</f>
        <v>6</v>
      </c>
      <c r="O128" s="10" t="e">
        <f t="shared" si="31"/>
        <v>#N/A</v>
      </c>
      <c r="P128" s="10"/>
      <c r="Q128" s="10"/>
      <c r="R128" s="10"/>
      <c r="S128" s="17">
        <f t="shared" si="32"/>
        <v>0.8</v>
      </c>
      <c r="T128" s="10">
        <f t="shared" ca="1" si="38"/>
        <v>8.8978991602242932</v>
      </c>
      <c r="U128" s="17">
        <f t="shared" si="33"/>
        <v>0.55999999999999994</v>
      </c>
      <c r="V128" s="10">
        <f t="shared" ca="1" si="39"/>
        <v>6.109511915922659</v>
      </c>
      <c r="W128" s="17">
        <f t="shared" si="34"/>
        <v>0</v>
      </c>
      <c r="X128" s="10" t="e">
        <f t="shared" ca="1" si="40"/>
        <v>#NUM!</v>
      </c>
      <c r="Y128" s="10">
        <f t="shared" ca="1" si="51"/>
        <v>-1.1408100636710916</v>
      </c>
      <c r="Z128" s="10">
        <f t="shared" ca="1" si="41"/>
        <v>0.32595873934677577</v>
      </c>
      <c r="AA128" s="10">
        <f t="shared" ca="1" si="42"/>
        <v>2.1021008397757082</v>
      </c>
      <c r="AB128" s="10">
        <f t="shared" ca="1" si="43"/>
        <v>3.3828242555295898</v>
      </c>
      <c r="AC128" s="20">
        <f t="shared" ca="1" si="44"/>
        <v>4.4771551920858101</v>
      </c>
      <c r="AD128" s="10">
        <f t="shared" ca="1" si="45"/>
        <v>5.5</v>
      </c>
      <c r="AE128" s="10">
        <f t="shared" ca="1" si="46"/>
        <v>6.5228448079141899</v>
      </c>
      <c r="AF128" s="10">
        <f t="shared" ca="1" si="47"/>
        <v>7.6171757444704102</v>
      </c>
      <c r="AG128" s="10">
        <f t="shared" ca="1" si="48"/>
        <v>8.8978991602242932</v>
      </c>
      <c r="AH128" s="10">
        <f t="shared" ca="1" si="49"/>
        <v>10.674041260653224</v>
      </c>
      <c r="AI128" s="10">
        <f t="shared" ca="1" si="50"/>
        <v>12.140810063671086</v>
      </c>
    </row>
    <row r="129" spans="6:35">
      <c r="F129" s="21" t="s">
        <v>3</v>
      </c>
      <c r="I129" s="19" t="e">
        <f t="shared" si="30"/>
        <v>#N/A</v>
      </c>
      <c r="J129" s="10" t="e">
        <f t="shared" si="52"/>
        <v>#VALUE!</v>
      </c>
      <c r="K129" s="10" t="e">
        <f t="shared" si="35"/>
        <v>#N/A</v>
      </c>
      <c r="L129" s="10" t="e">
        <f t="shared" si="36"/>
        <v>#N/A</v>
      </c>
      <c r="M129" s="10" t="e">
        <f t="shared" si="37"/>
        <v>#N/A</v>
      </c>
      <c r="N129" s="10">
        <f>_xlfn.AGGREGATE(2,7,$D$2:D129)</f>
        <v>6</v>
      </c>
      <c r="O129" s="10" t="e">
        <f t="shared" si="31"/>
        <v>#N/A</v>
      </c>
      <c r="P129" s="10"/>
      <c r="Q129" s="10"/>
      <c r="R129" s="10"/>
      <c r="S129" s="17">
        <f t="shared" si="32"/>
        <v>0.8</v>
      </c>
      <c r="T129" s="10">
        <f t="shared" ca="1" si="38"/>
        <v>8.8978991602242932</v>
      </c>
      <c r="U129" s="17">
        <f t="shared" si="33"/>
        <v>0.55999999999999994</v>
      </c>
      <c r="V129" s="10">
        <f t="shared" ca="1" si="39"/>
        <v>6.109511915922659</v>
      </c>
      <c r="W129" s="17">
        <f t="shared" si="34"/>
        <v>0</v>
      </c>
      <c r="X129" s="10" t="e">
        <f t="shared" ca="1" si="40"/>
        <v>#NUM!</v>
      </c>
      <c r="Y129" s="10">
        <f t="shared" ca="1" si="51"/>
        <v>-1.1408100636710916</v>
      </c>
      <c r="Z129" s="10">
        <f t="shared" ca="1" si="41"/>
        <v>0.32595873934677577</v>
      </c>
      <c r="AA129" s="10">
        <f t="shared" ca="1" si="42"/>
        <v>2.1021008397757082</v>
      </c>
      <c r="AB129" s="10">
        <f t="shared" ca="1" si="43"/>
        <v>3.3828242555295898</v>
      </c>
      <c r="AC129" s="20">
        <f t="shared" ca="1" si="44"/>
        <v>4.4771551920858101</v>
      </c>
      <c r="AD129" s="10">
        <f t="shared" ca="1" si="45"/>
        <v>5.5</v>
      </c>
      <c r="AE129" s="10">
        <f t="shared" ca="1" si="46"/>
        <v>6.5228448079141899</v>
      </c>
      <c r="AF129" s="10">
        <f t="shared" ca="1" si="47"/>
        <v>7.6171757444704102</v>
      </c>
      <c r="AG129" s="10">
        <f t="shared" ca="1" si="48"/>
        <v>8.8978991602242932</v>
      </c>
      <c r="AH129" s="10">
        <f t="shared" ca="1" si="49"/>
        <v>10.674041260653224</v>
      </c>
      <c r="AI129" s="10">
        <f t="shared" ca="1" si="50"/>
        <v>12.140810063671086</v>
      </c>
    </row>
    <row r="130" spans="6:35">
      <c r="F130" s="21" t="s">
        <v>3</v>
      </c>
      <c r="I130" s="19" t="e">
        <f t="shared" ref="I130:I193" si="53">IF(F130=1, $B$15,  #N/A)</f>
        <v>#N/A</v>
      </c>
      <c r="J130" s="10" t="e">
        <f t="shared" si="52"/>
        <v>#VALUE!</v>
      </c>
      <c r="K130" s="10" t="e">
        <f t="shared" si="35"/>
        <v>#N/A</v>
      </c>
      <c r="L130" s="10" t="e">
        <f t="shared" si="36"/>
        <v>#N/A</v>
      </c>
      <c r="M130" s="10" t="e">
        <f t="shared" si="37"/>
        <v>#N/A</v>
      </c>
      <c r="N130" s="10">
        <f>_xlfn.AGGREGATE(2,7,$D$2:D130)</f>
        <v>6</v>
      </c>
      <c r="O130" s="10" t="e">
        <f t="shared" ref="O130:O193" si="54">IF(E130&gt;0,NORMDIST(E130,$B$8,$B$9,1),#N/A)</f>
        <v>#N/A</v>
      </c>
      <c r="P130" s="10"/>
      <c r="Q130" s="10"/>
      <c r="R130" s="10"/>
      <c r="S130" s="17">
        <f t="shared" ref="S130:S193" si="55">$B$18</f>
        <v>0.8</v>
      </c>
      <c r="T130" s="10">
        <f t="shared" ca="1" si="38"/>
        <v>8.8978991602242932</v>
      </c>
      <c r="U130" s="17">
        <f t="shared" ref="U130:U193" si="56">$B$19</f>
        <v>0.55999999999999994</v>
      </c>
      <c r="V130" s="10">
        <f t="shared" ca="1" si="39"/>
        <v>6.109511915922659</v>
      </c>
      <c r="W130" s="17">
        <f t="shared" ref="W130:W193" si="57">$B$20</f>
        <v>0</v>
      </c>
      <c r="X130" s="10" t="e">
        <f t="shared" ca="1" si="40"/>
        <v>#NUM!</v>
      </c>
      <c r="Y130" s="10">
        <f t="shared" ca="1" si="51"/>
        <v>-1.1408100636710916</v>
      </c>
      <c r="Z130" s="10">
        <f t="shared" ca="1" si="41"/>
        <v>0.32595873934677577</v>
      </c>
      <c r="AA130" s="10">
        <f t="shared" ca="1" si="42"/>
        <v>2.1021008397757082</v>
      </c>
      <c r="AB130" s="10">
        <f t="shared" ca="1" si="43"/>
        <v>3.3828242555295898</v>
      </c>
      <c r="AC130" s="20">
        <f t="shared" ca="1" si="44"/>
        <v>4.4771551920858101</v>
      </c>
      <c r="AD130" s="10">
        <f t="shared" ca="1" si="45"/>
        <v>5.5</v>
      </c>
      <c r="AE130" s="10">
        <f t="shared" ca="1" si="46"/>
        <v>6.5228448079141899</v>
      </c>
      <c r="AF130" s="10">
        <f t="shared" ca="1" si="47"/>
        <v>7.6171757444704102</v>
      </c>
      <c r="AG130" s="10">
        <f t="shared" ca="1" si="48"/>
        <v>8.8978991602242932</v>
      </c>
      <c r="AH130" s="10">
        <f t="shared" ca="1" si="49"/>
        <v>10.674041260653224</v>
      </c>
      <c r="AI130" s="10">
        <f t="shared" ca="1" si="50"/>
        <v>12.140810063671086</v>
      </c>
    </row>
    <row r="131" spans="6:35">
      <c r="F131" s="21" t="s">
        <v>3</v>
      </c>
      <c r="I131" s="19" t="e">
        <f t="shared" si="53"/>
        <v>#N/A</v>
      </c>
      <c r="J131" s="10" t="e">
        <f t="shared" si="52"/>
        <v>#VALUE!</v>
      </c>
      <c r="K131" s="10" t="e">
        <f t="shared" ref="K131:K194" si="58">IF(ISBLANK(E130),#N/A,IF(ISBLANK(E131),#N/A,((E131+E130))))</f>
        <v>#N/A</v>
      </c>
      <c r="L131" s="10" t="e">
        <f t="shared" ref="L131:L194" si="59">IF(ISBLANK(E130),#N/A,IF(ISBLANK(E131),#N/A,ABS(E131-E130)))</f>
        <v>#N/A</v>
      </c>
      <c r="M131" s="10" t="e">
        <f t="shared" ref="M131:M194" si="60">2*L131/K131</f>
        <v>#N/A</v>
      </c>
      <c r="N131" s="10">
        <f>_xlfn.AGGREGATE(2,7,$D$2:D131)</f>
        <v>6</v>
      </c>
      <c r="O131" s="10" t="e">
        <f t="shared" si="54"/>
        <v>#N/A</v>
      </c>
      <c r="P131" s="10"/>
      <c r="Q131" s="10"/>
      <c r="R131" s="10"/>
      <c r="S131" s="17">
        <f t="shared" si="55"/>
        <v>0.8</v>
      </c>
      <c r="T131" s="10">
        <f t="shared" ref="T131:T194" ca="1" si="61">NORMINV(S131,$B$8,$B$9)</f>
        <v>8.8978991602242932</v>
      </c>
      <c r="U131" s="17">
        <f t="shared" si="56"/>
        <v>0.55999999999999994</v>
      </c>
      <c r="V131" s="10">
        <f t="shared" ref="V131:V194" ca="1" si="62">NORMINV(U131,$B$8,$B$9)</f>
        <v>6.109511915922659</v>
      </c>
      <c r="W131" s="17">
        <f t="shared" si="57"/>
        <v>0</v>
      </c>
      <c r="X131" s="10" t="e">
        <f t="shared" ref="X131:X194" ca="1" si="63">NORMINV(W132,$B$7,$B$8)</f>
        <v>#NUM!</v>
      </c>
      <c r="Y131" s="10">
        <f t="shared" ca="1" si="51"/>
        <v>-1.1408100636710916</v>
      </c>
      <c r="Z131" s="10">
        <f t="shared" ref="Z131:Z194" ca="1" si="64">NORMINV(0.1,$B$8,$B$9)</f>
        <v>0.32595873934677577</v>
      </c>
      <c r="AA131" s="10">
        <f t="shared" ref="AA131:AA194" ca="1" si="65">NORMINV(0.2,$B$8,$B$9)</f>
        <v>2.1021008397757082</v>
      </c>
      <c r="AB131" s="10">
        <f t="shared" ref="AB131:AB194" ca="1" si="66">NORMINV(0.3,$B$8,$B$9)</f>
        <v>3.3828242555295898</v>
      </c>
      <c r="AC131" s="20">
        <f t="shared" ref="AC131:AC194" ca="1" si="67">NORMINV(0.4,$B$8,$B$9)</f>
        <v>4.4771551920858101</v>
      </c>
      <c r="AD131" s="10">
        <f t="shared" ref="AD131:AD194" ca="1" si="68">NORMINV(0.5,$B$8,$B$9)</f>
        <v>5.5</v>
      </c>
      <c r="AE131" s="10">
        <f t="shared" ref="AE131:AE194" ca="1" si="69">NORMINV(0.6,$B$8,$B$9)</f>
        <v>6.5228448079141899</v>
      </c>
      <c r="AF131" s="10">
        <f t="shared" ref="AF131:AF194" ca="1" si="70">NORMINV(0.7,$B$8,$B$9)</f>
        <v>7.6171757444704102</v>
      </c>
      <c r="AG131" s="10">
        <f t="shared" ref="AG131:AG194" ca="1" si="71">NORMINV(0.8,$B$8,$B$9)</f>
        <v>8.8978991602242932</v>
      </c>
      <c r="AH131" s="10">
        <f t="shared" ref="AH131:AH194" ca="1" si="72">NORMINV(0.9,$B$8,$B$9)</f>
        <v>10.674041260653224</v>
      </c>
      <c r="AI131" s="10">
        <f t="shared" ref="AI131:AI194" ca="1" si="73">NORMINV(0.95,$B$8,$B$9)</f>
        <v>12.140810063671086</v>
      </c>
    </row>
    <row r="132" spans="6:35">
      <c r="F132" s="21" t="s">
        <v>3</v>
      </c>
      <c r="I132" s="19" t="e">
        <f t="shared" si="53"/>
        <v>#N/A</v>
      </c>
      <c r="J132" s="10" t="e">
        <f t="shared" si="52"/>
        <v>#VALUE!</v>
      </c>
      <c r="K132" s="10" t="e">
        <f t="shared" si="58"/>
        <v>#N/A</v>
      </c>
      <c r="L132" s="10" t="e">
        <f t="shared" si="59"/>
        <v>#N/A</v>
      </c>
      <c r="M132" s="10" t="e">
        <f t="shared" si="60"/>
        <v>#N/A</v>
      </c>
      <c r="N132" s="10">
        <f>_xlfn.AGGREGATE(2,7,$D$2:D132)</f>
        <v>6</v>
      </c>
      <c r="O132" s="10" t="e">
        <f t="shared" si="54"/>
        <v>#N/A</v>
      </c>
      <c r="P132" s="10"/>
      <c r="Q132" s="10"/>
      <c r="R132" s="10"/>
      <c r="S132" s="17">
        <f t="shared" si="55"/>
        <v>0.8</v>
      </c>
      <c r="T132" s="10">
        <f t="shared" ca="1" si="61"/>
        <v>8.8978991602242932</v>
      </c>
      <c r="U132" s="17">
        <f t="shared" si="56"/>
        <v>0.55999999999999994</v>
      </c>
      <c r="V132" s="10">
        <f t="shared" ca="1" si="62"/>
        <v>6.109511915922659</v>
      </c>
      <c r="W132" s="17">
        <f t="shared" si="57"/>
        <v>0</v>
      </c>
      <c r="X132" s="10" t="e">
        <f t="shared" ca="1" si="63"/>
        <v>#NUM!</v>
      </c>
      <c r="Y132" s="10">
        <f t="shared" ref="Y132:Y195" ca="1" si="74">NORMINV(0.05,$B$8,$B$9)</f>
        <v>-1.1408100636710916</v>
      </c>
      <c r="Z132" s="10">
        <f t="shared" ca="1" si="64"/>
        <v>0.32595873934677577</v>
      </c>
      <c r="AA132" s="10">
        <f t="shared" ca="1" si="65"/>
        <v>2.1021008397757082</v>
      </c>
      <c r="AB132" s="10">
        <f t="shared" ca="1" si="66"/>
        <v>3.3828242555295898</v>
      </c>
      <c r="AC132" s="20">
        <f t="shared" ca="1" si="67"/>
        <v>4.4771551920858101</v>
      </c>
      <c r="AD132" s="10">
        <f t="shared" ca="1" si="68"/>
        <v>5.5</v>
      </c>
      <c r="AE132" s="10">
        <f t="shared" ca="1" si="69"/>
        <v>6.5228448079141899</v>
      </c>
      <c r="AF132" s="10">
        <f t="shared" ca="1" si="70"/>
        <v>7.6171757444704102</v>
      </c>
      <c r="AG132" s="10">
        <f t="shared" ca="1" si="71"/>
        <v>8.8978991602242932</v>
      </c>
      <c r="AH132" s="10">
        <f t="shared" ca="1" si="72"/>
        <v>10.674041260653224</v>
      </c>
      <c r="AI132" s="10">
        <f t="shared" ca="1" si="73"/>
        <v>12.140810063671086</v>
      </c>
    </row>
    <row r="133" spans="6:35">
      <c r="F133" s="21" t="s">
        <v>3</v>
      </c>
      <c r="I133" s="19" t="e">
        <f t="shared" si="53"/>
        <v>#N/A</v>
      </c>
      <c r="J133" s="10" t="e">
        <f t="shared" si="52"/>
        <v>#VALUE!</v>
      </c>
      <c r="K133" s="10" t="e">
        <f t="shared" si="58"/>
        <v>#N/A</v>
      </c>
      <c r="L133" s="10" t="e">
        <f t="shared" si="59"/>
        <v>#N/A</v>
      </c>
      <c r="M133" s="10" t="e">
        <f t="shared" si="60"/>
        <v>#N/A</v>
      </c>
      <c r="N133" s="10">
        <f>_xlfn.AGGREGATE(2,7,$D$2:D133)</f>
        <v>6</v>
      </c>
      <c r="O133" s="10" t="e">
        <f t="shared" si="54"/>
        <v>#N/A</v>
      </c>
      <c r="P133" s="10"/>
      <c r="Q133" s="10"/>
      <c r="R133" s="10"/>
      <c r="S133" s="17">
        <f t="shared" si="55"/>
        <v>0.8</v>
      </c>
      <c r="T133" s="10">
        <f t="shared" ca="1" si="61"/>
        <v>8.8978991602242932</v>
      </c>
      <c r="U133" s="17">
        <f t="shared" si="56"/>
        <v>0.55999999999999994</v>
      </c>
      <c r="V133" s="10">
        <f t="shared" ca="1" si="62"/>
        <v>6.109511915922659</v>
      </c>
      <c r="W133" s="17">
        <f t="shared" si="57"/>
        <v>0</v>
      </c>
      <c r="X133" s="10" t="e">
        <f t="shared" ca="1" si="63"/>
        <v>#NUM!</v>
      </c>
      <c r="Y133" s="10">
        <f t="shared" ca="1" si="74"/>
        <v>-1.1408100636710916</v>
      </c>
      <c r="Z133" s="10">
        <f t="shared" ca="1" si="64"/>
        <v>0.32595873934677577</v>
      </c>
      <c r="AA133" s="10">
        <f t="shared" ca="1" si="65"/>
        <v>2.1021008397757082</v>
      </c>
      <c r="AB133" s="10">
        <f t="shared" ca="1" si="66"/>
        <v>3.3828242555295898</v>
      </c>
      <c r="AC133" s="20">
        <f t="shared" ca="1" si="67"/>
        <v>4.4771551920858101</v>
      </c>
      <c r="AD133" s="10">
        <f t="shared" ca="1" si="68"/>
        <v>5.5</v>
      </c>
      <c r="AE133" s="10">
        <f t="shared" ca="1" si="69"/>
        <v>6.5228448079141899</v>
      </c>
      <c r="AF133" s="10">
        <f t="shared" ca="1" si="70"/>
        <v>7.6171757444704102</v>
      </c>
      <c r="AG133" s="10">
        <f t="shared" ca="1" si="71"/>
        <v>8.8978991602242932</v>
      </c>
      <c r="AH133" s="10">
        <f t="shared" ca="1" si="72"/>
        <v>10.674041260653224</v>
      </c>
      <c r="AI133" s="10">
        <f t="shared" ca="1" si="73"/>
        <v>12.140810063671086</v>
      </c>
    </row>
    <row r="134" spans="6:35">
      <c r="F134" s="21" t="s">
        <v>3</v>
      </c>
      <c r="I134" s="19" t="e">
        <f t="shared" si="53"/>
        <v>#N/A</v>
      </c>
      <c r="J134" s="10" t="e">
        <f t="shared" ref="J134:J197" si="75">D134*F134</f>
        <v>#VALUE!</v>
      </c>
      <c r="K134" s="10" t="e">
        <f t="shared" si="58"/>
        <v>#N/A</v>
      </c>
      <c r="L134" s="10" t="e">
        <f t="shared" si="59"/>
        <v>#N/A</v>
      </c>
      <c r="M134" s="10" t="e">
        <f t="shared" si="60"/>
        <v>#N/A</v>
      </c>
      <c r="N134" s="10">
        <f>_xlfn.AGGREGATE(2,7,$D$2:D134)</f>
        <v>6</v>
      </c>
      <c r="O134" s="10" t="e">
        <f t="shared" si="54"/>
        <v>#N/A</v>
      </c>
      <c r="P134" s="10"/>
      <c r="Q134" s="10"/>
      <c r="R134" s="10"/>
      <c r="S134" s="17">
        <f t="shared" si="55"/>
        <v>0.8</v>
      </c>
      <c r="T134" s="10">
        <f t="shared" ca="1" si="61"/>
        <v>8.8978991602242932</v>
      </c>
      <c r="U134" s="17">
        <f t="shared" si="56"/>
        <v>0.55999999999999994</v>
      </c>
      <c r="V134" s="10">
        <f t="shared" ca="1" si="62"/>
        <v>6.109511915922659</v>
      </c>
      <c r="W134" s="17">
        <f t="shared" si="57"/>
        <v>0</v>
      </c>
      <c r="X134" s="10" t="e">
        <f t="shared" ca="1" si="63"/>
        <v>#NUM!</v>
      </c>
      <c r="Y134" s="10">
        <f t="shared" ca="1" si="74"/>
        <v>-1.1408100636710916</v>
      </c>
      <c r="Z134" s="10">
        <f t="shared" ca="1" si="64"/>
        <v>0.32595873934677577</v>
      </c>
      <c r="AA134" s="10">
        <f t="shared" ca="1" si="65"/>
        <v>2.1021008397757082</v>
      </c>
      <c r="AB134" s="10">
        <f t="shared" ca="1" si="66"/>
        <v>3.3828242555295898</v>
      </c>
      <c r="AC134" s="20">
        <f t="shared" ca="1" si="67"/>
        <v>4.4771551920858101</v>
      </c>
      <c r="AD134" s="10">
        <f t="shared" ca="1" si="68"/>
        <v>5.5</v>
      </c>
      <c r="AE134" s="10">
        <f t="shared" ca="1" si="69"/>
        <v>6.5228448079141899</v>
      </c>
      <c r="AF134" s="10">
        <f t="shared" ca="1" si="70"/>
        <v>7.6171757444704102</v>
      </c>
      <c r="AG134" s="10">
        <f t="shared" ca="1" si="71"/>
        <v>8.8978991602242932</v>
      </c>
      <c r="AH134" s="10">
        <f t="shared" ca="1" si="72"/>
        <v>10.674041260653224</v>
      </c>
      <c r="AI134" s="10">
        <f t="shared" ca="1" si="73"/>
        <v>12.140810063671086</v>
      </c>
    </row>
    <row r="135" spans="6:35">
      <c r="F135" s="21" t="s">
        <v>3</v>
      </c>
      <c r="I135" s="19" t="e">
        <f t="shared" si="53"/>
        <v>#N/A</v>
      </c>
      <c r="J135" s="10" t="e">
        <f t="shared" si="75"/>
        <v>#VALUE!</v>
      </c>
      <c r="K135" s="10" t="e">
        <f t="shared" si="58"/>
        <v>#N/A</v>
      </c>
      <c r="L135" s="10" t="e">
        <f t="shared" si="59"/>
        <v>#N/A</v>
      </c>
      <c r="M135" s="10" t="e">
        <f t="shared" si="60"/>
        <v>#N/A</v>
      </c>
      <c r="N135" s="10">
        <f>_xlfn.AGGREGATE(2,7,$D$2:D135)</f>
        <v>6</v>
      </c>
      <c r="O135" s="10" t="e">
        <f t="shared" si="54"/>
        <v>#N/A</v>
      </c>
      <c r="P135" s="10"/>
      <c r="Q135" s="10"/>
      <c r="R135" s="10"/>
      <c r="S135" s="17">
        <f t="shared" si="55"/>
        <v>0.8</v>
      </c>
      <c r="T135" s="10">
        <f t="shared" ca="1" si="61"/>
        <v>8.8978991602242932</v>
      </c>
      <c r="U135" s="17">
        <f t="shared" si="56"/>
        <v>0.55999999999999994</v>
      </c>
      <c r="V135" s="10">
        <f t="shared" ca="1" si="62"/>
        <v>6.109511915922659</v>
      </c>
      <c r="W135" s="17">
        <f t="shared" si="57"/>
        <v>0</v>
      </c>
      <c r="X135" s="10" t="e">
        <f t="shared" ca="1" si="63"/>
        <v>#NUM!</v>
      </c>
      <c r="Y135" s="10">
        <f t="shared" ca="1" si="74"/>
        <v>-1.1408100636710916</v>
      </c>
      <c r="Z135" s="10">
        <f t="shared" ca="1" si="64"/>
        <v>0.32595873934677577</v>
      </c>
      <c r="AA135" s="10">
        <f t="shared" ca="1" si="65"/>
        <v>2.1021008397757082</v>
      </c>
      <c r="AB135" s="10">
        <f t="shared" ca="1" si="66"/>
        <v>3.3828242555295898</v>
      </c>
      <c r="AC135" s="20">
        <f t="shared" ca="1" si="67"/>
        <v>4.4771551920858101</v>
      </c>
      <c r="AD135" s="10">
        <f t="shared" ca="1" si="68"/>
        <v>5.5</v>
      </c>
      <c r="AE135" s="10">
        <f t="shared" ca="1" si="69"/>
        <v>6.5228448079141899</v>
      </c>
      <c r="AF135" s="10">
        <f t="shared" ca="1" si="70"/>
        <v>7.6171757444704102</v>
      </c>
      <c r="AG135" s="10">
        <f t="shared" ca="1" si="71"/>
        <v>8.8978991602242932</v>
      </c>
      <c r="AH135" s="10">
        <f t="shared" ca="1" si="72"/>
        <v>10.674041260653224</v>
      </c>
      <c r="AI135" s="10">
        <f t="shared" ca="1" si="73"/>
        <v>12.140810063671086</v>
      </c>
    </row>
    <row r="136" spans="6:35">
      <c r="F136" s="21" t="s">
        <v>3</v>
      </c>
      <c r="I136" s="19" t="e">
        <f t="shared" si="53"/>
        <v>#N/A</v>
      </c>
      <c r="J136" s="10" t="e">
        <f t="shared" si="75"/>
        <v>#VALUE!</v>
      </c>
      <c r="K136" s="10" t="e">
        <f t="shared" si="58"/>
        <v>#N/A</v>
      </c>
      <c r="L136" s="10" t="e">
        <f t="shared" si="59"/>
        <v>#N/A</v>
      </c>
      <c r="M136" s="10" t="e">
        <f t="shared" si="60"/>
        <v>#N/A</v>
      </c>
      <c r="N136" s="10">
        <f>_xlfn.AGGREGATE(2,7,$D$2:D136)</f>
        <v>6</v>
      </c>
      <c r="O136" s="10" t="e">
        <f t="shared" si="54"/>
        <v>#N/A</v>
      </c>
      <c r="P136" s="10"/>
      <c r="Q136" s="10"/>
      <c r="R136" s="10"/>
      <c r="S136" s="17">
        <f t="shared" si="55"/>
        <v>0.8</v>
      </c>
      <c r="T136" s="10">
        <f t="shared" ca="1" si="61"/>
        <v>8.8978991602242932</v>
      </c>
      <c r="U136" s="17">
        <f t="shared" si="56"/>
        <v>0.55999999999999994</v>
      </c>
      <c r="V136" s="10">
        <f t="shared" ca="1" si="62"/>
        <v>6.109511915922659</v>
      </c>
      <c r="W136" s="17">
        <f t="shared" si="57"/>
        <v>0</v>
      </c>
      <c r="X136" s="10" t="e">
        <f t="shared" ca="1" si="63"/>
        <v>#NUM!</v>
      </c>
      <c r="Y136" s="10">
        <f t="shared" ca="1" si="74"/>
        <v>-1.1408100636710916</v>
      </c>
      <c r="Z136" s="10">
        <f t="shared" ca="1" si="64"/>
        <v>0.32595873934677577</v>
      </c>
      <c r="AA136" s="10">
        <f t="shared" ca="1" si="65"/>
        <v>2.1021008397757082</v>
      </c>
      <c r="AB136" s="10">
        <f t="shared" ca="1" si="66"/>
        <v>3.3828242555295898</v>
      </c>
      <c r="AC136" s="20">
        <f t="shared" ca="1" si="67"/>
        <v>4.4771551920858101</v>
      </c>
      <c r="AD136" s="10">
        <f t="shared" ca="1" si="68"/>
        <v>5.5</v>
      </c>
      <c r="AE136" s="10">
        <f t="shared" ca="1" si="69"/>
        <v>6.5228448079141899</v>
      </c>
      <c r="AF136" s="10">
        <f t="shared" ca="1" si="70"/>
        <v>7.6171757444704102</v>
      </c>
      <c r="AG136" s="10">
        <f t="shared" ca="1" si="71"/>
        <v>8.8978991602242932</v>
      </c>
      <c r="AH136" s="10">
        <f t="shared" ca="1" si="72"/>
        <v>10.674041260653224</v>
      </c>
      <c r="AI136" s="10">
        <f t="shared" ca="1" si="73"/>
        <v>12.140810063671086</v>
      </c>
    </row>
    <row r="137" spans="6:35">
      <c r="F137" s="21" t="s">
        <v>3</v>
      </c>
      <c r="I137" s="19" t="e">
        <f t="shared" si="53"/>
        <v>#N/A</v>
      </c>
      <c r="J137" s="10" t="e">
        <f t="shared" si="75"/>
        <v>#VALUE!</v>
      </c>
      <c r="K137" s="10" t="e">
        <f t="shared" si="58"/>
        <v>#N/A</v>
      </c>
      <c r="L137" s="10" t="e">
        <f t="shared" si="59"/>
        <v>#N/A</v>
      </c>
      <c r="M137" s="10" t="e">
        <f t="shared" si="60"/>
        <v>#N/A</v>
      </c>
      <c r="N137" s="10">
        <f>_xlfn.AGGREGATE(2,7,$D$2:D137)</f>
        <v>6</v>
      </c>
      <c r="O137" s="10" t="e">
        <f t="shared" si="54"/>
        <v>#N/A</v>
      </c>
      <c r="P137" s="10"/>
      <c r="Q137" s="10"/>
      <c r="R137" s="10"/>
      <c r="S137" s="17">
        <f t="shared" si="55"/>
        <v>0.8</v>
      </c>
      <c r="T137" s="10">
        <f t="shared" ca="1" si="61"/>
        <v>8.8978991602242932</v>
      </c>
      <c r="U137" s="17">
        <f t="shared" si="56"/>
        <v>0.55999999999999994</v>
      </c>
      <c r="V137" s="10">
        <f t="shared" ca="1" si="62"/>
        <v>6.109511915922659</v>
      </c>
      <c r="W137" s="17">
        <f t="shared" si="57"/>
        <v>0</v>
      </c>
      <c r="X137" s="10" t="e">
        <f t="shared" ca="1" si="63"/>
        <v>#NUM!</v>
      </c>
      <c r="Y137" s="10">
        <f t="shared" ca="1" si="74"/>
        <v>-1.1408100636710916</v>
      </c>
      <c r="Z137" s="10">
        <f t="shared" ca="1" si="64"/>
        <v>0.32595873934677577</v>
      </c>
      <c r="AA137" s="10">
        <f t="shared" ca="1" si="65"/>
        <v>2.1021008397757082</v>
      </c>
      <c r="AB137" s="10">
        <f t="shared" ca="1" si="66"/>
        <v>3.3828242555295898</v>
      </c>
      <c r="AC137" s="20">
        <f t="shared" ca="1" si="67"/>
        <v>4.4771551920858101</v>
      </c>
      <c r="AD137" s="10">
        <f t="shared" ca="1" si="68"/>
        <v>5.5</v>
      </c>
      <c r="AE137" s="10">
        <f t="shared" ca="1" si="69"/>
        <v>6.5228448079141899</v>
      </c>
      <c r="AF137" s="10">
        <f t="shared" ca="1" si="70"/>
        <v>7.6171757444704102</v>
      </c>
      <c r="AG137" s="10">
        <f t="shared" ca="1" si="71"/>
        <v>8.8978991602242932</v>
      </c>
      <c r="AH137" s="10">
        <f t="shared" ca="1" si="72"/>
        <v>10.674041260653224</v>
      </c>
      <c r="AI137" s="10">
        <f t="shared" ca="1" si="73"/>
        <v>12.140810063671086</v>
      </c>
    </row>
    <row r="138" spans="6:35">
      <c r="F138" s="21" t="s">
        <v>3</v>
      </c>
      <c r="I138" s="19" t="e">
        <f t="shared" si="53"/>
        <v>#N/A</v>
      </c>
      <c r="J138" s="10" t="e">
        <f t="shared" si="75"/>
        <v>#VALUE!</v>
      </c>
      <c r="K138" s="10" t="e">
        <f t="shared" si="58"/>
        <v>#N/A</v>
      </c>
      <c r="L138" s="10" t="e">
        <f t="shared" si="59"/>
        <v>#N/A</v>
      </c>
      <c r="M138" s="10" t="e">
        <f t="shared" si="60"/>
        <v>#N/A</v>
      </c>
      <c r="N138" s="10">
        <f>_xlfn.AGGREGATE(2,7,$D$2:D138)</f>
        <v>6</v>
      </c>
      <c r="O138" s="10" t="e">
        <f t="shared" si="54"/>
        <v>#N/A</v>
      </c>
      <c r="P138" s="10"/>
      <c r="Q138" s="10"/>
      <c r="R138" s="10"/>
      <c r="S138" s="17">
        <f t="shared" si="55"/>
        <v>0.8</v>
      </c>
      <c r="T138" s="10">
        <f t="shared" ca="1" si="61"/>
        <v>8.8978991602242932</v>
      </c>
      <c r="U138" s="17">
        <f t="shared" si="56"/>
        <v>0.55999999999999994</v>
      </c>
      <c r="V138" s="10">
        <f t="shared" ca="1" si="62"/>
        <v>6.109511915922659</v>
      </c>
      <c r="W138" s="17">
        <f t="shared" si="57"/>
        <v>0</v>
      </c>
      <c r="X138" s="10" t="e">
        <f t="shared" ca="1" si="63"/>
        <v>#NUM!</v>
      </c>
      <c r="Y138" s="10">
        <f t="shared" ca="1" si="74"/>
        <v>-1.1408100636710916</v>
      </c>
      <c r="Z138" s="10">
        <f t="shared" ca="1" si="64"/>
        <v>0.32595873934677577</v>
      </c>
      <c r="AA138" s="10">
        <f t="shared" ca="1" si="65"/>
        <v>2.1021008397757082</v>
      </c>
      <c r="AB138" s="10">
        <f t="shared" ca="1" si="66"/>
        <v>3.3828242555295898</v>
      </c>
      <c r="AC138" s="20">
        <f t="shared" ca="1" si="67"/>
        <v>4.4771551920858101</v>
      </c>
      <c r="AD138" s="10">
        <f t="shared" ca="1" si="68"/>
        <v>5.5</v>
      </c>
      <c r="AE138" s="10">
        <f t="shared" ca="1" si="69"/>
        <v>6.5228448079141899</v>
      </c>
      <c r="AF138" s="10">
        <f t="shared" ca="1" si="70"/>
        <v>7.6171757444704102</v>
      </c>
      <c r="AG138" s="10">
        <f t="shared" ca="1" si="71"/>
        <v>8.8978991602242932</v>
      </c>
      <c r="AH138" s="10">
        <f t="shared" ca="1" si="72"/>
        <v>10.674041260653224</v>
      </c>
      <c r="AI138" s="10">
        <f t="shared" ca="1" si="73"/>
        <v>12.140810063671086</v>
      </c>
    </row>
    <row r="139" spans="6:35">
      <c r="F139" s="21" t="s">
        <v>3</v>
      </c>
      <c r="I139" s="19" t="e">
        <f t="shared" si="53"/>
        <v>#N/A</v>
      </c>
      <c r="J139" s="10" t="e">
        <f t="shared" si="75"/>
        <v>#VALUE!</v>
      </c>
      <c r="K139" s="10" t="e">
        <f t="shared" si="58"/>
        <v>#N/A</v>
      </c>
      <c r="L139" s="10" t="e">
        <f t="shared" si="59"/>
        <v>#N/A</v>
      </c>
      <c r="M139" s="10" t="e">
        <f t="shared" si="60"/>
        <v>#N/A</v>
      </c>
      <c r="N139" s="10">
        <f>_xlfn.AGGREGATE(2,7,$D$2:D139)</f>
        <v>6</v>
      </c>
      <c r="O139" s="10" t="e">
        <f t="shared" si="54"/>
        <v>#N/A</v>
      </c>
      <c r="P139" s="10"/>
      <c r="Q139" s="10"/>
      <c r="R139" s="10"/>
      <c r="S139" s="17">
        <f t="shared" si="55"/>
        <v>0.8</v>
      </c>
      <c r="T139" s="10">
        <f t="shared" ca="1" si="61"/>
        <v>8.8978991602242932</v>
      </c>
      <c r="U139" s="17">
        <f t="shared" si="56"/>
        <v>0.55999999999999994</v>
      </c>
      <c r="V139" s="10">
        <f t="shared" ca="1" si="62"/>
        <v>6.109511915922659</v>
      </c>
      <c r="W139" s="17">
        <f t="shared" si="57"/>
        <v>0</v>
      </c>
      <c r="X139" s="10" t="e">
        <f t="shared" ca="1" si="63"/>
        <v>#NUM!</v>
      </c>
      <c r="Y139" s="10">
        <f t="shared" ca="1" si="74"/>
        <v>-1.1408100636710916</v>
      </c>
      <c r="Z139" s="10">
        <f t="shared" ca="1" si="64"/>
        <v>0.32595873934677577</v>
      </c>
      <c r="AA139" s="10">
        <f t="shared" ca="1" si="65"/>
        <v>2.1021008397757082</v>
      </c>
      <c r="AB139" s="10">
        <f t="shared" ca="1" si="66"/>
        <v>3.3828242555295898</v>
      </c>
      <c r="AC139" s="20">
        <f t="shared" ca="1" si="67"/>
        <v>4.4771551920858101</v>
      </c>
      <c r="AD139" s="10">
        <f t="shared" ca="1" si="68"/>
        <v>5.5</v>
      </c>
      <c r="AE139" s="10">
        <f t="shared" ca="1" si="69"/>
        <v>6.5228448079141899</v>
      </c>
      <c r="AF139" s="10">
        <f t="shared" ca="1" si="70"/>
        <v>7.6171757444704102</v>
      </c>
      <c r="AG139" s="10">
        <f t="shared" ca="1" si="71"/>
        <v>8.8978991602242932</v>
      </c>
      <c r="AH139" s="10">
        <f t="shared" ca="1" si="72"/>
        <v>10.674041260653224</v>
      </c>
      <c r="AI139" s="10">
        <f t="shared" ca="1" si="73"/>
        <v>12.140810063671086</v>
      </c>
    </row>
    <row r="140" spans="6:35">
      <c r="F140" s="21" t="s">
        <v>3</v>
      </c>
      <c r="I140" s="19" t="e">
        <f t="shared" si="53"/>
        <v>#N/A</v>
      </c>
      <c r="J140" s="10" t="e">
        <f t="shared" si="75"/>
        <v>#VALUE!</v>
      </c>
      <c r="K140" s="10" t="e">
        <f t="shared" si="58"/>
        <v>#N/A</v>
      </c>
      <c r="L140" s="10" t="e">
        <f t="shared" si="59"/>
        <v>#N/A</v>
      </c>
      <c r="M140" s="10" t="e">
        <f t="shared" si="60"/>
        <v>#N/A</v>
      </c>
      <c r="N140" s="10">
        <f>_xlfn.AGGREGATE(2,7,$D$2:D140)</f>
        <v>6</v>
      </c>
      <c r="O140" s="10" t="e">
        <f t="shared" si="54"/>
        <v>#N/A</v>
      </c>
      <c r="P140" s="10"/>
      <c r="Q140" s="10"/>
      <c r="R140" s="10"/>
      <c r="S140" s="17">
        <f t="shared" si="55"/>
        <v>0.8</v>
      </c>
      <c r="T140" s="10">
        <f t="shared" ca="1" si="61"/>
        <v>8.8978991602242932</v>
      </c>
      <c r="U140" s="17">
        <f t="shared" si="56"/>
        <v>0.55999999999999994</v>
      </c>
      <c r="V140" s="10">
        <f t="shared" ca="1" si="62"/>
        <v>6.109511915922659</v>
      </c>
      <c r="W140" s="17">
        <f t="shared" si="57"/>
        <v>0</v>
      </c>
      <c r="X140" s="10" t="e">
        <f t="shared" ca="1" si="63"/>
        <v>#NUM!</v>
      </c>
      <c r="Y140" s="10">
        <f t="shared" ca="1" si="74"/>
        <v>-1.1408100636710916</v>
      </c>
      <c r="Z140" s="10">
        <f t="shared" ca="1" si="64"/>
        <v>0.32595873934677577</v>
      </c>
      <c r="AA140" s="10">
        <f t="shared" ca="1" si="65"/>
        <v>2.1021008397757082</v>
      </c>
      <c r="AB140" s="10">
        <f t="shared" ca="1" si="66"/>
        <v>3.3828242555295898</v>
      </c>
      <c r="AC140" s="20">
        <f t="shared" ca="1" si="67"/>
        <v>4.4771551920858101</v>
      </c>
      <c r="AD140" s="10">
        <f t="shared" ca="1" si="68"/>
        <v>5.5</v>
      </c>
      <c r="AE140" s="10">
        <f t="shared" ca="1" si="69"/>
        <v>6.5228448079141899</v>
      </c>
      <c r="AF140" s="10">
        <f t="shared" ca="1" si="70"/>
        <v>7.6171757444704102</v>
      </c>
      <c r="AG140" s="10">
        <f t="shared" ca="1" si="71"/>
        <v>8.8978991602242932</v>
      </c>
      <c r="AH140" s="10">
        <f t="shared" ca="1" si="72"/>
        <v>10.674041260653224</v>
      </c>
      <c r="AI140" s="10">
        <f t="shared" ca="1" si="73"/>
        <v>12.140810063671086</v>
      </c>
    </row>
    <row r="141" spans="6:35">
      <c r="F141" s="21" t="s">
        <v>3</v>
      </c>
      <c r="I141" s="19" t="e">
        <f t="shared" si="53"/>
        <v>#N/A</v>
      </c>
      <c r="J141" s="10" t="e">
        <f t="shared" si="75"/>
        <v>#VALUE!</v>
      </c>
      <c r="K141" s="10" t="e">
        <f t="shared" si="58"/>
        <v>#N/A</v>
      </c>
      <c r="L141" s="10" t="e">
        <f t="shared" si="59"/>
        <v>#N/A</v>
      </c>
      <c r="M141" s="10" t="e">
        <f t="shared" si="60"/>
        <v>#N/A</v>
      </c>
      <c r="N141" s="10">
        <f>_xlfn.AGGREGATE(2,7,$D$2:D141)</f>
        <v>6</v>
      </c>
      <c r="O141" s="10" t="e">
        <f t="shared" si="54"/>
        <v>#N/A</v>
      </c>
      <c r="P141" s="10"/>
      <c r="Q141" s="10"/>
      <c r="R141" s="10"/>
      <c r="S141" s="17">
        <f t="shared" si="55"/>
        <v>0.8</v>
      </c>
      <c r="T141" s="10">
        <f t="shared" ca="1" si="61"/>
        <v>8.8978991602242932</v>
      </c>
      <c r="U141" s="17">
        <f t="shared" si="56"/>
        <v>0.55999999999999994</v>
      </c>
      <c r="V141" s="10">
        <f t="shared" ca="1" si="62"/>
        <v>6.109511915922659</v>
      </c>
      <c r="W141" s="17">
        <f t="shared" si="57"/>
        <v>0</v>
      </c>
      <c r="X141" s="10" t="e">
        <f t="shared" ca="1" si="63"/>
        <v>#NUM!</v>
      </c>
      <c r="Y141" s="10">
        <f t="shared" ca="1" si="74"/>
        <v>-1.1408100636710916</v>
      </c>
      <c r="Z141" s="10">
        <f t="shared" ca="1" si="64"/>
        <v>0.32595873934677577</v>
      </c>
      <c r="AA141" s="10">
        <f t="shared" ca="1" si="65"/>
        <v>2.1021008397757082</v>
      </c>
      <c r="AB141" s="10">
        <f t="shared" ca="1" si="66"/>
        <v>3.3828242555295898</v>
      </c>
      <c r="AC141" s="20">
        <f t="shared" ca="1" si="67"/>
        <v>4.4771551920858101</v>
      </c>
      <c r="AD141" s="10">
        <f t="shared" ca="1" si="68"/>
        <v>5.5</v>
      </c>
      <c r="AE141" s="10">
        <f t="shared" ca="1" si="69"/>
        <v>6.5228448079141899</v>
      </c>
      <c r="AF141" s="10">
        <f t="shared" ca="1" si="70"/>
        <v>7.6171757444704102</v>
      </c>
      <c r="AG141" s="10">
        <f t="shared" ca="1" si="71"/>
        <v>8.8978991602242932</v>
      </c>
      <c r="AH141" s="10">
        <f t="shared" ca="1" si="72"/>
        <v>10.674041260653224</v>
      </c>
      <c r="AI141" s="10">
        <f t="shared" ca="1" si="73"/>
        <v>12.140810063671086</v>
      </c>
    </row>
    <row r="142" spans="6:35">
      <c r="F142" s="21" t="s">
        <v>3</v>
      </c>
      <c r="I142" s="19" t="e">
        <f t="shared" si="53"/>
        <v>#N/A</v>
      </c>
      <c r="J142" s="10" t="e">
        <f t="shared" si="75"/>
        <v>#VALUE!</v>
      </c>
      <c r="K142" s="10" t="e">
        <f t="shared" si="58"/>
        <v>#N/A</v>
      </c>
      <c r="L142" s="10" t="e">
        <f t="shared" si="59"/>
        <v>#N/A</v>
      </c>
      <c r="M142" s="10" t="e">
        <f t="shared" si="60"/>
        <v>#N/A</v>
      </c>
      <c r="N142" s="10">
        <f>_xlfn.AGGREGATE(2,7,$D$2:D142)</f>
        <v>6</v>
      </c>
      <c r="O142" s="10" t="e">
        <f t="shared" si="54"/>
        <v>#N/A</v>
      </c>
      <c r="P142" s="10"/>
      <c r="Q142" s="10"/>
      <c r="R142" s="10"/>
      <c r="S142" s="17">
        <f t="shared" si="55"/>
        <v>0.8</v>
      </c>
      <c r="T142" s="10">
        <f t="shared" ca="1" si="61"/>
        <v>8.8978991602242932</v>
      </c>
      <c r="U142" s="17">
        <f t="shared" si="56"/>
        <v>0.55999999999999994</v>
      </c>
      <c r="V142" s="10">
        <f t="shared" ca="1" si="62"/>
        <v>6.109511915922659</v>
      </c>
      <c r="W142" s="17">
        <f t="shared" si="57"/>
        <v>0</v>
      </c>
      <c r="X142" s="10" t="e">
        <f t="shared" ca="1" si="63"/>
        <v>#NUM!</v>
      </c>
      <c r="Y142" s="10">
        <f t="shared" ca="1" si="74"/>
        <v>-1.1408100636710916</v>
      </c>
      <c r="Z142" s="10">
        <f t="shared" ca="1" si="64"/>
        <v>0.32595873934677577</v>
      </c>
      <c r="AA142" s="10">
        <f t="shared" ca="1" si="65"/>
        <v>2.1021008397757082</v>
      </c>
      <c r="AB142" s="10">
        <f t="shared" ca="1" si="66"/>
        <v>3.3828242555295898</v>
      </c>
      <c r="AC142" s="20">
        <f t="shared" ca="1" si="67"/>
        <v>4.4771551920858101</v>
      </c>
      <c r="AD142" s="10">
        <f t="shared" ca="1" si="68"/>
        <v>5.5</v>
      </c>
      <c r="AE142" s="10">
        <f t="shared" ca="1" si="69"/>
        <v>6.5228448079141899</v>
      </c>
      <c r="AF142" s="10">
        <f t="shared" ca="1" si="70"/>
        <v>7.6171757444704102</v>
      </c>
      <c r="AG142" s="10">
        <f t="shared" ca="1" si="71"/>
        <v>8.8978991602242932</v>
      </c>
      <c r="AH142" s="10">
        <f t="shared" ca="1" si="72"/>
        <v>10.674041260653224</v>
      </c>
      <c r="AI142" s="10">
        <f t="shared" ca="1" si="73"/>
        <v>12.140810063671086</v>
      </c>
    </row>
    <row r="143" spans="6:35">
      <c r="F143" s="21" t="s">
        <v>3</v>
      </c>
      <c r="I143" s="19" t="e">
        <f t="shared" si="53"/>
        <v>#N/A</v>
      </c>
      <c r="J143" s="10" t="e">
        <f t="shared" si="75"/>
        <v>#VALUE!</v>
      </c>
      <c r="K143" s="10" t="e">
        <f t="shared" si="58"/>
        <v>#N/A</v>
      </c>
      <c r="L143" s="10" t="e">
        <f t="shared" si="59"/>
        <v>#N/A</v>
      </c>
      <c r="M143" s="10" t="e">
        <f t="shared" si="60"/>
        <v>#N/A</v>
      </c>
      <c r="N143" s="10">
        <f>_xlfn.AGGREGATE(2,7,$D$2:D143)</f>
        <v>6</v>
      </c>
      <c r="O143" s="10" t="e">
        <f t="shared" si="54"/>
        <v>#N/A</v>
      </c>
      <c r="P143" s="10"/>
      <c r="Q143" s="10"/>
      <c r="R143" s="10"/>
      <c r="S143" s="17">
        <f t="shared" si="55"/>
        <v>0.8</v>
      </c>
      <c r="T143" s="10">
        <f t="shared" ca="1" si="61"/>
        <v>8.8978991602242932</v>
      </c>
      <c r="U143" s="17">
        <f t="shared" si="56"/>
        <v>0.55999999999999994</v>
      </c>
      <c r="V143" s="10">
        <f t="shared" ca="1" si="62"/>
        <v>6.109511915922659</v>
      </c>
      <c r="W143" s="17">
        <f t="shared" si="57"/>
        <v>0</v>
      </c>
      <c r="X143" s="10" t="e">
        <f t="shared" ca="1" si="63"/>
        <v>#NUM!</v>
      </c>
      <c r="Y143" s="10">
        <f t="shared" ca="1" si="74"/>
        <v>-1.1408100636710916</v>
      </c>
      <c r="Z143" s="10">
        <f t="shared" ca="1" si="64"/>
        <v>0.32595873934677577</v>
      </c>
      <c r="AA143" s="10">
        <f t="shared" ca="1" si="65"/>
        <v>2.1021008397757082</v>
      </c>
      <c r="AB143" s="10">
        <f t="shared" ca="1" si="66"/>
        <v>3.3828242555295898</v>
      </c>
      <c r="AC143" s="20">
        <f t="shared" ca="1" si="67"/>
        <v>4.4771551920858101</v>
      </c>
      <c r="AD143" s="10">
        <f t="shared" ca="1" si="68"/>
        <v>5.5</v>
      </c>
      <c r="AE143" s="10">
        <f t="shared" ca="1" si="69"/>
        <v>6.5228448079141899</v>
      </c>
      <c r="AF143" s="10">
        <f t="shared" ca="1" si="70"/>
        <v>7.6171757444704102</v>
      </c>
      <c r="AG143" s="10">
        <f t="shared" ca="1" si="71"/>
        <v>8.8978991602242932</v>
      </c>
      <c r="AH143" s="10">
        <f t="shared" ca="1" si="72"/>
        <v>10.674041260653224</v>
      </c>
      <c r="AI143" s="10">
        <f t="shared" ca="1" si="73"/>
        <v>12.140810063671086</v>
      </c>
    </row>
    <row r="144" spans="6:35">
      <c r="F144" s="21" t="s">
        <v>3</v>
      </c>
      <c r="I144" s="19" t="e">
        <f t="shared" si="53"/>
        <v>#N/A</v>
      </c>
      <c r="J144" s="10" t="e">
        <f t="shared" si="75"/>
        <v>#VALUE!</v>
      </c>
      <c r="K144" s="10" t="e">
        <f t="shared" si="58"/>
        <v>#N/A</v>
      </c>
      <c r="L144" s="10" t="e">
        <f t="shared" si="59"/>
        <v>#N/A</v>
      </c>
      <c r="M144" s="10" t="e">
        <f t="shared" si="60"/>
        <v>#N/A</v>
      </c>
      <c r="N144" s="10">
        <f>_xlfn.AGGREGATE(2,7,$D$2:D144)</f>
        <v>6</v>
      </c>
      <c r="O144" s="10" t="e">
        <f t="shared" si="54"/>
        <v>#N/A</v>
      </c>
      <c r="P144" s="10"/>
      <c r="Q144" s="10"/>
      <c r="R144" s="10"/>
      <c r="S144" s="17">
        <f t="shared" si="55"/>
        <v>0.8</v>
      </c>
      <c r="T144" s="10">
        <f t="shared" ca="1" si="61"/>
        <v>8.8978991602242932</v>
      </c>
      <c r="U144" s="17">
        <f t="shared" si="56"/>
        <v>0.55999999999999994</v>
      </c>
      <c r="V144" s="10">
        <f t="shared" ca="1" si="62"/>
        <v>6.109511915922659</v>
      </c>
      <c r="W144" s="17">
        <f t="shared" si="57"/>
        <v>0</v>
      </c>
      <c r="X144" s="10" t="e">
        <f t="shared" ca="1" si="63"/>
        <v>#NUM!</v>
      </c>
      <c r="Y144" s="10">
        <f t="shared" ca="1" si="74"/>
        <v>-1.1408100636710916</v>
      </c>
      <c r="Z144" s="10">
        <f t="shared" ca="1" si="64"/>
        <v>0.32595873934677577</v>
      </c>
      <c r="AA144" s="10">
        <f t="shared" ca="1" si="65"/>
        <v>2.1021008397757082</v>
      </c>
      <c r="AB144" s="10">
        <f t="shared" ca="1" si="66"/>
        <v>3.3828242555295898</v>
      </c>
      <c r="AC144" s="20">
        <f t="shared" ca="1" si="67"/>
        <v>4.4771551920858101</v>
      </c>
      <c r="AD144" s="10">
        <f t="shared" ca="1" si="68"/>
        <v>5.5</v>
      </c>
      <c r="AE144" s="10">
        <f t="shared" ca="1" si="69"/>
        <v>6.5228448079141899</v>
      </c>
      <c r="AF144" s="10">
        <f t="shared" ca="1" si="70"/>
        <v>7.6171757444704102</v>
      </c>
      <c r="AG144" s="10">
        <f t="shared" ca="1" si="71"/>
        <v>8.8978991602242932</v>
      </c>
      <c r="AH144" s="10">
        <f t="shared" ca="1" si="72"/>
        <v>10.674041260653224</v>
      </c>
      <c r="AI144" s="10">
        <f t="shared" ca="1" si="73"/>
        <v>12.140810063671086</v>
      </c>
    </row>
    <row r="145" spans="6:35">
      <c r="F145" s="21" t="s">
        <v>3</v>
      </c>
      <c r="I145" s="19" t="e">
        <f t="shared" si="53"/>
        <v>#N/A</v>
      </c>
      <c r="J145" s="10" t="e">
        <f t="shared" si="75"/>
        <v>#VALUE!</v>
      </c>
      <c r="K145" s="10" t="e">
        <f t="shared" si="58"/>
        <v>#N/A</v>
      </c>
      <c r="L145" s="10" t="e">
        <f t="shared" si="59"/>
        <v>#N/A</v>
      </c>
      <c r="M145" s="10" t="e">
        <f t="shared" si="60"/>
        <v>#N/A</v>
      </c>
      <c r="N145" s="10">
        <f>_xlfn.AGGREGATE(2,7,$D$2:D145)</f>
        <v>6</v>
      </c>
      <c r="O145" s="10" t="e">
        <f t="shared" si="54"/>
        <v>#N/A</v>
      </c>
      <c r="P145" s="10"/>
      <c r="Q145" s="10"/>
      <c r="R145" s="10"/>
      <c r="S145" s="17">
        <f t="shared" si="55"/>
        <v>0.8</v>
      </c>
      <c r="T145" s="10">
        <f t="shared" ca="1" si="61"/>
        <v>8.8978991602242932</v>
      </c>
      <c r="U145" s="17">
        <f t="shared" si="56"/>
        <v>0.55999999999999994</v>
      </c>
      <c r="V145" s="10">
        <f t="shared" ca="1" si="62"/>
        <v>6.109511915922659</v>
      </c>
      <c r="W145" s="17">
        <f t="shared" si="57"/>
        <v>0</v>
      </c>
      <c r="X145" s="10" t="e">
        <f t="shared" ca="1" si="63"/>
        <v>#NUM!</v>
      </c>
      <c r="Y145" s="10">
        <f t="shared" ca="1" si="74"/>
        <v>-1.1408100636710916</v>
      </c>
      <c r="Z145" s="10">
        <f t="shared" ca="1" si="64"/>
        <v>0.32595873934677577</v>
      </c>
      <c r="AA145" s="10">
        <f t="shared" ca="1" si="65"/>
        <v>2.1021008397757082</v>
      </c>
      <c r="AB145" s="10">
        <f t="shared" ca="1" si="66"/>
        <v>3.3828242555295898</v>
      </c>
      <c r="AC145" s="20">
        <f t="shared" ca="1" si="67"/>
        <v>4.4771551920858101</v>
      </c>
      <c r="AD145" s="10">
        <f t="shared" ca="1" si="68"/>
        <v>5.5</v>
      </c>
      <c r="AE145" s="10">
        <f t="shared" ca="1" si="69"/>
        <v>6.5228448079141899</v>
      </c>
      <c r="AF145" s="10">
        <f t="shared" ca="1" si="70"/>
        <v>7.6171757444704102</v>
      </c>
      <c r="AG145" s="10">
        <f t="shared" ca="1" si="71"/>
        <v>8.8978991602242932</v>
      </c>
      <c r="AH145" s="10">
        <f t="shared" ca="1" si="72"/>
        <v>10.674041260653224</v>
      </c>
      <c r="AI145" s="10">
        <f t="shared" ca="1" si="73"/>
        <v>12.140810063671086</v>
      </c>
    </row>
    <row r="146" spans="6:35">
      <c r="F146" s="21" t="s">
        <v>3</v>
      </c>
      <c r="I146" s="19" t="e">
        <f t="shared" si="53"/>
        <v>#N/A</v>
      </c>
      <c r="J146" s="10" t="e">
        <f t="shared" si="75"/>
        <v>#VALUE!</v>
      </c>
      <c r="K146" s="10" t="e">
        <f t="shared" si="58"/>
        <v>#N/A</v>
      </c>
      <c r="L146" s="10" t="e">
        <f t="shared" si="59"/>
        <v>#N/A</v>
      </c>
      <c r="M146" s="10" t="e">
        <f t="shared" si="60"/>
        <v>#N/A</v>
      </c>
      <c r="N146" s="10">
        <f>_xlfn.AGGREGATE(2,7,$D$2:D146)</f>
        <v>6</v>
      </c>
      <c r="O146" s="10" t="e">
        <f t="shared" si="54"/>
        <v>#N/A</v>
      </c>
      <c r="P146" s="10"/>
      <c r="Q146" s="10"/>
      <c r="R146" s="10"/>
      <c r="S146" s="17">
        <f t="shared" si="55"/>
        <v>0.8</v>
      </c>
      <c r="T146" s="10">
        <f t="shared" ca="1" si="61"/>
        <v>8.8978991602242932</v>
      </c>
      <c r="U146" s="17">
        <f t="shared" si="56"/>
        <v>0.55999999999999994</v>
      </c>
      <c r="V146" s="10">
        <f t="shared" ca="1" si="62"/>
        <v>6.109511915922659</v>
      </c>
      <c r="W146" s="17">
        <f t="shared" si="57"/>
        <v>0</v>
      </c>
      <c r="X146" s="10" t="e">
        <f t="shared" ca="1" si="63"/>
        <v>#NUM!</v>
      </c>
      <c r="Y146" s="10">
        <f t="shared" ca="1" si="74"/>
        <v>-1.1408100636710916</v>
      </c>
      <c r="Z146" s="10">
        <f t="shared" ca="1" si="64"/>
        <v>0.32595873934677577</v>
      </c>
      <c r="AA146" s="10">
        <f t="shared" ca="1" si="65"/>
        <v>2.1021008397757082</v>
      </c>
      <c r="AB146" s="10">
        <f t="shared" ca="1" si="66"/>
        <v>3.3828242555295898</v>
      </c>
      <c r="AC146" s="20">
        <f t="shared" ca="1" si="67"/>
        <v>4.4771551920858101</v>
      </c>
      <c r="AD146" s="10">
        <f t="shared" ca="1" si="68"/>
        <v>5.5</v>
      </c>
      <c r="AE146" s="10">
        <f t="shared" ca="1" si="69"/>
        <v>6.5228448079141899</v>
      </c>
      <c r="AF146" s="10">
        <f t="shared" ca="1" si="70"/>
        <v>7.6171757444704102</v>
      </c>
      <c r="AG146" s="10">
        <f t="shared" ca="1" si="71"/>
        <v>8.8978991602242932</v>
      </c>
      <c r="AH146" s="10">
        <f t="shared" ca="1" si="72"/>
        <v>10.674041260653224</v>
      </c>
      <c r="AI146" s="10">
        <f t="shared" ca="1" si="73"/>
        <v>12.140810063671086</v>
      </c>
    </row>
    <row r="147" spans="6:35">
      <c r="F147" s="21" t="s">
        <v>3</v>
      </c>
      <c r="I147" s="19" t="e">
        <f t="shared" si="53"/>
        <v>#N/A</v>
      </c>
      <c r="J147" s="10" t="e">
        <f t="shared" si="75"/>
        <v>#VALUE!</v>
      </c>
      <c r="K147" s="10" t="e">
        <f t="shared" si="58"/>
        <v>#N/A</v>
      </c>
      <c r="L147" s="10" t="e">
        <f t="shared" si="59"/>
        <v>#N/A</v>
      </c>
      <c r="M147" s="10" t="e">
        <f t="shared" si="60"/>
        <v>#N/A</v>
      </c>
      <c r="N147" s="10">
        <f>_xlfn.AGGREGATE(2,7,$D$2:D147)</f>
        <v>6</v>
      </c>
      <c r="O147" s="10" t="e">
        <f t="shared" si="54"/>
        <v>#N/A</v>
      </c>
      <c r="P147" s="10"/>
      <c r="Q147" s="10"/>
      <c r="R147" s="10"/>
      <c r="S147" s="17">
        <f t="shared" si="55"/>
        <v>0.8</v>
      </c>
      <c r="T147" s="10">
        <f t="shared" ca="1" si="61"/>
        <v>8.8978991602242932</v>
      </c>
      <c r="U147" s="17">
        <f t="shared" si="56"/>
        <v>0.55999999999999994</v>
      </c>
      <c r="V147" s="10">
        <f t="shared" ca="1" si="62"/>
        <v>6.109511915922659</v>
      </c>
      <c r="W147" s="17">
        <f t="shared" si="57"/>
        <v>0</v>
      </c>
      <c r="X147" s="10" t="e">
        <f t="shared" ca="1" si="63"/>
        <v>#NUM!</v>
      </c>
      <c r="Y147" s="10">
        <f t="shared" ca="1" si="74"/>
        <v>-1.1408100636710916</v>
      </c>
      <c r="Z147" s="10">
        <f t="shared" ca="1" si="64"/>
        <v>0.32595873934677577</v>
      </c>
      <c r="AA147" s="10">
        <f t="shared" ca="1" si="65"/>
        <v>2.1021008397757082</v>
      </c>
      <c r="AB147" s="10">
        <f t="shared" ca="1" si="66"/>
        <v>3.3828242555295898</v>
      </c>
      <c r="AC147" s="20">
        <f t="shared" ca="1" si="67"/>
        <v>4.4771551920858101</v>
      </c>
      <c r="AD147" s="10">
        <f t="shared" ca="1" si="68"/>
        <v>5.5</v>
      </c>
      <c r="AE147" s="10">
        <f t="shared" ca="1" si="69"/>
        <v>6.5228448079141899</v>
      </c>
      <c r="AF147" s="10">
        <f t="shared" ca="1" si="70"/>
        <v>7.6171757444704102</v>
      </c>
      <c r="AG147" s="10">
        <f t="shared" ca="1" si="71"/>
        <v>8.8978991602242932</v>
      </c>
      <c r="AH147" s="10">
        <f t="shared" ca="1" si="72"/>
        <v>10.674041260653224</v>
      </c>
      <c r="AI147" s="10">
        <f t="shared" ca="1" si="73"/>
        <v>12.140810063671086</v>
      </c>
    </row>
    <row r="148" spans="6:35">
      <c r="F148" s="21" t="s">
        <v>3</v>
      </c>
      <c r="I148" s="19" t="e">
        <f t="shared" si="53"/>
        <v>#N/A</v>
      </c>
      <c r="J148" s="10" t="e">
        <f t="shared" si="75"/>
        <v>#VALUE!</v>
      </c>
      <c r="K148" s="10" t="e">
        <f t="shared" si="58"/>
        <v>#N/A</v>
      </c>
      <c r="L148" s="10" t="e">
        <f t="shared" si="59"/>
        <v>#N/A</v>
      </c>
      <c r="M148" s="10" t="e">
        <f t="shared" si="60"/>
        <v>#N/A</v>
      </c>
      <c r="N148" s="10">
        <f>_xlfn.AGGREGATE(2,7,$D$2:D148)</f>
        <v>6</v>
      </c>
      <c r="O148" s="10" t="e">
        <f t="shared" si="54"/>
        <v>#N/A</v>
      </c>
      <c r="P148" s="10"/>
      <c r="Q148" s="10"/>
      <c r="R148" s="10"/>
      <c r="S148" s="17">
        <f t="shared" si="55"/>
        <v>0.8</v>
      </c>
      <c r="T148" s="10">
        <f t="shared" ca="1" si="61"/>
        <v>8.8978991602242932</v>
      </c>
      <c r="U148" s="17">
        <f t="shared" si="56"/>
        <v>0.55999999999999994</v>
      </c>
      <c r="V148" s="10">
        <f t="shared" ca="1" si="62"/>
        <v>6.109511915922659</v>
      </c>
      <c r="W148" s="17">
        <f t="shared" si="57"/>
        <v>0</v>
      </c>
      <c r="X148" s="10" t="e">
        <f t="shared" ca="1" si="63"/>
        <v>#NUM!</v>
      </c>
      <c r="Y148" s="10">
        <f t="shared" ca="1" si="74"/>
        <v>-1.1408100636710916</v>
      </c>
      <c r="Z148" s="10">
        <f t="shared" ca="1" si="64"/>
        <v>0.32595873934677577</v>
      </c>
      <c r="AA148" s="10">
        <f t="shared" ca="1" si="65"/>
        <v>2.1021008397757082</v>
      </c>
      <c r="AB148" s="10">
        <f t="shared" ca="1" si="66"/>
        <v>3.3828242555295898</v>
      </c>
      <c r="AC148" s="20">
        <f t="shared" ca="1" si="67"/>
        <v>4.4771551920858101</v>
      </c>
      <c r="AD148" s="10">
        <f t="shared" ca="1" si="68"/>
        <v>5.5</v>
      </c>
      <c r="AE148" s="10">
        <f t="shared" ca="1" si="69"/>
        <v>6.5228448079141899</v>
      </c>
      <c r="AF148" s="10">
        <f t="shared" ca="1" si="70"/>
        <v>7.6171757444704102</v>
      </c>
      <c r="AG148" s="10">
        <f t="shared" ca="1" si="71"/>
        <v>8.8978991602242932</v>
      </c>
      <c r="AH148" s="10">
        <f t="shared" ca="1" si="72"/>
        <v>10.674041260653224</v>
      </c>
      <c r="AI148" s="10">
        <f t="shared" ca="1" si="73"/>
        <v>12.140810063671086</v>
      </c>
    </row>
    <row r="149" spans="6:35">
      <c r="F149" s="21" t="s">
        <v>3</v>
      </c>
      <c r="I149" s="19" t="e">
        <f t="shared" si="53"/>
        <v>#N/A</v>
      </c>
      <c r="J149" s="10" t="e">
        <f t="shared" si="75"/>
        <v>#VALUE!</v>
      </c>
      <c r="K149" s="10" t="e">
        <f t="shared" si="58"/>
        <v>#N/A</v>
      </c>
      <c r="L149" s="10" t="e">
        <f t="shared" si="59"/>
        <v>#N/A</v>
      </c>
      <c r="M149" s="10" t="e">
        <f t="shared" si="60"/>
        <v>#N/A</v>
      </c>
      <c r="N149" s="10">
        <f>_xlfn.AGGREGATE(2,7,$D$2:D149)</f>
        <v>6</v>
      </c>
      <c r="O149" s="10" t="e">
        <f t="shared" si="54"/>
        <v>#N/A</v>
      </c>
      <c r="P149" s="10"/>
      <c r="Q149" s="10"/>
      <c r="R149" s="10"/>
      <c r="S149" s="17">
        <f t="shared" si="55"/>
        <v>0.8</v>
      </c>
      <c r="T149" s="10">
        <f t="shared" ca="1" si="61"/>
        <v>8.8978991602242932</v>
      </c>
      <c r="U149" s="17">
        <f t="shared" si="56"/>
        <v>0.55999999999999994</v>
      </c>
      <c r="V149" s="10">
        <f t="shared" ca="1" si="62"/>
        <v>6.109511915922659</v>
      </c>
      <c r="W149" s="17">
        <f t="shared" si="57"/>
        <v>0</v>
      </c>
      <c r="X149" s="10" t="e">
        <f t="shared" ca="1" si="63"/>
        <v>#NUM!</v>
      </c>
      <c r="Y149" s="10">
        <f t="shared" ca="1" si="74"/>
        <v>-1.1408100636710916</v>
      </c>
      <c r="Z149" s="10">
        <f t="shared" ca="1" si="64"/>
        <v>0.32595873934677577</v>
      </c>
      <c r="AA149" s="10">
        <f t="shared" ca="1" si="65"/>
        <v>2.1021008397757082</v>
      </c>
      <c r="AB149" s="10">
        <f t="shared" ca="1" si="66"/>
        <v>3.3828242555295898</v>
      </c>
      <c r="AC149" s="20">
        <f t="shared" ca="1" si="67"/>
        <v>4.4771551920858101</v>
      </c>
      <c r="AD149" s="10">
        <f t="shared" ca="1" si="68"/>
        <v>5.5</v>
      </c>
      <c r="AE149" s="10">
        <f t="shared" ca="1" si="69"/>
        <v>6.5228448079141899</v>
      </c>
      <c r="AF149" s="10">
        <f t="shared" ca="1" si="70"/>
        <v>7.6171757444704102</v>
      </c>
      <c r="AG149" s="10">
        <f t="shared" ca="1" si="71"/>
        <v>8.8978991602242932</v>
      </c>
      <c r="AH149" s="10">
        <f t="shared" ca="1" si="72"/>
        <v>10.674041260653224</v>
      </c>
      <c r="AI149" s="10">
        <f t="shared" ca="1" si="73"/>
        <v>12.140810063671086</v>
      </c>
    </row>
    <row r="150" spans="6:35">
      <c r="F150" s="21" t="s">
        <v>3</v>
      </c>
      <c r="I150" s="19" t="e">
        <f t="shared" si="53"/>
        <v>#N/A</v>
      </c>
      <c r="J150" s="10" t="e">
        <f t="shared" si="75"/>
        <v>#VALUE!</v>
      </c>
      <c r="K150" s="10" t="e">
        <f t="shared" si="58"/>
        <v>#N/A</v>
      </c>
      <c r="L150" s="10" t="e">
        <f t="shared" si="59"/>
        <v>#N/A</v>
      </c>
      <c r="M150" s="10" t="e">
        <f t="shared" si="60"/>
        <v>#N/A</v>
      </c>
      <c r="N150" s="10">
        <f>_xlfn.AGGREGATE(2,7,$D$2:D150)</f>
        <v>6</v>
      </c>
      <c r="O150" s="10" t="e">
        <f t="shared" si="54"/>
        <v>#N/A</v>
      </c>
      <c r="P150" s="10"/>
      <c r="Q150" s="10"/>
      <c r="R150" s="10"/>
      <c r="S150" s="17">
        <f t="shared" si="55"/>
        <v>0.8</v>
      </c>
      <c r="T150" s="10">
        <f t="shared" ca="1" si="61"/>
        <v>8.8978991602242932</v>
      </c>
      <c r="U150" s="17">
        <f t="shared" si="56"/>
        <v>0.55999999999999994</v>
      </c>
      <c r="V150" s="10">
        <f t="shared" ca="1" si="62"/>
        <v>6.109511915922659</v>
      </c>
      <c r="W150" s="17">
        <f t="shared" si="57"/>
        <v>0</v>
      </c>
      <c r="X150" s="10" t="e">
        <f t="shared" ca="1" si="63"/>
        <v>#NUM!</v>
      </c>
      <c r="Y150" s="10">
        <f t="shared" ca="1" si="74"/>
        <v>-1.1408100636710916</v>
      </c>
      <c r="Z150" s="10">
        <f t="shared" ca="1" si="64"/>
        <v>0.32595873934677577</v>
      </c>
      <c r="AA150" s="10">
        <f t="shared" ca="1" si="65"/>
        <v>2.1021008397757082</v>
      </c>
      <c r="AB150" s="10">
        <f t="shared" ca="1" si="66"/>
        <v>3.3828242555295898</v>
      </c>
      <c r="AC150" s="20">
        <f t="shared" ca="1" si="67"/>
        <v>4.4771551920858101</v>
      </c>
      <c r="AD150" s="10">
        <f t="shared" ca="1" si="68"/>
        <v>5.5</v>
      </c>
      <c r="AE150" s="10">
        <f t="shared" ca="1" si="69"/>
        <v>6.5228448079141899</v>
      </c>
      <c r="AF150" s="10">
        <f t="shared" ca="1" si="70"/>
        <v>7.6171757444704102</v>
      </c>
      <c r="AG150" s="10">
        <f t="shared" ca="1" si="71"/>
        <v>8.8978991602242932</v>
      </c>
      <c r="AH150" s="10">
        <f t="shared" ca="1" si="72"/>
        <v>10.674041260653224</v>
      </c>
      <c r="AI150" s="10">
        <f t="shared" ca="1" si="73"/>
        <v>12.140810063671086</v>
      </c>
    </row>
    <row r="151" spans="6:35">
      <c r="F151" s="21" t="s">
        <v>3</v>
      </c>
      <c r="I151" s="19" t="e">
        <f t="shared" si="53"/>
        <v>#N/A</v>
      </c>
      <c r="J151" s="10" t="e">
        <f t="shared" si="75"/>
        <v>#VALUE!</v>
      </c>
      <c r="K151" s="10" t="e">
        <f t="shared" si="58"/>
        <v>#N/A</v>
      </c>
      <c r="L151" s="10" t="e">
        <f t="shared" si="59"/>
        <v>#N/A</v>
      </c>
      <c r="M151" s="10" t="e">
        <f t="shared" si="60"/>
        <v>#N/A</v>
      </c>
      <c r="N151" s="10">
        <f>_xlfn.AGGREGATE(2,7,$D$2:D151)</f>
        <v>6</v>
      </c>
      <c r="O151" s="10" t="e">
        <f t="shared" si="54"/>
        <v>#N/A</v>
      </c>
      <c r="P151" s="10"/>
      <c r="Q151" s="10"/>
      <c r="R151" s="10"/>
      <c r="S151" s="17">
        <f t="shared" si="55"/>
        <v>0.8</v>
      </c>
      <c r="T151" s="10">
        <f t="shared" ca="1" si="61"/>
        <v>8.8978991602242932</v>
      </c>
      <c r="U151" s="17">
        <f t="shared" si="56"/>
        <v>0.55999999999999994</v>
      </c>
      <c r="V151" s="10">
        <f t="shared" ca="1" si="62"/>
        <v>6.109511915922659</v>
      </c>
      <c r="W151" s="17">
        <f t="shared" si="57"/>
        <v>0</v>
      </c>
      <c r="X151" s="10" t="e">
        <f t="shared" ca="1" si="63"/>
        <v>#NUM!</v>
      </c>
      <c r="Y151" s="10">
        <f t="shared" ca="1" si="74"/>
        <v>-1.1408100636710916</v>
      </c>
      <c r="Z151" s="10">
        <f t="shared" ca="1" si="64"/>
        <v>0.32595873934677577</v>
      </c>
      <c r="AA151" s="10">
        <f t="shared" ca="1" si="65"/>
        <v>2.1021008397757082</v>
      </c>
      <c r="AB151" s="10">
        <f t="shared" ca="1" si="66"/>
        <v>3.3828242555295898</v>
      </c>
      <c r="AC151" s="20">
        <f t="shared" ca="1" si="67"/>
        <v>4.4771551920858101</v>
      </c>
      <c r="AD151" s="10">
        <f t="shared" ca="1" si="68"/>
        <v>5.5</v>
      </c>
      <c r="AE151" s="10">
        <f t="shared" ca="1" si="69"/>
        <v>6.5228448079141899</v>
      </c>
      <c r="AF151" s="10">
        <f t="shared" ca="1" si="70"/>
        <v>7.6171757444704102</v>
      </c>
      <c r="AG151" s="10">
        <f t="shared" ca="1" si="71"/>
        <v>8.8978991602242932</v>
      </c>
      <c r="AH151" s="10">
        <f t="shared" ca="1" si="72"/>
        <v>10.674041260653224</v>
      </c>
      <c r="AI151" s="10">
        <f t="shared" ca="1" si="73"/>
        <v>12.140810063671086</v>
      </c>
    </row>
    <row r="152" spans="6:35">
      <c r="F152" s="21" t="s">
        <v>3</v>
      </c>
      <c r="I152" s="19" t="e">
        <f t="shared" si="53"/>
        <v>#N/A</v>
      </c>
      <c r="J152" s="10" t="e">
        <f t="shared" si="75"/>
        <v>#VALUE!</v>
      </c>
      <c r="K152" s="10" t="e">
        <f t="shared" si="58"/>
        <v>#N/A</v>
      </c>
      <c r="L152" s="10" t="e">
        <f t="shared" si="59"/>
        <v>#N/A</v>
      </c>
      <c r="M152" s="10" t="e">
        <f t="shared" si="60"/>
        <v>#N/A</v>
      </c>
      <c r="N152" s="10">
        <f>_xlfn.AGGREGATE(2,7,$D$2:D152)</f>
        <v>6</v>
      </c>
      <c r="O152" s="10" t="e">
        <f t="shared" si="54"/>
        <v>#N/A</v>
      </c>
      <c r="P152" s="10"/>
      <c r="Q152" s="10"/>
      <c r="R152" s="10"/>
      <c r="S152" s="17">
        <f t="shared" si="55"/>
        <v>0.8</v>
      </c>
      <c r="T152" s="10">
        <f t="shared" ca="1" si="61"/>
        <v>8.8978991602242932</v>
      </c>
      <c r="U152" s="17">
        <f t="shared" si="56"/>
        <v>0.55999999999999994</v>
      </c>
      <c r="V152" s="10">
        <f t="shared" ca="1" si="62"/>
        <v>6.109511915922659</v>
      </c>
      <c r="W152" s="17">
        <f t="shared" si="57"/>
        <v>0</v>
      </c>
      <c r="X152" s="10" t="e">
        <f t="shared" ca="1" si="63"/>
        <v>#NUM!</v>
      </c>
      <c r="Y152" s="10">
        <f t="shared" ca="1" si="74"/>
        <v>-1.1408100636710916</v>
      </c>
      <c r="Z152" s="10">
        <f t="shared" ca="1" si="64"/>
        <v>0.32595873934677577</v>
      </c>
      <c r="AA152" s="10">
        <f t="shared" ca="1" si="65"/>
        <v>2.1021008397757082</v>
      </c>
      <c r="AB152" s="10">
        <f t="shared" ca="1" si="66"/>
        <v>3.3828242555295898</v>
      </c>
      <c r="AC152" s="20">
        <f t="shared" ca="1" si="67"/>
        <v>4.4771551920858101</v>
      </c>
      <c r="AD152" s="10">
        <f t="shared" ca="1" si="68"/>
        <v>5.5</v>
      </c>
      <c r="AE152" s="10">
        <f t="shared" ca="1" si="69"/>
        <v>6.5228448079141899</v>
      </c>
      <c r="AF152" s="10">
        <f t="shared" ca="1" si="70"/>
        <v>7.6171757444704102</v>
      </c>
      <c r="AG152" s="10">
        <f t="shared" ca="1" si="71"/>
        <v>8.8978991602242932</v>
      </c>
      <c r="AH152" s="10">
        <f t="shared" ca="1" si="72"/>
        <v>10.674041260653224</v>
      </c>
      <c r="AI152" s="10">
        <f t="shared" ca="1" si="73"/>
        <v>12.140810063671086</v>
      </c>
    </row>
    <row r="153" spans="6:35">
      <c r="F153" s="21" t="s">
        <v>3</v>
      </c>
      <c r="I153" s="19" t="e">
        <f t="shared" si="53"/>
        <v>#N/A</v>
      </c>
      <c r="J153" s="10" t="e">
        <f t="shared" si="75"/>
        <v>#VALUE!</v>
      </c>
      <c r="K153" s="10" t="e">
        <f t="shared" si="58"/>
        <v>#N/A</v>
      </c>
      <c r="L153" s="10" t="e">
        <f t="shared" si="59"/>
        <v>#N/A</v>
      </c>
      <c r="M153" s="10" t="e">
        <f t="shared" si="60"/>
        <v>#N/A</v>
      </c>
      <c r="N153" s="10">
        <f>_xlfn.AGGREGATE(2,7,$D$2:D153)</f>
        <v>6</v>
      </c>
      <c r="O153" s="10" t="e">
        <f t="shared" si="54"/>
        <v>#N/A</v>
      </c>
      <c r="P153" s="10"/>
      <c r="Q153" s="10"/>
      <c r="R153" s="10"/>
      <c r="S153" s="17">
        <f t="shared" si="55"/>
        <v>0.8</v>
      </c>
      <c r="T153" s="10">
        <f t="shared" ca="1" si="61"/>
        <v>8.8978991602242932</v>
      </c>
      <c r="U153" s="17">
        <f t="shared" si="56"/>
        <v>0.55999999999999994</v>
      </c>
      <c r="V153" s="10">
        <f t="shared" ca="1" si="62"/>
        <v>6.109511915922659</v>
      </c>
      <c r="W153" s="17">
        <f t="shared" si="57"/>
        <v>0</v>
      </c>
      <c r="X153" s="10" t="e">
        <f t="shared" ca="1" si="63"/>
        <v>#NUM!</v>
      </c>
      <c r="Y153" s="10">
        <f t="shared" ca="1" si="74"/>
        <v>-1.1408100636710916</v>
      </c>
      <c r="Z153" s="10">
        <f t="shared" ca="1" si="64"/>
        <v>0.32595873934677577</v>
      </c>
      <c r="AA153" s="10">
        <f t="shared" ca="1" si="65"/>
        <v>2.1021008397757082</v>
      </c>
      <c r="AB153" s="10">
        <f t="shared" ca="1" si="66"/>
        <v>3.3828242555295898</v>
      </c>
      <c r="AC153" s="20">
        <f t="shared" ca="1" si="67"/>
        <v>4.4771551920858101</v>
      </c>
      <c r="AD153" s="10">
        <f t="shared" ca="1" si="68"/>
        <v>5.5</v>
      </c>
      <c r="AE153" s="10">
        <f t="shared" ca="1" si="69"/>
        <v>6.5228448079141899</v>
      </c>
      <c r="AF153" s="10">
        <f t="shared" ca="1" si="70"/>
        <v>7.6171757444704102</v>
      </c>
      <c r="AG153" s="10">
        <f t="shared" ca="1" si="71"/>
        <v>8.8978991602242932</v>
      </c>
      <c r="AH153" s="10">
        <f t="shared" ca="1" si="72"/>
        <v>10.674041260653224</v>
      </c>
      <c r="AI153" s="10">
        <f t="shared" ca="1" si="73"/>
        <v>12.140810063671086</v>
      </c>
    </row>
    <row r="154" spans="6:35">
      <c r="F154" s="21" t="s">
        <v>3</v>
      </c>
      <c r="I154" s="19" t="e">
        <f t="shared" si="53"/>
        <v>#N/A</v>
      </c>
      <c r="J154" s="10" t="e">
        <f t="shared" si="75"/>
        <v>#VALUE!</v>
      </c>
      <c r="K154" s="10" t="e">
        <f t="shared" si="58"/>
        <v>#N/A</v>
      </c>
      <c r="L154" s="10" t="e">
        <f t="shared" si="59"/>
        <v>#N/A</v>
      </c>
      <c r="M154" s="10" t="e">
        <f t="shared" si="60"/>
        <v>#N/A</v>
      </c>
      <c r="N154" s="10">
        <f>_xlfn.AGGREGATE(2,7,$D$2:D154)</f>
        <v>6</v>
      </c>
      <c r="O154" s="10" t="e">
        <f t="shared" si="54"/>
        <v>#N/A</v>
      </c>
      <c r="P154" s="10"/>
      <c r="Q154" s="10"/>
      <c r="R154" s="10"/>
      <c r="S154" s="17">
        <f t="shared" si="55"/>
        <v>0.8</v>
      </c>
      <c r="T154" s="10">
        <f t="shared" ca="1" si="61"/>
        <v>8.8978991602242932</v>
      </c>
      <c r="U154" s="17">
        <f t="shared" si="56"/>
        <v>0.55999999999999994</v>
      </c>
      <c r="V154" s="10">
        <f t="shared" ca="1" si="62"/>
        <v>6.109511915922659</v>
      </c>
      <c r="W154" s="17">
        <f t="shared" si="57"/>
        <v>0</v>
      </c>
      <c r="X154" s="10" t="e">
        <f t="shared" ca="1" si="63"/>
        <v>#NUM!</v>
      </c>
      <c r="Y154" s="10">
        <f t="shared" ca="1" si="74"/>
        <v>-1.1408100636710916</v>
      </c>
      <c r="Z154" s="10">
        <f t="shared" ca="1" si="64"/>
        <v>0.32595873934677577</v>
      </c>
      <c r="AA154" s="10">
        <f t="shared" ca="1" si="65"/>
        <v>2.1021008397757082</v>
      </c>
      <c r="AB154" s="10">
        <f t="shared" ca="1" si="66"/>
        <v>3.3828242555295898</v>
      </c>
      <c r="AC154" s="20">
        <f t="shared" ca="1" si="67"/>
        <v>4.4771551920858101</v>
      </c>
      <c r="AD154" s="10">
        <f t="shared" ca="1" si="68"/>
        <v>5.5</v>
      </c>
      <c r="AE154" s="10">
        <f t="shared" ca="1" si="69"/>
        <v>6.5228448079141899</v>
      </c>
      <c r="AF154" s="10">
        <f t="shared" ca="1" si="70"/>
        <v>7.6171757444704102</v>
      </c>
      <c r="AG154" s="10">
        <f t="shared" ca="1" si="71"/>
        <v>8.8978991602242932</v>
      </c>
      <c r="AH154" s="10">
        <f t="shared" ca="1" si="72"/>
        <v>10.674041260653224</v>
      </c>
      <c r="AI154" s="10">
        <f t="shared" ca="1" si="73"/>
        <v>12.140810063671086</v>
      </c>
    </row>
    <row r="155" spans="6:35">
      <c r="F155" s="21" t="s">
        <v>3</v>
      </c>
      <c r="I155" s="19" t="e">
        <f t="shared" si="53"/>
        <v>#N/A</v>
      </c>
      <c r="J155" s="10" t="e">
        <f t="shared" si="75"/>
        <v>#VALUE!</v>
      </c>
      <c r="K155" s="10" t="e">
        <f t="shared" si="58"/>
        <v>#N/A</v>
      </c>
      <c r="L155" s="10" t="e">
        <f t="shared" si="59"/>
        <v>#N/A</v>
      </c>
      <c r="M155" s="10" t="e">
        <f t="shared" si="60"/>
        <v>#N/A</v>
      </c>
      <c r="N155" s="10">
        <f>_xlfn.AGGREGATE(2,7,$D$2:D155)</f>
        <v>6</v>
      </c>
      <c r="O155" s="10" t="e">
        <f t="shared" si="54"/>
        <v>#N/A</v>
      </c>
      <c r="P155" s="10"/>
      <c r="Q155" s="10"/>
      <c r="R155" s="10"/>
      <c r="S155" s="17">
        <f t="shared" si="55"/>
        <v>0.8</v>
      </c>
      <c r="T155" s="10">
        <f t="shared" ca="1" si="61"/>
        <v>8.8978991602242932</v>
      </c>
      <c r="U155" s="17">
        <f t="shared" si="56"/>
        <v>0.55999999999999994</v>
      </c>
      <c r="V155" s="10">
        <f t="shared" ca="1" si="62"/>
        <v>6.109511915922659</v>
      </c>
      <c r="W155" s="17">
        <f t="shared" si="57"/>
        <v>0</v>
      </c>
      <c r="X155" s="10" t="e">
        <f t="shared" ca="1" si="63"/>
        <v>#NUM!</v>
      </c>
      <c r="Y155" s="10">
        <f t="shared" ca="1" si="74"/>
        <v>-1.1408100636710916</v>
      </c>
      <c r="Z155" s="10">
        <f t="shared" ca="1" si="64"/>
        <v>0.32595873934677577</v>
      </c>
      <c r="AA155" s="10">
        <f t="shared" ca="1" si="65"/>
        <v>2.1021008397757082</v>
      </c>
      <c r="AB155" s="10">
        <f t="shared" ca="1" si="66"/>
        <v>3.3828242555295898</v>
      </c>
      <c r="AC155" s="20">
        <f t="shared" ca="1" si="67"/>
        <v>4.4771551920858101</v>
      </c>
      <c r="AD155" s="10">
        <f t="shared" ca="1" si="68"/>
        <v>5.5</v>
      </c>
      <c r="AE155" s="10">
        <f t="shared" ca="1" si="69"/>
        <v>6.5228448079141899</v>
      </c>
      <c r="AF155" s="10">
        <f t="shared" ca="1" si="70"/>
        <v>7.6171757444704102</v>
      </c>
      <c r="AG155" s="10">
        <f t="shared" ca="1" si="71"/>
        <v>8.8978991602242932</v>
      </c>
      <c r="AH155" s="10">
        <f t="shared" ca="1" si="72"/>
        <v>10.674041260653224</v>
      </c>
      <c r="AI155" s="10">
        <f t="shared" ca="1" si="73"/>
        <v>12.140810063671086</v>
      </c>
    </row>
    <row r="156" spans="6:35">
      <c r="F156" s="21" t="s">
        <v>3</v>
      </c>
      <c r="I156" s="19" t="e">
        <f t="shared" si="53"/>
        <v>#N/A</v>
      </c>
      <c r="J156" s="10" t="e">
        <f t="shared" si="75"/>
        <v>#VALUE!</v>
      </c>
      <c r="K156" s="10" t="e">
        <f t="shared" si="58"/>
        <v>#N/A</v>
      </c>
      <c r="L156" s="10" t="e">
        <f t="shared" si="59"/>
        <v>#N/A</v>
      </c>
      <c r="M156" s="10" t="e">
        <f t="shared" si="60"/>
        <v>#N/A</v>
      </c>
      <c r="N156" s="10">
        <f>_xlfn.AGGREGATE(2,7,$D$2:D156)</f>
        <v>6</v>
      </c>
      <c r="O156" s="10" t="e">
        <f t="shared" si="54"/>
        <v>#N/A</v>
      </c>
      <c r="P156" s="10"/>
      <c r="Q156" s="10"/>
      <c r="R156" s="10"/>
      <c r="S156" s="17">
        <f t="shared" si="55"/>
        <v>0.8</v>
      </c>
      <c r="T156" s="10">
        <f t="shared" ca="1" si="61"/>
        <v>8.8978991602242932</v>
      </c>
      <c r="U156" s="17">
        <f t="shared" si="56"/>
        <v>0.55999999999999994</v>
      </c>
      <c r="V156" s="10">
        <f t="shared" ca="1" si="62"/>
        <v>6.109511915922659</v>
      </c>
      <c r="W156" s="17">
        <f t="shared" si="57"/>
        <v>0</v>
      </c>
      <c r="X156" s="10" t="e">
        <f t="shared" ca="1" si="63"/>
        <v>#NUM!</v>
      </c>
      <c r="Y156" s="10">
        <f t="shared" ca="1" si="74"/>
        <v>-1.1408100636710916</v>
      </c>
      <c r="Z156" s="10">
        <f t="shared" ca="1" si="64"/>
        <v>0.32595873934677577</v>
      </c>
      <c r="AA156" s="10">
        <f t="shared" ca="1" si="65"/>
        <v>2.1021008397757082</v>
      </c>
      <c r="AB156" s="10">
        <f t="shared" ca="1" si="66"/>
        <v>3.3828242555295898</v>
      </c>
      <c r="AC156" s="20">
        <f t="shared" ca="1" si="67"/>
        <v>4.4771551920858101</v>
      </c>
      <c r="AD156" s="10">
        <f t="shared" ca="1" si="68"/>
        <v>5.5</v>
      </c>
      <c r="AE156" s="10">
        <f t="shared" ca="1" si="69"/>
        <v>6.5228448079141899</v>
      </c>
      <c r="AF156" s="10">
        <f t="shared" ca="1" si="70"/>
        <v>7.6171757444704102</v>
      </c>
      <c r="AG156" s="10">
        <f t="shared" ca="1" si="71"/>
        <v>8.8978991602242932</v>
      </c>
      <c r="AH156" s="10">
        <f t="shared" ca="1" si="72"/>
        <v>10.674041260653224</v>
      </c>
      <c r="AI156" s="10">
        <f t="shared" ca="1" si="73"/>
        <v>12.140810063671086</v>
      </c>
    </row>
    <row r="157" spans="6:35">
      <c r="F157" s="21" t="s">
        <v>3</v>
      </c>
      <c r="I157" s="19" t="e">
        <f t="shared" si="53"/>
        <v>#N/A</v>
      </c>
      <c r="J157" s="10" t="e">
        <f t="shared" si="75"/>
        <v>#VALUE!</v>
      </c>
      <c r="K157" s="10" t="e">
        <f t="shared" si="58"/>
        <v>#N/A</v>
      </c>
      <c r="L157" s="10" t="e">
        <f t="shared" si="59"/>
        <v>#N/A</v>
      </c>
      <c r="M157" s="10" t="e">
        <f t="shared" si="60"/>
        <v>#N/A</v>
      </c>
      <c r="N157" s="10">
        <f>_xlfn.AGGREGATE(2,7,$D$2:D157)</f>
        <v>6</v>
      </c>
      <c r="O157" s="10" t="e">
        <f t="shared" si="54"/>
        <v>#N/A</v>
      </c>
      <c r="P157" s="10"/>
      <c r="Q157" s="10"/>
      <c r="R157" s="10"/>
      <c r="S157" s="17">
        <f t="shared" si="55"/>
        <v>0.8</v>
      </c>
      <c r="T157" s="10">
        <f t="shared" ca="1" si="61"/>
        <v>8.8978991602242932</v>
      </c>
      <c r="U157" s="17">
        <f t="shared" si="56"/>
        <v>0.55999999999999994</v>
      </c>
      <c r="V157" s="10">
        <f t="shared" ca="1" si="62"/>
        <v>6.109511915922659</v>
      </c>
      <c r="W157" s="17">
        <f t="shared" si="57"/>
        <v>0</v>
      </c>
      <c r="X157" s="10" t="e">
        <f t="shared" ca="1" si="63"/>
        <v>#NUM!</v>
      </c>
      <c r="Y157" s="10">
        <f t="shared" ca="1" si="74"/>
        <v>-1.1408100636710916</v>
      </c>
      <c r="Z157" s="10">
        <f t="shared" ca="1" si="64"/>
        <v>0.32595873934677577</v>
      </c>
      <c r="AA157" s="10">
        <f t="shared" ca="1" si="65"/>
        <v>2.1021008397757082</v>
      </c>
      <c r="AB157" s="10">
        <f t="shared" ca="1" si="66"/>
        <v>3.3828242555295898</v>
      </c>
      <c r="AC157" s="20">
        <f t="shared" ca="1" si="67"/>
        <v>4.4771551920858101</v>
      </c>
      <c r="AD157" s="10">
        <f t="shared" ca="1" si="68"/>
        <v>5.5</v>
      </c>
      <c r="AE157" s="10">
        <f t="shared" ca="1" si="69"/>
        <v>6.5228448079141899</v>
      </c>
      <c r="AF157" s="10">
        <f t="shared" ca="1" si="70"/>
        <v>7.6171757444704102</v>
      </c>
      <c r="AG157" s="10">
        <f t="shared" ca="1" si="71"/>
        <v>8.8978991602242932</v>
      </c>
      <c r="AH157" s="10">
        <f t="shared" ca="1" si="72"/>
        <v>10.674041260653224</v>
      </c>
      <c r="AI157" s="10">
        <f t="shared" ca="1" si="73"/>
        <v>12.140810063671086</v>
      </c>
    </row>
    <row r="158" spans="6:35">
      <c r="F158" s="21" t="s">
        <v>3</v>
      </c>
      <c r="I158" s="19" t="e">
        <f t="shared" si="53"/>
        <v>#N/A</v>
      </c>
      <c r="J158" s="10" t="e">
        <f t="shared" si="75"/>
        <v>#VALUE!</v>
      </c>
      <c r="K158" s="10" t="e">
        <f t="shared" si="58"/>
        <v>#N/A</v>
      </c>
      <c r="L158" s="10" t="e">
        <f t="shared" si="59"/>
        <v>#N/A</v>
      </c>
      <c r="M158" s="10" t="e">
        <f t="shared" si="60"/>
        <v>#N/A</v>
      </c>
      <c r="N158" s="10">
        <f>_xlfn.AGGREGATE(2,7,$D$2:D158)</f>
        <v>6</v>
      </c>
      <c r="O158" s="10" t="e">
        <f t="shared" si="54"/>
        <v>#N/A</v>
      </c>
      <c r="P158" s="10"/>
      <c r="Q158" s="10"/>
      <c r="R158" s="10"/>
      <c r="S158" s="17">
        <f t="shared" si="55"/>
        <v>0.8</v>
      </c>
      <c r="T158" s="10">
        <f t="shared" ca="1" si="61"/>
        <v>8.8978991602242932</v>
      </c>
      <c r="U158" s="17">
        <f t="shared" si="56"/>
        <v>0.55999999999999994</v>
      </c>
      <c r="V158" s="10">
        <f t="shared" ca="1" si="62"/>
        <v>6.109511915922659</v>
      </c>
      <c r="W158" s="17">
        <f t="shared" si="57"/>
        <v>0</v>
      </c>
      <c r="X158" s="10" t="e">
        <f t="shared" ca="1" si="63"/>
        <v>#NUM!</v>
      </c>
      <c r="Y158" s="10">
        <f t="shared" ca="1" si="74"/>
        <v>-1.1408100636710916</v>
      </c>
      <c r="Z158" s="10">
        <f t="shared" ca="1" si="64"/>
        <v>0.32595873934677577</v>
      </c>
      <c r="AA158" s="10">
        <f t="shared" ca="1" si="65"/>
        <v>2.1021008397757082</v>
      </c>
      <c r="AB158" s="10">
        <f t="shared" ca="1" si="66"/>
        <v>3.3828242555295898</v>
      </c>
      <c r="AC158" s="20">
        <f t="shared" ca="1" si="67"/>
        <v>4.4771551920858101</v>
      </c>
      <c r="AD158" s="10">
        <f t="shared" ca="1" si="68"/>
        <v>5.5</v>
      </c>
      <c r="AE158" s="10">
        <f t="shared" ca="1" si="69"/>
        <v>6.5228448079141899</v>
      </c>
      <c r="AF158" s="10">
        <f t="shared" ca="1" si="70"/>
        <v>7.6171757444704102</v>
      </c>
      <c r="AG158" s="10">
        <f t="shared" ca="1" si="71"/>
        <v>8.8978991602242932</v>
      </c>
      <c r="AH158" s="10">
        <f t="shared" ca="1" si="72"/>
        <v>10.674041260653224</v>
      </c>
      <c r="AI158" s="10">
        <f t="shared" ca="1" si="73"/>
        <v>12.140810063671086</v>
      </c>
    </row>
    <row r="159" spans="6:35">
      <c r="F159" s="21" t="s">
        <v>3</v>
      </c>
      <c r="I159" s="19" t="e">
        <f t="shared" si="53"/>
        <v>#N/A</v>
      </c>
      <c r="J159" s="10" t="e">
        <f t="shared" si="75"/>
        <v>#VALUE!</v>
      </c>
      <c r="K159" s="10" t="e">
        <f t="shared" si="58"/>
        <v>#N/A</v>
      </c>
      <c r="L159" s="10" t="e">
        <f t="shared" si="59"/>
        <v>#N/A</v>
      </c>
      <c r="M159" s="10" t="e">
        <f t="shared" si="60"/>
        <v>#N/A</v>
      </c>
      <c r="N159" s="10">
        <f>_xlfn.AGGREGATE(2,7,$D$2:D159)</f>
        <v>6</v>
      </c>
      <c r="O159" s="10" t="e">
        <f t="shared" si="54"/>
        <v>#N/A</v>
      </c>
      <c r="P159" s="10"/>
      <c r="Q159" s="10"/>
      <c r="R159" s="10"/>
      <c r="S159" s="17">
        <f t="shared" si="55"/>
        <v>0.8</v>
      </c>
      <c r="T159" s="10">
        <f t="shared" ca="1" si="61"/>
        <v>8.8978991602242932</v>
      </c>
      <c r="U159" s="17">
        <f t="shared" si="56"/>
        <v>0.55999999999999994</v>
      </c>
      <c r="V159" s="10">
        <f t="shared" ca="1" si="62"/>
        <v>6.109511915922659</v>
      </c>
      <c r="W159" s="17">
        <f t="shared" si="57"/>
        <v>0</v>
      </c>
      <c r="X159" s="10" t="e">
        <f t="shared" ca="1" si="63"/>
        <v>#NUM!</v>
      </c>
      <c r="Y159" s="10">
        <f t="shared" ca="1" si="74"/>
        <v>-1.1408100636710916</v>
      </c>
      <c r="Z159" s="10">
        <f t="shared" ca="1" si="64"/>
        <v>0.32595873934677577</v>
      </c>
      <c r="AA159" s="10">
        <f t="shared" ca="1" si="65"/>
        <v>2.1021008397757082</v>
      </c>
      <c r="AB159" s="10">
        <f t="shared" ca="1" si="66"/>
        <v>3.3828242555295898</v>
      </c>
      <c r="AC159" s="20">
        <f t="shared" ca="1" si="67"/>
        <v>4.4771551920858101</v>
      </c>
      <c r="AD159" s="10">
        <f t="shared" ca="1" si="68"/>
        <v>5.5</v>
      </c>
      <c r="AE159" s="10">
        <f t="shared" ca="1" si="69"/>
        <v>6.5228448079141899</v>
      </c>
      <c r="AF159" s="10">
        <f t="shared" ca="1" si="70"/>
        <v>7.6171757444704102</v>
      </c>
      <c r="AG159" s="10">
        <f t="shared" ca="1" si="71"/>
        <v>8.8978991602242932</v>
      </c>
      <c r="AH159" s="10">
        <f t="shared" ca="1" si="72"/>
        <v>10.674041260653224</v>
      </c>
      <c r="AI159" s="10">
        <f t="shared" ca="1" si="73"/>
        <v>12.140810063671086</v>
      </c>
    </row>
    <row r="160" spans="6:35">
      <c r="F160" s="21" t="s">
        <v>3</v>
      </c>
      <c r="I160" s="19" t="e">
        <f t="shared" si="53"/>
        <v>#N/A</v>
      </c>
      <c r="J160" s="10" t="e">
        <f t="shared" si="75"/>
        <v>#VALUE!</v>
      </c>
      <c r="K160" s="10" t="e">
        <f t="shared" si="58"/>
        <v>#N/A</v>
      </c>
      <c r="L160" s="10" t="e">
        <f t="shared" si="59"/>
        <v>#N/A</v>
      </c>
      <c r="M160" s="10" t="e">
        <f t="shared" si="60"/>
        <v>#N/A</v>
      </c>
      <c r="N160" s="10">
        <f>_xlfn.AGGREGATE(2,7,$D$2:D160)</f>
        <v>6</v>
      </c>
      <c r="O160" s="10" t="e">
        <f t="shared" si="54"/>
        <v>#N/A</v>
      </c>
      <c r="P160" s="10"/>
      <c r="Q160" s="10"/>
      <c r="R160" s="10"/>
      <c r="S160" s="17">
        <f t="shared" si="55"/>
        <v>0.8</v>
      </c>
      <c r="T160" s="10">
        <f t="shared" ca="1" si="61"/>
        <v>8.8978991602242932</v>
      </c>
      <c r="U160" s="17">
        <f t="shared" si="56"/>
        <v>0.55999999999999994</v>
      </c>
      <c r="V160" s="10">
        <f t="shared" ca="1" si="62"/>
        <v>6.109511915922659</v>
      </c>
      <c r="W160" s="17">
        <f t="shared" si="57"/>
        <v>0</v>
      </c>
      <c r="X160" s="10" t="e">
        <f t="shared" ca="1" si="63"/>
        <v>#NUM!</v>
      </c>
      <c r="Y160" s="10">
        <f t="shared" ca="1" si="74"/>
        <v>-1.1408100636710916</v>
      </c>
      <c r="Z160" s="10">
        <f t="shared" ca="1" si="64"/>
        <v>0.32595873934677577</v>
      </c>
      <c r="AA160" s="10">
        <f t="shared" ca="1" si="65"/>
        <v>2.1021008397757082</v>
      </c>
      <c r="AB160" s="10">
        <f t="shared" ca="1" si="66"/>
        <v>3.3828242555295898</v>
      </c>
      <c r="AC160" s="20">
        <f t="shared" ca="1" si="67"/>
        <v>4.4771551920858101</v>
      </c>
      <c r="AD160" s="10">
        <f t="shared" ca="1" si="68"/>
        <v>5.5</v>
      </c>
      <c r="AE160" s="10">
        <f t="shared" ca="1" si="69"/>
        <v>6.5228448079141899</v>
      </c>
      <c r="AF160" s="10">
        <f t="shared" ca="1" si="70"/>
        <v>7.6171757444704102</v>
      </c>
      <c r="AG160" s="10">
        <f t="shared" ca="1" si="71"/>
        <v>8.8978991602242932</v>
      </c>
      <c r="AH160" s="10">
        <f t="shared" ca="1" si="72"/>
        <v>10.674041260653224</v>
      </c>
      <c r="AI160" s="10">
        <f t="shared" ca="1" si="73"/>
        <v>12.140810063671086</v>
      </c>
    </row>
    <row r="161" spans="6:35">
      <c r="F161" s="21" t="s">
        <v>3</v>
      </c>
      <c r="I161" s="19" t="e">
        <f t="shared" si="53"/>
        <v>#N/A</v>
      </c>
      <c r="J161" s="10" t="e">
        <f t="shared" si="75"/>
        <v>#VALUE!</v>
      </c>
      <c r="K161" s="10" t="e">
        <f t="shared" si="58"/>
        <v>#N/A</v>
      </c>
      <c r="L161" s="10" t="e">
        <f t="shared" si="59"/>
        <v>#N/A</v>
      </c>
      <c r="M161" s="10" t="e">
        <f t="shared" si="60"/>
        <v>#N/A</v>
      </c>
      <c r="N161" s="10">
        <f>_xlfn.AGGREGATE(2,7,$D$2:D161)</f>
        <v>6</v>
      </c>
      <c r="O161" s="10" t="e">
        <f t="shared" si="54"/>
        <v>#N/A</v>
      </c>
      <c r="P161" s="10"/>
      <c r="Q161" s="10"/>
      <c r="R161" s="10"/>
      <c r="S161" s="17">
        <f t="shared" si="55"/>
        <v>0.8</v>
      </c>
      <c r="T161" s="10">
        <f t="shared" ca="1" si="61"/>
        <v>8.8978991602242932</v>
      </c>
      <c r="U161" s="17">
        <f t="shared" si="56"/>
        <v>0.55999999999999994</v>
      </c>
      <c r="V161" s="10">
        <f t="shared" ca="1" si="62"/>
        <v>6.109511915922659</v>
      </c>
      <c r="W161" s="17">
        <f t="shared" si="57"/>
        <v>0</v>
      </c>
      <c r="X161" s="10" t="e">
        <f t="shared" ca="1" si="63"/>
        <v>#NUM!</v>
      </c>
      <c r="Y161" s="10">
        <f t="shared" ca="1" si="74"/>
        <v>-1.1408100636710916</v>
      </c>
      <c r="Z161" s="10">
        <f t="shared" ca="1" si="64"/>
        <v>0.32595873934677577</v>
      </c>
      <c r="AA161" s="10">
        <f t="shared" ca="1" si="65"/>
        <v>2.1021008397757082</v>
      </c>
      <c r="AB161" s="10">
        <f t="shared" ca="1" si="66"/>
        <v>3.3828242555295898</v>
      </c>
      <c r="AC161" s="20">
        <f t="shared" ca="1" si="67"/>
        <v>4.4771551920858101</v>
      </c>
      <c r="AD161" s="10">
        <f t="shared" ca="1" si="68"/>
        <v>5.5</v>
      </c>
      <c r="AE161" s="10">
        <f t="shared" ca="1" si="69"/>
        <v>6.5228448079141899</v>
      </c>
      <c r="AF161" s="10">
        <f t="shared" ca="1" si="70"/>
        <v>7.6171757444704102</v>
      </c>
      <c r="AG161" s="10">
        <f t="shared" ca="1" si="71"/>
        <v>8.8978991602242932</v>
      </c>
      <c r="AH161" s="10">
        <f t="shared" ca="1" si="72"/>
        <v>10.674041260653224</v>
      </c>
      <c r="AI161" s="10">
        <f t="shared" ca="1" si="73"/>
        <v>12.140810063671086</v>
      </c>
    </row>
    <row r="162" spans="6:35">
      <c r="F162" s="21" t="s">
        <v>3</v>
      </c>
      <c r="I162" s="19" t="e">
        <f t="shared" si="53"/>
        <v>#N/A</v>
      </c>
      <c r="J162" s="10" t="e">
        <f t="shared" si="75"/>
        <v>#VALUE!</v>
      </c>
      <c r="K162" s="10" t="e">
        <f t="shared" si="58"/>
        <v>#N/A</v>
      </c>
      <c r="L162" s="10" t="e">
        <f t="shared" si="59"/>
        <v>#N/A</v>
      </c>
      <c r="M162" s="10" t="e">
        <f t="shared" si="60"/>
        <v>#N/A</v>
      </c>
      <c r="N162" s="10">
        <f>_xlfn.AGGREGATE(2,7,$D$2:D162)</f>
        <v>6</v>
      </c>
      <c r="O162" s="10" t="e">
        <f t="shared" si="54"/>
        <v>#N/A</v>
      </c>
      <c r="P162" s="10"/>
      <c r="Q162" s="10"/>
      <c r="R162" s="10"/>
      <c r="S162" s="17">
        <f t="shared" si="55"/>
        <v>0.8</v>
      </c>
      <c r="T162" s="10">
        <f t="shared" ca="1" si="61"/>
        <v>8.8978991602242932</v>
      </c>
      <c r="U162" s="17">
        <f t="shared" si="56"/>
        <v>0.55999999999999994</v>
      </c>
      <c r="V162" s="10">
        <f t="shared" ca="1" si="62"/>
        <v>6.109511915922659</v>
      </c>
      <c r="W162" s="17">
        <f t="shared" si="57"/>
        <v>0</v>
      </c>
      <c r="X162" s="10" t="e">
        <f t="shared" ca="1" si="63"/>
        <v>#NUM!</v>
      </c>
      <c r="Y162" s="10">
        <f t="shared" ca="1" si="74"/>
        <v>-1.1408100636710916</v>
      </c>
      <c r="Z162" s="10">
        <f t="shared" ca="1" si="64"/>
        <v>0.32595873934677577</v>
      </c>
      <c r="AA162" s="10">
        <f t="shared" ca="1" si="65"/>
        <v>2.1021008397757082</v>
      </c>
      <c r="AB162" s="10">
        <f t="shared" ca="1" si="66"/>
        <v>3.3828242555295898</v>
      </c>
      <c r="AC162" s="20">
        <f t="shared" ca="1" si="67"/>
        <v>4.4771551920858101</v>
      </c>
      <c r="AD162" s="10">
        <f t="shared" ca="1" si="68"/>
        <v>5.5</v>
      </c>
      <c r="AE162" s="10">
        <f t="shared" ca="1" si="69"/>
        <v>6.5228448079141899</v>
      </c>
      <c r="AF162" s="10">
        <f t="shared" ca="1" si="70"/>
        <v>7.6171757444704102</v>
      </c>
      <c r="AG162" s="10">
        <f t="shared" ca="1" si="71"/>
        <v>8.8978991602242932</v>
      </c>
      <c r="AH162" s="10">
        <f t="shared" ca="1" si="72"/>
        <v>10.674041260653224</v>
      </c>
      <c r="AI162" s="10">
        <f t="shared" ca="1" si="73"/>
        <v>12.140810063671086</v>
      </c>
    </row>
    <row r="163" spans="6:35">
      <c r="F163" s="21" t="s">
        <v>3</v>
      </c>
      <c r="I163" s="19" t="e">
        <f t="shared" si="53"/>
        <v>#N/A</v>
      </c>
      <c r="J163" s="10" t="e">
        <f t="shared" si="75"/>
        <v>#VALUE!</v>
      </c>
      <c r="K163" s="10" t="e">
        <f t="shared" si="58"/>
        <v>#N/A</v>
      </c>
      <c r="L163" s="10" t="e">
        <f t="shared" si="59"/>
        <v>#N/A</v>
      </c>
      <c r="M163" s="10" t="e">
        <f t="shared" si="60"/>
        <v>#N/A</v>
      </c>
      <c r="N163" s="10">
        <f>_xlfn.AGGREGATE(2,7,$D$2:D163)</f>
        <v>6</v>
      </c>
      <c r="O163" s="10" t="e">
        <f t="shared" si="54"/>
        <v>#N/A</v>
      </c>
      <c r="P163" s="10"/>
      <c r="Q163" s="10"/>
      <c r="R163" s="10"/>
      <c r="S163" s="17">
        <f t="shared" si="55"/>
        <v>0.8</v>
      </c>
      <c r="T163" s="10">
        <f t="shared" ca="1" si="61"/>
        <v>8.8978991602242932</v>
      </c>
      <c r="U163" s="17">
        <f t="shared" si="56"/>
        <v>0.55999999999999994</v>
      </c>
      <c r="V163" s="10">
        <f t="shared" ca="1" si="62"/>
        <v>6.109511915922659</v>
      </c>
      <c r="W163" s="17">
        <f t="shared" si="57"/>
        <v>0</v>
      </c>
      <c r="X163" s="10" t="e">
        <f t="shared" ca="1" si="63"/>
        <v>#NUM!</v>
      </c>
      <c r="Y163" s="10">
        <f t="shared" ca="1" si="74"/>
        <v>-1.1408100636710916</v>
      </c>
      <c r="Z163" s="10">
        <f t="shared" ca="1" si="64"/>
        <v>0.32595873934677577</v>
      </c>
      <c r="AA163" s="10">
        <f t="shared" ca="1" si="65"/>
        <v>2.1021008397757082</v>
      </c>
      <c r="AB163" s="10">
        <f t="shared" ca="1" si="66"/>
        <v>3.3828242555295898</v>
      </c>
      <c r="AC163" s="20">
        <f t="shared" ca="1" si="67"/>
        <v>4.4771551920858101</v>
      </c>
      <c r="AD163" s="10">
        <f t="shared" ca="1" si="68"/>
        <v>5.5</v>
      </c>
      <c r="AE163" s="10">
        <f t="shared" ca="1" si="69"/>
        <v>6.5228448079141899</v>
      </c>
      <c r="AF163" s="10">
        <f t="shared" ca="1" si="70"/>
        <v>7.6171757444704102</v>
      </c>
      <c r="AG163" s="10">
        <f t="shared" ca="1" si="71"/>
        <v>8.8978991602242932</v>
      </c>
      <c r="AH163" s="10">
        <f t="shared" ca="1" si="72"/>
        <v>10.674041260653224</v>
      </c>
      <c r="AI163" s="10">
        <f t="shared" ca="1" si="73"/>
        <v>12.140810063671086</v>
      </c>
    </row>
    <row r="164" spans="6:35">
      <c r="F164" s="21" t="s">
        <v>3</v>
      </c>
      <c r="I164" s="19" t="e">
        <f t="shared" si="53"/>
        <v>#N/A</v>
      </c>
      <c r="J164" s="10" t="e">
        <f t="shared" si="75"/>
        <v>#VALUE!</v>
      </c>
      <c r="K164" s="10" t="e">
        <f t="shared" si="58"/>
        <v>#N/A</v>
      </c>
      <c r="L164" s="10" t="e">
        <f t="shared" si="59"/>
        <v>#N/A</v>
      </c>
      <c r="M164" s="10" t="e">
        <f t="shared" si="60"/>
        <v>#N/A</v>
      </c>
      <c r="N164" s="10">
        <f>_xlfn.AGGREGATE(2,7,$D$2:D164)</f>
        <v>6</v>
      </c>
      <c r="O164" s="10" t="e">
        <f t="shared" si="54"/>
        <v>#N/A</v>
      </c>
      <c r="P164" s="10"/>
      <c r="Q164" s="10"/>
      <c r="R164" s="10"/>
      <c r="S164" s="17">
        <f t="shared" si="55"/>
        <v>0.8</v>
      </c>
      <c r="T164" s="10">
        <f t="shared" ca="1" si="61"/>
        <v>8.8978991602242932</v>
      </c>
      <c r="U164" s="17">
        <f t="shared" si="56"/>
        <v>0.55999999999999994</v>
      </c>
      <c r="V164" s="10">
        <f t="shared" ca="1" si="62"/>
        <v>6.109511915922659</v>
      </c>
      <c r="W164" s="17">
        <f t="shared" si="57"/>
        <v>0</v>
      </c>
      <c r="X164" s="10" t="e">
        <f t="shared" ca="1" si="63"/>
        <v>#NUM!</v>
      </c>
      <c r="Y164" s="10">
        <f t="shared" ca="1" si="74"/>
        <v>-1.1408100636710916</v>
      </c>
      <c r="Z164" s="10">
        <f t="shared" ca="1" si="64"/>
        <v>0.32595873934677577</v>
      </c>
      <c r="AA164" s="10">
        <f t="shared" ca="1" si="65"/>
        <v>2.1021008397757082</v>
      </c>
      <c r="AB164" s="10">
        <f t="shared" ca="1" si="66"/>
        <v>3.3828242555295898</v>
      </c>
      <c r="AC164" s="20">
        <f t="shared" ca="1" si="67"/>
        <v>4.4771551920858101</v>
      </c>
      <c r="AD164" s="10">
        <f t="shared" ca="1" si="68"/>
        <v>5.5</v>
      </c>
      <c r="AE164" s="10">
        <f t="shared" ca="1" si="69"/>
        <v>6.5228448079141899</v>
      </c>
      <c r="AF164" s="10">
        <f t="shared" ca="1" si="70"/>
        <v>7.6171757444704102</v>
      </c>
      <c r="AG164" s="10">
        <f t="shared" ca="1" si="71"/>
        <v>8.8978991602242932</v>
      </c>
      <c r="AH164" s="10">
        <f t="shared" ca="1" si="72"/>
        <v>10.674041260653224</v>
      </c>
      <c r="AI164" s="10">
        <f t="shared" ca="1" si="73"/>
        <v>12.140810063671086</v>
      </c>
    </row>
    <row r="165" spans="6:35">
      <c r="F165" s="21" t="s">
        <v>3</v>
      </c>
      <c r="I165" s="19" t="e">
        <f t="shared" si="53"/>
        <v>#N/A</v>
      </c>
      <c r="J165" s="10" t="e">
        <f t="shared" si="75"/>
        <v>#VALUE!</v>
      </c>
      <c r="K165" s="10" t="e">
        <f t="shared" si="58"/>
        <v>#N/A</v>
      </c>
      <c r="L165" s="10" t="e">
        <f t="shared" si="59"/>
        <v>#N/A</v>
      </c>
      <c r="M165" s="10" t="e">
        <f t="shared" si="60"/>
        <v>#N/A</v>
      </c>
      <c r="N165" s="10">
        <f>_xlfn.AGGREGATE(2,7,$D$2:D165)</f>
        <v>6</v>
      </c>
      <c r="O165" s="10" t="e">
        <f t="shared" si="54"/>
        <v>#N/A</v>
      </c>
      <c r="P165" s="10"/>
      <c r="Q165" s="10"/>
      <c r="R165" s="10"/>
      <c r="S165" s="17">
        <f t="shared" si="55"/>
        <v>0.8</v>
      </c>
      <c r="T165" s="10">
        <f t="shared" ca="1" si="61"/>
        <v>8.8978991602242932</v>
      </c>
      <c r="U165" s="17">
        <f t="shared" si="56"/>
        <v>0.55999999999999994</v>
      </c>
      <c r="V165" s="10">
        <f t="shared" ca="1" si="62"/>
        <v>6.109511915922659</v>
      </c>
      <c r="W165" s="17">
        <f t="shared" si="57"/>
        <v>0</v>
      </c>
      <c r="X165" s="10" t="e">
        <f t="shared" ca="1" si="63"/>
        <v>#NUM!</v>
      </c>
      <c r="Y165" s="10">
        <f t="shared" ca="1" si="74"/>
        <v>-1.1408100636710916</v>
      </c>
      <c r="Z165" s="10">
        <f t="shared" ca="1" si="64"/>
        <v>0.32595873934677577</v>
      </c>
      <c r="AA165" s="10">
        <f t="shared" ca="1" si="65"/>
        <v>2.1021008397757082</v>
      </c>
      <c r="AB165" s="10">
        <f t="shared" ca="1" si="66"/>
        <v>3.3828242555295898</v>
      </c>
      <c r="AC165" s="20">
        <f t="shared" ca="1" si="67"/>
        <v>4.4771551920858101</v>
      </c>
      <c r="AD165" s="10">
        <f t="shared" ca="1" si="68"/>
        <v>5.5</v>
      </c>
      <c r="AE165" s="10">
        <f t="shared" ca="1" si="69"/>
        <v>6.5228448079141899</v>
      </c>
      <c r="AF165" s="10">
        <f t="shared" ca="1" si="70"/>
        <v>7.6171757444704102</v>
      </c>
      <c r="AG165" s="10">
        <f t="shared" ca="1" si="71"/>
        <v>8.8978991602242932</v>
      </c>
      <c r="AH165" s="10">
        <f t="shared" ca="1" si="72"/>
        <v>10.674041260653224</v>
      </c>
      <c r="AI165" s="10">
        <f t="shared" ca="1" si="73"/>
        <v>12.140810063671086</v>
      </c>
    </row>
    <row r="166" spans="6:35">
      <c r="F166" s="21" t="s">
        <v>3</v>
      </c>
      <c r="I166" s="19" t="e">
        <f t="shared" si="53"/>
        <v>#N/A</v>
      </c>
      <c r="J166" s="10" t="e">
        <f t="shared" si="75"/>
        <v>#VALUE!</v>
      </c>
      <c r="K166" s="10" t="e">
        <f t="shared" si="58"/>
        <v>#N/A</v>
      </c>
      <c r="L166" s="10" t="e">
        <f t="shared" si="59"/>
        <v>#N/A</v>
      </c>
      <c r="M166" s="10" t="e">
        <f t="shared" si="60"/>
        <v>#N/A</v>
      </c>
      <c r="N166" s="10">
        <f>_xlfn.AGGREGATE(2,7,$D$2:D166)</f>
        <v>6</v>
      </c>
      <c r="O166" s="10" t="e">
        <f t="shared" si="54"/>
        <v>#N/A</v>
      </c>
      <c r="P166" s="10"/>
      <c r="Q166" s="10"/>
      <c r="R166" s="10"/>
      <c r="S166" s="17">
        <f t="shared" si="55"/>
        <v>0.8</v>
      </c>
      <c r="T166" s="10">
        <f t="shared" ca="1" si="61"/>
        <v>8.8978991602242932</v>
      </c>
      <c r="U166" s="17">
        <f t="shared" si="56"/>
        <v>0.55999999999999994</v>
      </c>
      <c r="V166" s="10">
        <f t="shared" ca="1" si="62"/>
        <v>6.109511915922659</v>
      </c>
      <c r="W166" s="17">
        <f t="shared" si="57"/>
        <v>0</v>
      </c>
      <c r="X166" s="10" t="e">
        <f t="shared" ca="1" si="63"/>
        <v>#NUM!</v>
      </c>
      <c r="Y166" s="10">
        <f t="shared" ca="1" si="74"/>
        <v>-1.1408100636710916</v>
      </c>
      <c r="Z166" s="10">
        <f t="shared" ca="1" si="64"/>
        <v>0.32595873934677577</v>
      </c>
      <c r="AA166" s="10">
        <f t="shared" ca="1" si="65"/>
        <v>2.1021008397757082</v>
      </c>
      <c r="AB166" s="10">
        <f t="shared" ca="1" si="66"/>
        <v>3.3828242555295898</v>
      </c>
      <c r="AC166" s="20">
        <f t="shared" ca="1" si="67"/>
        <v>4.4771551920858101</v>
      </c>
      <c r="AD166" s="10">
        <f t="shared" ca="1" si="68"/>
        <v>5.5</v>
      </c>
      <c r="AE166" s="10">
        <f t="shared" ca="1" si="69"/>
        <v>6.5228448079141899</v>
      </c>
      <c r="AF166" s="10">
        <f t="shared" ca="1" si="70"/>
        <v>7.6171757444704102</v>
      </c>
      <c r="AG166" s="10">
        <f t="shared" ca="1" si="71"/>
        <v>8.8978991602242932</v>
      </c>
      <c r="AH166" s="10">
        <f t="shared" ca="1" si="72"/>
        <v>10.674041260653224</v>
      </c>
      <c r="AI166" s="10">
        <f t="shared" ca="1" si="73"/>
        <v>12.140810063671086</v>
      </c>
    </row>
    <row r="167" spans="6:35">
      <c r="F167" s="21" t="s">
        <v>3</v>
      </c>
      <c r="I167" s="19" t="e">
        <f t="shared" si="53"/>
        <v>#N/A</v>
      </c>
      <c r="J167" s="10" t="e">
        <f t="shared" si="75"/>
        <v>#VALUE!</v>
      </c>
      <c r="K167" s="10" t="e">
        <f t="shared" si="58"/>
        <v>#N/A</v>
      </c>
      <c r="L167" s="10" t="e">
        <f t="shared" si="59"/>
        <v>#N/A</v>
      </c>
      <c r="M167" s="10" t="e">
        <f t="shared" si="60"/>
        <v>#N/A</v>
      </c>
      <c r="N167" s="10">
        <f>_xlfn.AGGREGATE(2,7,$D$2:D167)</f>
        <v>6</v>
      </c>
      <c r="O167" s="10" t="e">
        <f t="shared" si="54"/>
        <v>#N/A</v>
      </c>
      <c r="P167" s="10"/>
      <c r="Q167" s="10"/>
      <c r="R167" s="10"/>
      <c r="S167" s="17">
        <f t="shared" si="55"/>
        <v>0.8</v>
      </c>
      <c r="T167" s="10">
        <f t="shared" ca="1" si="61"/>
        <v>8.8978991602242932</v>
      </c>
      <c r="U167" s="17">
        <f t="shared" si="56"/>
        <v>0.55999999999999994</v>
      </c>
      <c r="V167" s="10">
        <f t="shared" ca="1" si="62"/>
        <v>6.109511915922659</v>
      </c>
      <c r="W167" s="17">
        <f t="shared" si="57"/>
        <v>0</v>
      </c>
      <c r="X167" s="10" t="e">
        <f t="shared" ca="1" si="63"/>
        <v>#NUM!</v>
      </c>
      <c r="Y167" s="10">
        <f t="shared" ca="1" si="74"/>
        <v>-1.1408100636710916</v>
      </c>
      <c r="Z167" s="10">
        <f t="shared" ca="1" si="64"/>
        <v>0.32595873934677577</v>
      </c>
      <c r="AA167" s="10">
        <f t="shared" ca="1" si="65"/>
        <v>2.1021008397757082</v>
      </c>
      <c r="AB167" s="10">
        <f t="shared" ca="1" si="66"/>
        <v>3.3828242555295898</v>
      </c>
      <c r="AC167" s="20">
        <f t="shared" ca="1" si="67"/>
        <v>4.4771551920858101</v>
      </c>
      <c r="AD167" s="10">
        <f t="shared" ca="1" si="68"/>
        <v>5.5</v>
      </c>
      <c r="AE167" s="10">
        <f t="shared" ca="1" si="69"/>
        <v>6.5228448079141899</v>
      </c>
      <c r="AF167" s="10">
        <f t="shared" ca="1" si="70"/>
        <v>7.6171757444704102</v>
      </c>
      <c r="AG167" s="10">
        <f t="shared" ca="1" si="71"/>
        <v>8.8978991602242932</v>
      </c>
      <c r="AH167" s="10">
        <f t="shared" ca="1" si="72"/>
        <v>10.674041260653224</v>
      </c>
      <c r="AI167" s="10">
        <f t="shared" ca="1" si="73"/>
        <v>12.140810063671086</v>
      </c>
    </row>
    <row r="168" spans="6:35">
      <c r="F168" s="21" t="s">
        <v>3</v>
      </c>
      <c r="I168" s="19" t="e">
        <f t="shared" si="53"/>
        <v>#N/A</v>
      </c>
      <c r="J168" s="10" t="e">
        <f t="shared" si="75"/>
        <v>#VALUE!</v>
      </c>
      <c r="K168" s="10" t="e">
        <f t="shared" si="58"/>
        <v>#N/A</v>
      </c>
      <c r="L168" s="10" t="e">
        <f t="shared" si="59"/>
        <v>#N/A</v>
      </c>
      <c r="M168" s="10" t="e">
        <f t="shared" si="60"/>
        <v>#N/A</v>
      </c>
      <c r="N168" s="10">
        <f>_xlfn.AGGREGATE(2,7,$D$2:D168)</f>
        <v>6</v>
      </c>
      <c r="O168" s="10" t="e">
        <f t="shared" si="54"/>
        <v>#N/A</v>
      </c>
      <c r="P168" s="10"/>
      <c r="Q168" s="10"/>
      <c r="R168" s="10"/>
      <c r="S168" s="17">
        <f t="shared" si="55"/>
        <v>0.8</v>
      </c>
      <c r="T168" s="10">
        <f t="shared" ca="1" si="61"/>
        <v>8.8978991602242932</v>
      </c>
      <c r="U168" s="17">
        <f t="shared" si="56"/>
        <v>0.55999999999999994</v>
      </c>
      <c r="V168" s="10">
        <f t="shared" ca="1" si="62"/>
        <v>6.109511915922659</v>
      </c>
      <c r="W168" s="17">
        <f t="shared" si="57"/>
        <v>0</v>
      </c>
      <c r="X168" s="10" t="e">
        <f t="shared" ca="1" si="63"/>
        <v>#NUM!</v>
      </c>
      <c r="Y168" s="10">
        <f t="shared" ca="1" si="74"/>
        <v>-1.1408100636710916</v>
      </c>
      <c r="Z168" s="10">
        <f t="shared" ca="1" si="64"/>
        <v>0.32595873934677577</v>
      </c>
      <c r="AA168" s="10">
        <f t="shared" ca="1" si="65"/>
        <v>2.1021008397757082</v>
      </c>
      <c r="AB168" s="10">
        <f t="shared" ca="1" si="66"/>
        <v>3.3828242555295898</v>
      </c>
      <c r="AC168" s="20">
        <f t="shared" ca="1" si="67"/>
        <v>4.4771551920858101</v>
      </c>
      <c r="AD168" s="10">
        <f t="shared" ca="1" si="68"/>
        <v>5.5</v>
      </c>
      <c r="AE168" s="10">
        <f t="shared" ca="1" si="69"/>
        <v>6.5228448079141899</v>
      </c>
      <c r="AF168" s="10">
        <f t="shared" ca="1" si="70"/>
        <v>7.6171757444704102</v>
      </c>
      <c r="AG168" s="10">
        <f t="shared" ca="1" si="71"/>
        <v>8.8978991602242932</v>
      </c>
      <c r="AH168" s="10">
        <f t="shared" ca="1" si="72"/>
        <v>10.674041260653224</v>
      </c>
      <c r="AI168" s="10">
        <f t="shared" ca="1" si="73"/>
        <v>12.140810063671086</v>
      </c>
    </row>
    <row r="169" spans="6:35">
      <c r="F169" s="21" t="s">
        <v>3</v>
      </c>
      <c r="I169" s="19" t="e">
        <f t="shared" si="53"/>
        <v>#N/A</v>
      </c>
      <c r="J169" s="10" t="e">
        <f t="shared" si="75"/>
        <v>#VALUE!</v>
      </c>
      <c r="K169" s="10" t="e">
        <f t="shared" si="58"/>
        <v>#N/A</v>
      </c>
      <c r="L169" s="10" t="e">
        <f t="shared" si="59"/>
        <v>#N/A</v>
      </c>
      <c r="M169" s="10" t="e">
        <f t="shared" si="60"/>
        <v>#N/A</v>
      </c>
      <c r="N169" s="10">
        <f>_xlfn.AGGREGATE(2,7,$D$2:D169)</f>
        <v>6</v>
      </c>
      <c r="O169" s="10" t="e">
        <f t="shared" si="54"/>
        <v>#N/A</v>
      </c>
      <c r="P169" s="10"/>
      <c r="Q169" s="10"/>
      <c r="R169" s="10"/>
      <c r="S169" s="17">
        <f t="shared" si="55"/>
        <v>0.8</v>
      </c>
      <c r="T169" s="10">
        <f t="shared" ca="1" si="61"/>
        <v>8.8978991602242932</v>
      </c>
      <c r="U169" s="17">
        <f t="shared" si="56"/>
        <v>0.55999999999999994</v>
      </c>
      <c r="V169" s="10">
        <f t="shared" ca="1" si="62"/>
        <v>6.109511915922659</v>
      </c>
      <c r="W169" s="17">
        <f t="shared" si="57"/>
        <v>0</v>
      </c>
      <c r="X169" s="10" t="e">
        <f t="shared" ca="1" si="63"/>
        <v>#NUM!</v>
      </c>
      <c r="Y169" s="10">
        <f t="shared" ca="1" si="74"/>
        <v>-1.1408100636710916</v>
      </c>
      <c r="Z169" s="10">
        <f t="shared" ca="1" si="64"/>
        <v>0.32595873934677577</v>
      </c>
      <c r="AA169" s="10">
        <f t="shared" ca="1" si="65"/>
        <v>2.1021008397757082</v>
      </c>
      <c r="AB169" s="10">
        <f t="shared" ca="1" si="66"/>
        <v>3.3828242555295898</v>
      </c>
      <c r="AC169" s="20">
        <f t="shared" ca="1" si="67"/>
        <v>4.4771551920858101</v>
      </c>
      <c r="AD169" s="10">
        <f t="shared" ca="1" si="68"/>
        <v>5.5</v>
      </c>
      <c r="AE169" s="10">
        <f t="shared" ca="1" si="69"/>
        <v>6.5228448079141899</v>
      </c>
      <c r="AF169" s="10">
        <f t="shared" ca="1" si="70"/>
        <v>7.6171757444704102</v>
      </c>
      <c r="AG169" s="10">
        <f t="shared" ca="1" si="71"/>
        <v>8.8978991602242932</v>
      </c>
      <c r="AH169" s="10">
        <f t="shared" ca="1" si="72"/>
        <v>10.674041260653224</v>
      </c>
      <c r="AI169" s="10">
        <f t="shared" ca="1" si="73"/>
        <v>12.140810063671086</v>
      </c>
    </row>
    <row r="170" spans="6:35">
      <c r="F170" s="21" t="s">
        <v>3</v>
      </c>
      <c r="I170" s="19" t="e">
        <f t="shared" si="53"/>
        <v>#N/A</v>
      </c>
      <c r="J170" s="10" t="e">
        <f t="shared" si="75"/>
        <v>#VALUE!</v>
      </c>
      <c r="K170" s="10" t="e">
        <f t="shared" si="58"/>
        <v>#N/A</v>
      </c>
      <c r="L170" s="10" t="e">
        <f t="shared" si="59"/>
        <v>#N/A</v>
      </c>
      <c r="M170" s="10" t="e">
        <f t="shared" si="60"/>
        <v>#N/A</v>
      </c>
      <c r="N170" s="10">
        <f>_xlfn.AGGREGATE(2,7,$D$2:D170)</f>
        <v>6</v>
      </c>
      <c r="O170" s="10" t="e">
        <f t="shared" si="54"/>
        <v>#N/A</v>
      </c>
      <c r="P170" s="10"/>
      <c r="Q170" s="10"/>
      <c r="R170" s="10"/>
      <c r="S170" s="17">
        <f t="shared" si="55"/>
        <v>0.8</v>
      </c>
      <c r="T170" s="10">
        <f t="shared" ca="1" si="61"/>
        <v>8.8978991602242932</v>
      </c>
      <c r="U170" s="17">
        <f t="shared" si="56"/>
        <v>0.55999999999999994</v>
      </c>
      <c r="V170" s="10">
        <f t="shared" ca="1" si="62"/>
        <v>6.109511915922659</v>
      </c>
      <c r="W170" s="17">
        <f t="shared" si="57"/>
        <v>0</v>
      </c>
      <c r="X170" s="10" t="e">
        <f t="shared" ca="1" si="63"/>
        <v>#NUM!</v>
      </c>
      <c r="Y170" s="10">
        <f t="shared" ca="1" si="74"/>
        <v>-1.1408100636710916</v>
      </c>
      <c r="Z170" s="10">
        <f t="shared" ca="1" si="64"/>
        <v>0.32595873934677577</v>
      </c>
      <c r="AA170" s="10">
        <f t="shared" ca="1" si="65"/>
        <v>2.1021008397757082</v>
      </c>
      <c r="AB170" s="10">
        <f t="shared" ca="1" si="66"/>
        <v>3.3828242555295898</v>
      </c>
      <c r="AC170" s="20">
        <f t="shared" ca="1" si="67"/>
        <v>4.4771551920858101</v>
      </c>
      <c r="AD170" s="10">
        <f t="shared" ca="1" si="68"/>
        <v>5.5</v>
      </c>
      <c r="AE170" s="10">
        <f t="shared" ca="1" si="69"/>
        <v>6.5228448079141899</v>
      </c>
      <c r="AF170" s="10">
        <f t="shared" ca="1" si="70"/>
        <v>7.6171757444704102</v>
      </c>
      <c r="AG170" s="10">
        <f t="shared" ca="1" si="71"/>
        <v>8.8978991602242932</v>
      </c>
      <c r="AH170" s="10">
        <f t="shared" ca="1" si="72"/>
        <v>10.674041260653224</v>
      </c>
      <c r="AI170" s="10">
        <f t="shared" ca="1" si="73"/>
        <v>12.140810063671086</v>
      </c>
    </row>
    <row r="171" spans="6:35">
      <c r="F171" s="21" t="s">
        <v>3</v>
      </c>
      <c r="I171" s="19" t="e">
        <f t="shared" si="53"/>
        <v>#N/A</v>
      </c>
      <c r="J171" s="10" t="e">
        <f t="shared" si="75"/>
        <v>#VALUE!</v>
      </c>
      <c r="K171" s="10" t="e">
        <f t="shared" si="58"/>
        <v>#N/A</v>
      </c>
      <c r="L171" s="10" t="e">
        <f t="shared" si="59"/>
        <v>#N/A</v>
      </c>
      <c r="M171" s="10" t="e">
        <f t="shared" si="60"/>
        <v>#N/A</v>
      </c>
      <c r="N171" s="10">
        <f>_xlfn.AGGREGATE(2,7,$D$2:D171)</f>
        <v>6</v>
      </c>
      <c r="O171" s="10" t="e">
        <f t="shared" si="54"/>
        <v>#N/A</v>
      </c>
      <c r="P171" s="10"/>
      <c r="Q171" s="10"/>
      <c r="R171" s="10"/>
      <c r="S171" s="17">
        <f t="shared" si="55"/>
        <v>0.8</v>
      </c>
      <c r="T171" s="10">
        <f t="shared" ca="1" si="61"/>
        <v>8.8978991602242932</v>
      </c>
      <c r="U171" s="17">
        <f t="shared" si="56"/>
        <v>0.55999999999999994</v>
      </c>
      <c r="V171" s="10">
        <f t="shared" ca="1" si="62"/>
        <v>6.109511915922659</v>
      </c>
      <c r="W171" s="17">
        <f t="shared" si="57"/>
        <v>0</v>
      </c>
      <c r="X171" s="10" t="e">
        <f t="shared" ca="1" si="63"/>
        <v>#NUM!</v>
      </c>
      <c r="Y171" s="10">
        <f t="shared" ca="1" si="74"/>
        <v>-1.1408100636710916</v>
      </c>
      <c r="Z171" s="10">
        <f t="shared" ca="1" si="64"/>
        <v>0.32595873934677577</v>
      </c>
      <c r="AA171" s="10">
        <f t="shared" ca="1" si="65"/>
        <v>2.1021008397757082</v>
      </c>
      <c r="AB171" s="10">
        <f t="shared" ca="1" si="66"/>
        <v>3.3828242555295898</v>
      </c>
      <c r="AC171" s="20">
        <f t="shared" ca="1" si="67"/>
        <v>4.4771551920858101</v>
      </c>
      <c r="AD171" s="10">
        <f t="shared" ca="1" si="68"/>
        <v>5.5</v>
      </c>
      <c r="AE171" s="10">
        <f t="shared" ca="1" si="69"/>
        <v>6.5228448079141899</v>
      </c>
      <c r="AF171" s="10">
        <f t="shared" ca="1" si="70"/>
        <v>7.6171757444704102</v>
      </c>
      <c r="AG171" s="10">
        <f t="shared" ca="1" si="71"/>
        <v>8.8978991602242932</v>
      </c>
      <c r="AH171" s="10">
        <f t="shared" ca="1" si="72"/>
        <v>10.674041260653224</v>
      </c>
      <c r="AI171" s="10">
        <f t="shared" ca="1" si="73"/>
        <v>12.140810063671086</v>
      </c>
    </row>
    <row r="172" spans="6:35">
      <c r="F172" s="21" t="s">
        <v>3</v>
      </c>
      <c r="I172" s="19" t="e">
        <f t="shared" si="53"/>
        <v>#N/A</v>
      </c>
      <c r="J172" s="10" t="e">
        <f t="shared" si="75"/>
        <v>#VALUE!</v>
      </c>
      <c r="K172" s="10" t="e">
        <f t="shared" si="58"/>
        <v>#N/A</v>
      </c>
      <c r="L172" s="10" t="e">
        <f t="shared" si="59"/>
        <v>#N/A</v>
      </c>
      <c r="M172" s="10" t="e">
        <f t="shared" si="60"/>
        <v>#N/A</v>
      </c>
      <c r="N172" s="10">
        <f>_xlfn.AGGREGATE(2,7,$D$2:D172)</f>
        <v>6</v>
      </c>
      <c r="O172" s="10" t="e">
        <f t="shared" si="54"/>
        <v>#N/A</v>
      </c>
      <c r="P172" s="10"/>
      <c r="Q172" s="10"/>
      <c r="R172" s="10"/>
      <c r="S172" s="17">
        <f t="shared" si="55"/>
        <v>0.8</v>
      </c>
      <c r="T172" s="10">
        <f t="shared" ca="1" si="61"/>
        <v>8.8978991602242932</v>
      </c>
      <c r="U172" s="17">
        <f t="shared" si="56"/>
        <v>0.55999999999999994</v>
      </c>
      <c r="V172" s="10">
        <f t="shared" ca="1" si="62"/>
        <v>6.109511915922659</v>
      </c>
      <c r="W172" s="17">
        <f t="shared" si="57"/>
        <v>0</v>
      </c>
      <c r="X172" s="10" t="e">
        <f t="shared" ca="1" si="63"/>
        <v>#NUM!</v>
      </c>
      <c r="Y172" s="10">
        <f t="shared" ca="1" si="74"/>
        <v>-1.1408100636710916</v>
      </c>
      <c r="Z172" s="10">
        <f t="shared" ca="1" si="64"/>
        <v>0.32595873934677577</v>
      </c>
      <c r="AA172" s="10">
        <f t="shared" ca="1" si="65"/>
        <v>2.1021008397757082</v>
      </c>
      <c r="AB172" s="10">
        <f t="shared" ca="1" si="66"/>
        <v>3.3828242555295898</v>
      </c>
      <c r="AC172" s="20">
        <f t="shared" ca="1" si="67"/>
        <v>4.4771551920858101</v>
      </c>
      <c r="AD172" s="10">
        <f t="shared" ca="1" si="68"/>
        <v>5.5</v>
      </c>
      <c r="AE172" s="10">
        <f t="shared" ca="1" si="69"/>
        <v>6.5228448079141899</v>
      </c>
      <c r="AF172" s="10">
        <f t="shared" ca="1" si="70"/>
        <v>7.6171757444704102</v>
      </c>
      <c r="AG172" s="10">
        <f t="shared" ca="1" si="71"/>
        <v>8.8978991602242932</v>
      </c>
      <c r="AH172" s="10">
        <f t="shared" ca="1" si="72"/>
        <v>10.674041260653224</v>
      </c>
      <c r="AI172" s="10">
        <f t="shared" ca="1" si="73"/>
        <v>12.140810063671086</v>
      </c>
    </row>
    <row r="173" spans="6:35">
      <c r="F173" s="21" t="s">
        <v>3</v>
      </c>
      <c r="I173" s="19" t="e">
        <f t="shared" si="53"/>
        <v>#N/A</v>
      </c>
      <c r="J173" s="10" t="e">
        <f t="shared" si="75"/>
        <v>#VALUE!</v>
      </c>
      <c r="K173" s="10" t="e">
        <f t="shared" si="58"/>
        <v>#N/A</v>
      </c>
      <c r="L173" s="10" t="e">
        <f t="shared" si="59"/>
        <v>#N/A</v>
      </c>
      <c r="M173" s="10" t="e">
        <f t="shared" si="60"/>
        <v>#N/A</v>
      </c>
      <c r="N173" s="10">
        <f>_xlfn.AGGREGATE(2,7,$D$2:D173)</f>
        <v>6</v>
      </c>
      <c r="O173" s="10" t="e">
        <f t="shared" si="54"/>
        <v>#N/A</v>
      </c>
      <c r="P173" s="10"/>
      <c r="Q173" s="10"/>
      <c r="R173" s="10"/>
      <c r="S173" s="17">
        <f t="shared" si="55"/>
        <v>0.8</v>
      </c>
      <c r="T173" s="10">
        <f t="shared" ca="1" si="61"/>
        <v>8.8978991602242932</v>
      </c>
      <c r="U173" s="17">
        <f t="shared" si="56"/>
        <v>0.55999999999999994</v>
      </c>
      <c r="V173" s="10">
        <f t="shared" ca="1" si="62"/>
        <v>6.109511915922659</v>
      </c>
      <c r="W173" s="17">
        <f t="shared" si="57"/>
        <v>0</v>
      </c>
      <c r="X173" s="10" t="e">
        <f t="shared" ca="1" si="63"/>
        <v>#NUM!</v>
      </c>
      <c r="Y173" s="10">
        <f t="shared" ca="1" si="74"/>
        <v>-1.1408100636710916</v>
      </c>
      <c r="Z173" s="10">
        <f t="shared" ca="1" si="64"/>
        <v>0.32595873934677577</v>
      </c>
      <c r="AA173" s="10">
        <f t="shared" ca="1" si="65"/>
        <v>2.1021008397757082</v>
      </c>
      <c r="AB173" s="10">
        <f t="shared" ca="1" si="66"/>
        <v>3.3828242555295898</v>
      </c>
      <c r="AC173" s="20">
        <f t="shared" ca="1" si="67"/>
        <v>4.4771551920858101</v>
      </c>
      <c r="AD173" s="10">
        <f t="shared" ca="1" si="68"/>
        <v>5.5</v>
      </c>
      <c r="AE173" s="10">
        <f t="shared" ca="1" si="69"/>
        <v>6.5228448079141899</v>
      </c>
      <c r="AF173" s="10">
        <f t="shared" ca="1" si="70"/>
        <v>7.6171757444704102</v>
      </c>
      <c r="AG173" s="10">
        <f t="shared" ca="1" si="71"/>
        <v>8.8978991602242932</v>
      </c>
      <c r="AH173" s="10">
        <f t="shared" ca="1" si="72"/>
        <v>10.674041260653224</v>
      </c>
      <c r="AI173" s="10">
        <f t="shared" ca="1" si="73"/>
        <v>12.140810063671086</v>
      </c>
    </row>
    <row r="174" spans="6:35">
      <c r="F174" s="21" t="s">
        <v>3</v>
      </c>
      <c r="I174" s="19" t="e">
        <f t="shared" si="53"/>
        <v>#N/A</v>
      </c>
      <c r="J174" s="10" t="e">
        <f t="shared" si="75"/>
        <v>#VALUE!</v>
      </c>
      <c r="K174" s="10" t="e">
        <f t="shared" si="58"/>
        <v>#N/A</v>
      </c>
      <c r="L174" s="10" t="e">
        <f t="shared" si="59"/>
        <v>#N/A</v>
      </c>
      <c r="M174" s="10" t="e">
        <f t="shared" si="60"/>
        <v>#N/A</v>
      </c>
      <c r="N174" s="10">
        <f>_xlfn.AGGREGATE(2,7,$D$2:D174)</f>
        <v>6</v>
      </c>
      <c r="O174" s="10" t="e">
        <f t="shared" si="54"/>
        <v>#N/A</v>
      </c>
      <c r="P174" s="10"/>
      <c r="Q174" s="10"/>
      <c r="R174" s="10"/>
      <c r="S174" s="17">
        <f t="shared" si="55"/>
        <v>0.8</v>
      </c>
      <c r="T174" s="10">
        <f t="shared" ca="1" si="61"/>
        <v>8.8978991602242932</v>
      </c>
      <c r="U174" s="17">
        <f t="shared" si="56"/>
        <v>0.55999999999999994</v>
      </c>
      <c r="V174" s="10">
        <f t="shared" ca="1" si="62"/>
        <v>6.109511915922659</v>
      </c>
      <c r="W174" s="17">
        <f t="shared" si="57"/>
        <v>0</v>
      </c>
      <c r="X174" s="10" t="e">
        <f t="shared" ca="1" si="63"/>
        <v>#NUM!</v>
      </c>
      <c r="Y174" s="10">
        <f t="shared" ca="1" si="74"/>
        <v>-1.1408100636710916</v>
      </c>
      <c r="Z174" s="10">
        <f t="shared" ca="1" si="64"/>
        <v>0.32595873934677577</v>
      </c>
      <c r="AA174" s="10">
        <f t="shared" ca="1" si="65"/>
        <v>2.1021008397757082</v>
      </c>
      <c r="AB174" s="10">
        <f t="shared" ca="1" si="66"/>
        <v>3.3828242555295898</v>
      </c>
      <c r="AC174" s="20">
        <f t="shared" ca="1" si="67"/>
        <v>4.4771551920858101</v>
      </c>
      <c r="AD174" s="10">
        <f t="shared" ca="1" si="68"/>
        <v>5.5</v>
      </c>
      <c r="AE174" s="10">
        <f t="shared" ca="1" si="69"/>
        <v>6.5228448079141899</v>
      </c>
      <c r="AF174" s="10">
        <f t="shared" ca="1" si="70"/>
        <v>7.6171757444704102</v>
      </c>
      <c r="AG174" s="10">
        <f t="shared" ca="1" si="71"/>
        <v>8.8978991602242932</v>
      </c>
      <c r="AH174" s="10">
        <f t="shared" ca="1" si="72"/>
        <v>10.674041260653224</v>
      </c>
      <c r="AI174" s="10">
        <f t="shared" ca="1" si="73"/>
        <v>12.140810063671086</v>
      </c>
    </row>
    <row r="175" spans="6:35">
      <c r="F175" s="21" t="s">
        <v>3</v>
      </c>
      <c r="I175" s="19" t="e">
        <f t="shared" si="53"/>
        <v>#N/A</v>
      </c>
      <c r="J175" s="10" t="e">
        <f t="shared" si="75"/>
        <v>#VALUE!</v>
      </c>
      <c r="K175" s="10" t="e">
        <f t="shared" si="58"/>
        <v>#N/A</v>
      </c>
      <c r="L175" s="10" t="e">
        <f t="shared" si="59"/>
        <v>#N/A</v>
      </c>
      <c r="M175" s="10" t="e">
        <f t="shared" si="60"/>
        <v>#N/A</v>
      </c>
      <c r="N175" s="10">
        <f>_xlfn.AGGREGATE(2,7,$D$2:D175)</f>
        <v>6</v>
      </c>
      <c r="O175" s="10" t="e">
        <f t="shared" si="54"/>
        <v>#N/A</v>
      </c>
      <c r="P175" s="10"/>
      <c r="Q175" s="10"/>
      <c r="R175" s="10"/>
      <c r="S175" s="17">
        <f t="shared" si="55"/>
        <v>0.8</v>
      </c>
      <c r="T175" s="10">
        <f t="shared" ca="1" si="61"/>
        <v>8.8978991602242932</v>
      </c>
      <c r="U175" s="17">
        <f t="shared" si="56"/>
        <v>0.55999999999999994</v>
      </c>
      <c r="V175" s="10">
        <f t="shared" ca="1" si="62"/>
        <v>6.109511915922659</v>
      </c>
      <c r="W175" s="17">
        <f t="shared" si="57"/>
        <v>0</v>
      </c>
      <c r="X175" s="10" t="e">
        <f t="shared" ca="1" si="63"/>
        <v>#NUM!</v>
      </c>
      <c r="Y175" s="10">
        <f t="shared" ca="1" si="74"/>
        <v>-1.1408100636710916</v>
      </c>
      <c r="Z175" s="10">
        <f t="shared" ca="1" si="64"/>
        <v>0.32595873934677577</v>
      </c>
      <c r="AA175" s="10">
        <f t="shared" ca="1" si="65"/>
        <v>2.1021008397757082</v>
      </c>
      <c r="AB175" s="10">
        <f t="shared" ca="1" si="66"/>
        <v>3.3828242555295898</v>
      </c>
      <c r="AC175" s="20">
        <f t="shared" ca="1" si="67"/>
        <v>4.4771551920858101</v>
      </c>
      <c r="AD175" s="10">
        <f t="shared" ca="1" si="68"/>
        <v>5.5</v>
      </c>
      <c r="AE175" s="10">
        <f t="shared" ca="1" si="69"/>
        <v>6.5228448079141899</v>
      </c>
      <c r="AF175" s="10">
        <f t="shared" ca="1" si="70"/>
        <v>7.6171757444704102</v>
      </c>
      <c r="AG175" s="10">
        <f t="shared" ca="1" si="71"/>
        <v>8.8978991602242932</v>
      </c>
      <c r="AH175" s="10">
        <f t="shared" ca="1" si="72"/>
        <v>10.674041260653224</v>
      </c>
      <c r="AI175" s="10">
        <f t="shared" ca="1" si="73"/>
        <v>12.140810063671086</v>
      </c>
    </row>
    <row r="176" spans="6:35">
      <c r="F176" s="21" t="s">
        <v>3</v>
      </c>
      <c r="I176" s="19" t="e">
        <f t="shared" si="53"/>
        <v>#N/A</v>
      </c>
      <c r="J176" s="10" t="e">
        <f t="shared" si="75"/>
        <v>#VALUE!</v>
      </c>
      <c r="K176" s="10" t="e">
        <f t="shared" si="58"/>
        <v>#N/A</v>
      </c>
      <c r="L176" s="10" t="e">
        <f t="shared" si="59"/>
        <v>#N/A</v>
      </c>
      <c r="M176" s="10" t="e">
        <f t="shared" si="60"/>
        <v>#N/A</v>
      </c>
      <c r="N176" s="10">
        <f>_xlfn.AGGREGATE(2,7,$D$2:D176)</f>
        <v>6</v>
      </c>
      <c r="O176" s="10" t="e">
        <f t="shared" si="54"/>
        <v>#N/A</v>
      </c>
      <c r="P176" s="10"/>
      <c r="Q176" s="10"/>
      <c r="R176" s="10"/>
      <c r="S176" s="17">
        <f t="shared" si="55"/>
        <v>0.8</v>
      </c>
      <c r="T176" s="10">
        <f t="shared" ca="1" si="61"/>
        <v>8.8978991602242932</v>
      </c>
      <c r="U176" s="17">
        <f t="shared" si="56"/>
        <v>0.55999999999999994</v>
      </c>
      <c r="V176" s="10">
        <f t="shared" ca="1" si="62"/>
        <v>6.109511915922659</v>
      </c>
      <c r="W176" s="17">
        <f t="shared" si="57"/>
        <v>0</v>
      </c>
      <c r="X176" s="10" t="e">
        <f t="shared" ca="1" si="63"/>
        <v>#NUM!</v>
      </c>
      <c r="Y176" s="10">
        <f t="shared" ca="1" si="74"/>
        <v>-1.1408100636710916</v>
      </c>
      <c r="Z176" s="10">
        <f t="shared" ca="1" si="64"/>
        <v>0.32595873934677577</v>
      </c>
      <c r="AA176" s="10">
        <f t="shared" ca="1" si="65"/>
        <v>2.1021008397757082</v>
      </c>
      <c r="AB176" s="10">
        <f t="shared" ca="1" si="66"/>
        <v>3.3828242555295898</v>
      </c>
      <c r="AC176" s="20">
        <f t="shared" ca="1" si="67"/>
        <v>4.4771551920858101</v>
      </c>
      <c r="AD176" s="10">
        <f t="shared" ca="1" si="68"/>
        <v>5.5</v>
      </c>
      <c r="AE176" s="10">
        <f t="shared" ca="1" si="69"/>
        <v>6.5228448079141899</v>
      </c>
      <c r="AF176" s="10">
        <f t="shared" ca="1" si="70"/>
        <v>7.6171757444704102</v>
      </c>
      <c r="AG176" s="10">
        <f t="shared" ca="1" si="71"/>
        <v>8.8978991602242932</v>
      </c>
      <c r="AH176" s="10">
        <f t="shared" ca="1" si="72"/>
        <v>10.674041260653224</v>
      </c>
      <c r="AI176" s="10">
        <f t="shared" ca="1" si="73"/>
        <v>12.140810063671086</v>
      </c>
    </row>
    <row r="177" spans="6:35">
      <c r="F177" s="21" t="s">
        <v>3</v>
      </c>
      <c r="I177" s="19" t="e">
        <f t="shared" si="53"/>
        <v>#N/A</v>
      </c>
      <c r="J177" s="10" t="e">
        <f t="shared" si="75"/>
        <v>#VALUE!</v>
      </c>
      <c r="K177" s="10" t="e">
        <f t="shared" si="58"/>
        <v>#N/A</v>
      </c>
      <c r="L177" s="10" t="e">
        <f t="shared" si="59"/>
        <v>#N/A</v>
      </c>
      <c r="M177" s="10" t="e">
        <f t="shared" si="60"/>
        <v>#N/A</v>
      </c>
      <c r="N177" s="10">
        <f>_xlfn.AGGREGATE(2,7,$D$2:D177)</f>
        <v>6</v>
      </c>
      <c r="O177" s="10" t="e">
        <f t="shared" si="54"/>
        <v>#N/A</v>
      </c>
      <c r="P177" s="10"/>
      <c r="Q177" s="10"/>
      <c r="R177" s="10"/>
      <c r="S177" s="17">
        <f t="shared" si="55"/>
        <v>0.8</v>
      </c>
      <c r="T177" s="10">
        <f t="shared" ca="1" si="61"/>
        <v>8.8978991602242932</v>
      </c>
      <c r="U177" s="17">
        <f t="shared" si="56"/>
        <v>0.55999999999999994</v>
      </c>
      <c r="V177" s="10">
        <f t="shared" ca="1" si="62"/>
        <v>6.109511915922659</v>
      </c>
      <c r="W177" s="17">
        <f t="shared" si="57"/>
        <v>0</v>
      </c>
      <c r="X177" s="10" t="e">
        <f t="shared" ca="1" si="63"/>
        <v>#NUM!</v>
      </c>
      <c r="Y177" s="10">
        <f t="shared" ca="1" si="74"/>
        <v>-1.1408100636710916</v>
      </c>
      <c r="Z177" s="10">
        <f t="shared" ca="1" si="64"/>
        <v>0.32595873934677577</v>
      </c>
      <c r="AA177" s="10">
        <f t="shared" ca="1" si="65"/>
        <v>2.1021008397757082</v>
      </c>
      <c r="AB177" s="10">
        <f t="shared" ca="1" si="66"/>
        <v>3.3828242555295898</v>
      </c>
      <c r="AC177" s="20">
        <f t="shared" ca="1" si="67"/>
        <v>4.4771551920858101</v>
      </c>
      <c r="AD177" s="10">
        <f t="shared" ca="1" si="68"/>
        <v>5.5</v>
      </c>
      <c r="AE177" s="10">
        <f t="shared" ca="1" si="69"/>
        <v>6.5228448079141899</v>
      </c>
      <c r="AF177" s="10">
        <f t="shared" ca="1" si="70"/>
        <v>7.6171757444704102</v>
      </c>
      <c r="AG177" s="10">
        <f t="shared" ca="1" si="71"/>
        <v>8.8978991602242932</v>
      </c>
      <c r="AH177" s="10">
        <f t="shared" ca="1" si="72"/>
        <v>10.674041260653224</v>
      </c>
      <c r="AI177" s="10">
        <f t="shared" ca="1" si="73"/>
        <v>12.140810063671086</v>
      </c>
    </row>
    <row r="178" spans="6:35">
      <c r="F178" s="21" t="s">
        <v>3</v>
      </c>
      <c r="I178" s="19" t="e">
        <f t="shared" si="53"/>
        <v>#N/A</v>
      </c>
      <c r="J178" s="10" t="e">
        <f t="shared" si="75"/>
        <v>#VALUE!</v>
      </c>
      <c r="K178" s="10" t="e">
        <f t="shared" si="58"/>
        <v>#N/A</v>
      </c>
      <c r="L178" s="10" t="e">
        <f t="shared" si="59"/>
        <v>#N/A</v>
      </c>
      <c r="M178" s="10" t="e">
        <f t="shared" si="60"/>
        <v>#N/A</v>
      </c>
      <c r="N178" s="10">
        <f>_xlfn.AGGREGATE(2,7,$D$2:D178)</f>
        <v>6</v>
      </c>
      <c r="O178" s="10" t="e">
        <f t="shared" si="54"/>
        <v>#N/A</v>
      </c>
      <c r="P178" s="10"/>
      <c r="Q178" s="10"/>
      <c r="R178" s="10"/>
      <c r="S178" s="17">
        <f t="shared" si="55"/>
        <v>0.8</v>
      </c>
      <c r="T178" s="10">
        <f t="shared" ca="1" si="61"/>
        <v>8.8978991602242932</v>
      </c>
      <c r="U178" s="17">
        <f t="shared" si="56"/>
        <v>0.55999999999999994</v>
      </c>
      <c r="V178" s="10">
        <f t="shared" ca="1" si="62"/>
        <v>6.109511915922659</v>
      </c>
      <c r="W178" s="17">
        <f t="shared" si="57"/>
        <v>0</v>
      </c>
      <c r="X178" s="10" t="e">
        <f t="shared" ca="1" si="63"/>
        <v>#NUM!</v>
      </c>
      <c r="Y178" s="10">
        <f t="shared" ca="1" si="74"/>
        <v>-1.1408100636710916</v>
      </c>
      <c r="Z178" s="10">
        <f t="shared" ca="1" si="64"/>
        <v>0.32595873934677577</v>
      </c>
      <c r="AA178" s="10">
        <f t="shared" ca="1" si="65"/>
        <v>2.1021008397757082</v>
      </c>
      <c r="AB178" s="10">
        <f t="shared" ca="1" si="66"/>
        <v>3.3828242555295898</v>
      </c>
      <c r="AC178" s="20">
        <f t="shared" ca="1" si="67"/>
        <v>4.4771551920858101</v>
      </c>
      <c r="AD178" s="10">
        <f t="shared" ca="1" si="68"/>
        <v>5.5</v>
      </c>
      <c r="AE178" s="10">
        <f t="shared" ca="1" si="69"/>
        <v>6.5228448079141899</v>
      </c>
      <c r="AF178" s="10">
        <f t="shared" ca="1" si="70"/>
        <v>7.6171757444704102</v>
      </c>
      <c r="AG178" s="10">
        <f t="shared" ca="1" si="71"/>
        <v>8.8978991602242932</v>
      </c>
      <c r="AH178" s="10">
        <f t="shared" ca="1" si="72"/>
        <v>10.674041260653224</v>
      </c>
      <c r="AI178" s="10">
        <f t="shared" ca="1" si="73"/>
        <v>12.140810063671086</v>
      </c>
    </row>
    <row r="179" spans="6:35">
      <c r="F179" s="21" t="s">
        <v>3</v>
      </c>
      <c r="I179" s="19" t="e">
        <f t="shared" si="53"/>
        <v>#N/A</v>
      </c>
      <c r="J179" s="10" t="e">
        <f t="shared" si="75"/>
        <v>#VALUE!</v>
      </c>
      <c r="K179" s="10" t="e">
        <f t="shared" si="58"/>
        <v>#N/A</v>
      </c>
      <c r="L179" s="10" t="e">
        <f t="shared" si="59"/>
        <v>#N/A</v>
      </c>
      <c r="M179" s="10" t="e">
        <f t="shared" si="60"/>
        <v>#N/A</v>
      </c>
      <c r="N179" s="10">
        <f>_xlfn.AGGREGATE(2,7,$D$2:D179)</f>
        <v>6</v>
      </c>
      <c r="O179" s="10" t="e">
        <f t="shared" si="54"/>
        <v>#N/A</v>
      </c>
      <c r="P179" s="10"/>
      <c r="Q179" s="10"/>
      <c r="R179" s="10"/>
      <c r="S179" s="17">
        <f t="shared" si="55"/>
        <v>0.8</v>
      </c>
      <c r="T179" s="10">
        <f t="shared" ca="1" si="61"/>
        <v>8.8978991602242932</v>
      </c>
      <c r="U179" s="17">
        <f t="shared" si="56"/>
        <v>0.55999999999999994</v>
      </c>
      <c r="V179" s="10">
        <f t="shared" ca="1" si="62"/>
        <v>6.109511915922659</v>
      </c>
      <c r="W179" s="17">
        <f t="shared" si="57"/>
        <v>0</v>
      </c>
      <c r="X179" s="10" t="e">
        <f t="shared" ca="1" si="63"/>
        <v>#NUM!</v>
      </c>
      <c r="Y179" s="10">
        <f t="shared" ca="1" si="74"/>
        <v>-1.1408100636710916</v>
      </c>
      <c r="Z179" s="10">
        <f t="shared" ca="1" si="64"/>
        <v>0.32595873934677577</v>
      </c>
      <c r="AA179" s="10">
        <f t="shared" ca="1" si="65"/>
        <v>2.1021008397757082</v>
      </c>
      <c r="AB179" s="10">
        <f t="shared" ca="1" si="66"/>
        <v>3.3828242555295898</v>
      </c>
      <c r="AC179" s="20">
        <f t="shared" ca="1" si="67"/>
        <v>4.4771551920858101</v>
      </c>
      <c r="AD179" s="10">
        <f t="shared" ca="1" si="68"/>
        <v>5.5</v>
      </c>
      <c r="AE179" s="10">
        <f t="shared" ca="1" si="69"/>
        <v>6.5228448079141899</v>
      </c>
      <c r="AF179" s="10">
        <f t="shared" ca="1" si="70"/>
        <v>7.6171757444704102</v>
      </c>
      <c r="AG179" s="10">
        <f t="shared" ca="1" si="71"/>
        <v>8.8978991602242932</v>
      </c>
      <c r="AH179" s="10">
        <f t="shared" ca="1" si="72"/>
        <v>10.674041260653224</v>
      </c>
      <c r="AI179" s="10">
        <f t="shared" ca="1" si="73"/>
        <v>12.140810063671086</v>
      </c>
    </row>
    <row r="180" spans="6:35">
      <c r="F180" s="21" t="s">
        <v>3</v>
      </c>
      <c r="I180" s="19" t="e">
        <f t="shared" si="53"/>
        <v>#N/A</v>
      </c>
      <c r="J180" s="10" t="e">
        <f t="shared" si="75"/>
        <v>#VALUE!</v>
      </c>
      <c r="K180" s="10" t="e">
        <f t="shared" si="58"/>
        <v>#N/A</v>
      </c>
      <c r="L180" s="10" t="e">
        <f t="shared" si="59"/>
        <v>#N/A</v>
      </c>
      <c r="M180" s="10" t="e">
        <f t="shared" si="60"/>
        <v>#N/A</v>
      </c>
      <c r="N180" s="10">
        <f>_xlfn.AGGREGATE(2,7,$D$2:D180)</f>
        <v>6</v>
      </c>
      <c r="O180" s="10" t="e">
        <f t="shared" si="54"/>
        <v>#N/A</v>
      </c>
      <c r="P180" s="10"/>
      <c r="Q180" s="10"/>
      <c r="R180" s="10"/>
      <c r="S180" s="17">
        <f t="shared" si="55"/>
        <v>0.8</v>
      </c>
      <c r="T180" s="10">
        <f t="shared" ca="1" si="61"/>
        <v>8.8978991602242932</v>
      </c>
      <c r="U180" s="17">
        <f t="shared" si="56"/>
        <v>0.55999999999999994</v>
      </c>
      <c r="V180" s="10">
        <f t="shared" ca="1" si="62"/>
        <v>6.109511915922659</v>
      </c>
      <c r="W180" s="17">
        <f t="shared" si="57"/>
        <v>0</v>
      </c>
      <c r="X180" s="10" t="e">
        <f t="shared" ca="1" si="63"/>
        <v>#NUM!</v>
      </c>
      <c r="Y180" s="10">
        <f t="shared" ca="1" si="74"/>
        <v>-1.1408100636710916</v>
      </c>
      <c r="Z180" s="10">
        <f t="shared" ca="1" si="64"/>
        <v>0.32595873934677577</v>
      </c>
      <c r="AA180" s="10">
        <f t="shared" ca="1" si="65"/>
        <v>2.1021008397757082</v>
      </c>
      <c r="AB180" s="10">
        <f t="shared" ca="1" si="66"/>
        <v>3.3828242555295898</v>
      </c>
      <c r="AC180" s="20">
        <f t="shared" ca="1" si="67"/>
        <v>4.4771551920858101</v>
      </c>
      <c r="AD180" s="10">
        <f t="shared" ca="1" si="68"/>
        <v>5.5</v>
      </c>
      <c r="AE180" s="10">
        <f t="shared" ca="1" si="69"/>
        <v>6.5228448079141899</v>
      </c>
      <c r="AF180" s="10">
        <f t="shared" ca="1" si="70"/>
        <v>7.6171757444704102</v>
      </c>
      <c r="AG180" s="10">
        <f t="shared" ca="1" si="71"/>
        <v>8.8978991602242932</v>
      </c>
      <c r="AH180" s="10">
        <f t="shared" ca="1" si="72"/>
        <v>10.674041260653224</v>
      </c>
      <c r="AI180" s="10">
        <f t="shared" ca="1" si="73"/>
        <v>12.140810063671086</v>
      </c>
    </row>
    <row r="181" spans="6:35">
      <c r="F181" s="21" t="s">
        <v>3</v>
      </c>
      <c r="I181" s="19" t="e">
        <f t="shared" si="53"/>
        <v>#N/A</v>
      </c>
      <c r="J181" s="10" t="e">
        <f t="shared" si="75"/>
        <v>#VALUE!</v>
      </c>
      <c r="K181" s="10" t="e">
        <f t="shared" si="58"/>
        <v>#N/A</v>
      </c>
      <c r="L181" s="10" t="e">
        <f t="shared" si="59"/>
        <v>#N/A</v>
      </c>
      <c r="M181" s="10" t="e">
        <f t="shared" si="60"/>
        <v>#N/A</v>
      </c>
      <c r="N181" s="10">
        <f>_xlfn.AGGREGATE(2,7,$D$2:D181)</f>
        <v>6</v>
      </c>
      <c r="O181" s="10" t="e">
        <f t="shared" si="54"/>
        <v>#N/A</v>
      </c>
      <c r="P181" s="10"/>
      <c r="Q181" s="10"/>
      <c r="R181" s="10"/>
      <c r="S181" s="17">
        <f t="shared" si="55"/>
        <v>0.8</v>
      </c>
      <c r="T181" s="10">
        <f t="shared" ca="1" si="61"/>
        <v>8.8978991602242932</v>
      </c>
      <c r="U181" s="17">
        <f t="shared" si="56"/>
        <v>0.55999999999999994</v>
      </c>
      <c r="V181" s="10">
        <f t="shared" ca="1" si="62"/>
        <v>6.109511915922659</v>
      </c>
      <c r="W181" s="17">
        <f t="shared" si="57"/>
        <v>0</v>
      </c>
      <c r="X181" s="10" t="e">
        <f t="shared" ca="1" si="63"/>
        <v>#NUM!</v>
      </c>
      <c r="Y181" s="10">
        <f t="shared" ca="1" si="74"/>
        <v>-1.1408100636710916</v>
      </c>
      <c r="Z181" s="10">
        <f t="shared" ca="1" si="64"/>
        <v>0.32595873934677577</v>
      </c>
      <c r="AA181" s="10">
        <f t="shared" ca="1" si="65"/>
        <v>2.1021008397757082</v>
      </c>
      <c r="AB181" s="10">
        <f t="shared" ca="1" si="66"/>
        <v>3.3828242555295898</v>
      </c>
      <c r="AC181" s="20">
        <f t="shared" ca="1" si="67"/>
        <v>4.4771551920858101</v>
      </c>
      <c r="AD181" s="10">
        <f t="shared" ca="1" si="68"/>
        <v>5.5</v>
      </c>
      <c r="AE181" s="10">
        <f t="shared" ca="1" si="69"/>
        <v>6.5228448079141899</v>
      </c>
      <c r="AF181" s="10">
        <f t="shared" ca="1" si="70"/>
        <v>7.6171757444704102</v>
      </c>
      <c r="AG181" s="10">
        <f t="shared" ca="1" si="71"/>
        <v>8.8978991602242932</v>
      </c>
      <c r="AH181" s="10">
        <f t="shared" ca="1" si="72"/>
        <v>10.674041260653224</v>
      </c>
      <c r="AI181" s="10">
        <f t="shared" ca="1" si="73"/>
        <v>12.140810063671086</v>
      </c>
    </row>
    <row r="182" spans="6:35">
      <c r="F182" s="21" t="s">
        <v>3</v>
      </c>
      <c r="I182" s="19" t="e">
        <f t="shared" si="53"/>
        <v>#N/A</v>
      </c>
      <c r="J182" s="10" t="e">
        <f t="shared" si="75"/>
        <v>#VALUE!</v>
      </c>
      <c r="K182" s="10" t="e">
        <f t="shared" si="58"/>
        <v>#N/A</v>
      </c>
      <c r="L182" s="10" t="e">
        <f t="shared" si="59"/>
        <v>#N/A</v>
      </c>
      <c r="M182" s="10" t="e">
        <f t="shared" si="60"/>
        <v>#N/A</v>
      </c>
      <c r="N182" s="10">
        <f>_xlfn.AGGREGATE(2,7,$D$2:D182)</f>
        <v>6</v>
      </c>
      <c r="O182" s="10" t="e">
        <f t="shared" si="54"/>
        <v>#N/A</v>
      </c>
      <c r="P182" s="10"/>
      <c r="Q182" s="10"/>
      <c r="R182" s="10"/>
      <c r="S182" s="17">
        <f t="shared" si="55"/>
        <v>0.8</v>
      </c>
      <c r="T182" s="10">
        <f t="shared" ca="1" si="61"/>
        <v>8.8978991602242932</v>
      </c>
      <c r="U182" s="17">
        <f t="shared" si="56"/>
        <v>0.55999999999999994</v>
      </c>
      <c r="V182" s="10">
        <f t="shared" ca="1" si="62"/>
        <v>6.109511915922659</v>
      </c>
      <c r="W182" s="17">
        <f t="shared" si="57"/>
        <v>0</v>
      </c>
      <c r="X182" s="10" t="e">
        <f t="shared" ca="1" si="63"/>
        <v>#NUM!</v>
      </c>
      <c r="Y182" s="10">
        <f t="shared" ca="1" si="74"/>
        <v>-1.1408100636710916</v>
      </c>
      <c r="Z182" s="10">
        <f t="shared" ca="1" si="64"/>
        <v>0.32595873934677577</v>
      </c>
      <c r="AA182" s="10">
        <f t="shared" ca="1" si="65"/>
        <v>2.1021008397757082</v>
      </c>
      <c r="AB182" s="10">
        <f t="shared" ca="1" si="66"/>
        <v>3.3828242555295898</v>
      </c>
      <c r="AC182" s="20">
        <f t="shared" ca="1" si="67"/>
        <v>4.4771551920858101</v>
      </c>
      <c r="AD182" s="10">
        <f t="shared" ca="1" si="68"/>
        <v>5.5</v>
      </c>
      <c r="AE182" s="10">
        <f t="shared" ca="1" si="69"/>
        <v>6.5228448079141899</v>
      </c>
      <c r="AF182" s="10">
        <f t="shared" ca="1" si="70"/>
        <v>7.6171757444704102</v>
      </c>
      <c r="AG182" s="10">
        <f t="shared" ca="1" si="71"/>
        <v>8.8978991602242932</v>
      </c>
      <c r="AH182" s="10">
        <f t="shared" ca="1" si="72"/>
        <v>10.674041260653224</v>
      </c>
      <c r="AI182" s="10">
        <f t="shared" ca="1" si="73"/>
        <v>12.140810063671086</v>
      </c>
    </row>
    <row r="183" spans="6:35">
      <c r="F183" s="21" t="s">
        <v>3</v>
      </c>
      <c r="I183" s="19" t="e">
        <f t="shared" si="53"/>
        <v>#N/A</v>
      </c>
      <c r="J183" s="10" t="e">
        <f t="shared" si="75"/>
        <v>#VALUE!</v>
      </c>
      <c r="K183" s="10" t="e">
        <f t="shared" si="58"/>
        <v>#N/A</v>
      </c>
      <c r="L183" s="10" t="e">
        <f t="shared" si="59"/>
        <v>#N/A</v>
      </c>
      <c r="M183" s="10" t="e">
        <f t="shared" si="60"/>
        <v>#N/A</v>
      </c>
      <c r="N183" s="10">
        <f>_xlfn.AGGREGATE(2,7,$D$2:D183)</f>
        <v>6</v>
      </c>
      <c r="O183" s="10" t="e">
        <f t="shared" si="54"/>
        <v>#N/A</v>
      </c>
      <c r="P183" s="10"/>
      <c r="Q183" s="10"/>
      <c r="R183" s="10"/>
      <c r="S183" s="17">
        <f t="shared" si="55"/>
        <v>0.8</v>
      </c>
      <c r="T183" s="10">
        <f t="shared" ca="1" si="61"/>
        <v>8.8978991602242932</v>
      </c>
      <c r="U183" s="17">
        <f t="shared" si="56"/>
        <v>0.55999999999999994</v>
      </c>
      <c r="V183" s="10">
        <f t="shared" ca="1" si="62"/>
        <v>6.109511915922659</v>
      </c>
      <c r="W183" s="17">
        <f t="shared" si="57"/>
        <v>0</v>
      </c>
      <c r="X183" s="10" t="e">
        <f t="shared" ca="1" si="63"/>
        <v>#NUM!</v>
      </c>
      <c r="Y183" s="10">
        <f t="shared" ca="1" si="74"/>
        <v>-1.1408100636710916</v>
      </c>
      <c r="Z183" s="10">
        <f t="shared" ca="1" si="64"/>
        <v>0.32595873934677577</v>
      </c>
      <c r="AA183" s="10">
        <f t="shared" ca="1" si="65"/>
        <v>2.1021008397757082</v>
      </c>
      <c r="AB183" s="10">
        <f t="shared" ca="1" si="66"/>
        <v>3.3828242555295898</v>
      </c>
      <c r="AC183" s="20">
        <f t="shared" ca="1" si="67"/>
        <v>4.4771551920858101</v>
      </c>
      <c r="AD183" s="10">
        <f t="shared" ca="1" si="68"/>
        <v>5.5</v>
      </c>
      <c r="AE183" s="10">
        <f t="shared" ca="1" si="69"/>
        <v>6.5228448079141899</v>
      </c>
      <c r="AF183" s="10">
        <f t="shared" ca="1" si="70"/>
        <v>7.6171757444704102</v>
      </c>
      <c r="AG183" s="10">
        <f t="shared" ca="1" si="71"/>
        <v>8.8978991602242932</v>
      </c>
      <c r="AH183" s="10">
        <f t="shared" ca="1" si="72"/>
        <v>10.674041260653224</v>
      </c>
      <c r="AI183" s="10">
        <f t="shared" ca="1" si="73"/>
        <v>12.140810063671086</v>
      </c>
    </row>
    <row r="184" spans="6:35">
      <c r="F184" s="21" t="s">
        <v>3</v>
      </c>
      <c r="I184" s="19" t="e">
        <f t="shared" si="53"/>
        <v>#N/A</v>
      </c>
      <c r="J184" s="10" t="e">
        <f t="shared" si="75"/>
        <v>#VALUE!</v>
      </c>
      <c r="K184" s="10" t="e">
        <f t="shared" si="58"/>
        <v>#N/A</v>
      </c>
      <c r="L184" s="10" t="e">
        <f t="shared" si="59"/>
        <v>#N/A</v>
      </c>
      <c r="M184" s="10" t="e">
        <f t="shared" si="60"/>
        <v>#N/A</v>
      </c>
      <c r="N184" s="10">
        <f>_xlfn.AGGREGATE(2,7,$D$2:D184)</f>
        <v>6</v>
      </c>
      <c r="O184" s="10" t="e">
        <f t="shared" si="54"/>
        <v>#N/A</v>
      </c>
      <c r="P184" s="10"/>
      <c r="Q184" s="10"/>
      <c r="R184" s="10"/>
      <c r="S184" s="17">
        <f t="shared" si="55"/>
        <v>0.8</v>
      </c>
      <c r="T184" s="10">
        <f t="shared" ca="1" si="61"/>
        <v>8.8978991602242932</v>
      </c>
      <c r="U184" s="17">
        <f t="shared" si="56"/>
        <v>0.55999999999999994</v>
      </c>
      <c r="V184" s="10">
        <f t="shared" ca="1" si="62"/>
        <v>6.109511915922659</v>
      </c>
      <c r="W184" s="17">
        <f t="shared" si="57"/>
        <v>0</v>
      </c>
      <c r="X184" s="10" t="e">
        <f t="shared" ca="1" si="63"/>
        <v>#NUM!</v>
      </c>
      <c r="Y184" s="10">
        <f t="shared" ca="1" si="74"/>
        <v>-1.1408100636710916</v>
      </c>
      <c r="Z184" s="10">
        <f t="shared" ca="1" si="64"/>
        <v>0.32595873934677577</v>
      </c>
      <c r="AA184" s="10">
        <f t="shared" ca="1" si="65"/>
        <v>2.1021008397757082</v>
      </c>
      <c r="AB184" s="10">
        <f t="shared" ca="1" si="66"/>
        <v>3.3828242555295898</v>
      </c>
      <c r="AC184" s="20">
        <f t="shared" ca="1" si="67"/>
        <v>4.4771551920858101</v>
      </c>
      <c r="AD184" s="10">
        <f t="shared" ca="1" si="68"/>
        <v>5.5</v>
      </c>
      <c r="AE184" s="10">
        <f t="shared" ca="1" si="69"/>
        <v>6.5228448079141899</v>
      </c>
      <c r="AF184" s="10">
        <f t="shared" ca="1" si="70"/>
        <v>7.6171757444704102</v>
      </c>
      <c r="AG184" s="10">
        <f t="shared" ca="1" si="71"/>
        <v>8.8978991602242932</v>
      </c>
      <c r="AH184" s="10">
        <f t="shared" ca="1" si="72"/>
        <v>10.674041260653224</v>
      </c>
      <c r="AI184" s="10">
        <f t="shared" ca="1" si="73"/>
        <v>12.140810063671086</v>
      </c>
    </row>
    <row r="185" spans="6:35">
      <c r="F185" s="21" t="s">
        <v>3</v>
      </c>
      <c r="I185" s="19" t="e">
        <f t="shared" si="53"/>
        <v>#N/A</v>
      </c>
      <c r="J185" s="10" t="e">
        <f t="shared" si="75"/>
        <v>#VALUE!</v>
      </c>
      <c r="K185" s="10" t="e">
        <f t="shared" si="58"/>
        <v>#N/A</v>
      </c>
      <c r="L185" s="10" t="e">
        <f t="shared" si="59"/>
        <v>#N/A</v>
      </c>
      <c r="M185" s="10" t="e">
        <f t="shared" si="60"/>
        <v>#N/A</v>
      </c>
      <c r="N185" s="10">
        <f>_xlfn.AGGREGATE(2,7,$D$2:D185)</f>
        <v>6</v>
      </c>
      <c r="O185" s="10" t="e">
        <f t="shared" si="54"/>
        <v>#N/A</v>
      </c>
      <c r="P185" s="10"/>
      <c r="Q185" s="10"/>
      <c r="R185" s="10"/>
      <c r="S185" s="17">
        <f t="shared" si="55"/>
        <v>0.8</v>
      </c>
      <c r="T185" s="10">
        <f t="shared" ca="1" si="61"/>
        <v>8.8978991602242932</v>
      </c>
      <c r="U185" s="17">
        <f t="shared" si="56"/>
        <v>0.55999999999999994</v>
      </c>
      <c r="V185" s="10">
        <f t="shared" ca="1" si="62"/>
        <v>6.109511915922659</v>
      </c>
      <c r="W185" s="17">
        <f t="shared" si="57"/>
        <v>0</v>
      </c>
      <c r="X185" s="10" t="e">
        <f t="shared" ca="1" si="63"/>
        <v>#NUM!</v>
      </c>
      <c r="Y185" s="10">
        <f t="shared" ca="1" si="74"/>
        <v>-1.1408100636710916</v>
      </c>
      <c r="Z185" s="10">
        <f t="shared" ca="1" si="64"/>
        <v>0.32595873934677577</v>
      </c>
      <c r="AA185" s="10">
        <f t="shared" ca="1" si="65"/>
        <v>2.1021008397757082</v>
      </c>
      <c r="AB185" s="10">
        <f t="shared" ca="1" si="66"/>
        <v>3.3828242555295898</v>
      </c>
      <c r="AC185" s="20">
        <f t="shared" ca="1" si="67"/>
        <v>4.4771551920858101</v>
      </c>
      <c r="AD185" s="10">
        <f t="shared" ca="1" si="68"/>
        <v>5.5</v>
      </c>
      <c r="AE185" s="10">
        <f t="shared" ca="1" si="69"/>
        <v>6.5228448079141899</v>
      </c>
      <c r="AF185" s="10">
        <f t="shared" ca="1" si="70"/>
        <v>7.6171757444704102</v>
      </c>
      <c r="AG185" s="10">
        <f t="shared" ca="1" si="71"/>
        <v>8.8978991602242932</v>
      </c>
      <c r="AH185" s="10">
        <f t="shared" ca="1" si="72"/>
        <v>10.674041260653224</v>
      </c>
      <c r="AI185" s="10">
        <f t="shared" ca="1" si="73"/>
        <v>12.140810063671086</v>
      </c>
    </row>
    <row r="186" spans="6:35">
      <c r="F186" s="21" t="s">
        <v>3</v>
      </c>
      <c r="I186" s="19" t="e">
        <f t="shared" si="53"/>
        <v>#N/A</v>
      </c>
      <c r="J186" s="10" t="e">
        <f t="shared" si="75"/>
        <v>#VALUE!</v>
      </c>
      <c r="K186" s="10" t="e">
        <f t="shared" si="58"/>
        <v>#N/A</v>
      </c>
      <c r="L186" s="10" t="e">
        <f t="shared" si="59"/>
        <v>#N/A</v>
      </c>
      <c r="M186" s="10" t="e">
        <f t="shared" si="60"/>
        <v>#N/A</v>
      </c>
      <c r="N186" s="10">
        <f>_xlfn.AGGREGATE(2,7,$D$2:D186)</f>
        <v>6</v>
      </c>
      <c r="O186" s="10" t="e">
        <f t="shared" si="54"/>
        <v>#N/A</v>
      </c>
      <c r="P186" s="10"/>
      <c r="Q186" s="10"/>
      <c r="R186" s="10"/>
      <c r="S186" s="17">
        <f t="shared" si="55"/>
        <v>0.8</v>
      </c>
      <c r="T186" s="10">
        <f t="shared" ca="1" si="61"/>
        <v>8.8978991602242932</v>
      </c>
      <c r="U186" s="17">
        <f t="shared" si="56"/>
        <v>0.55999999999999994</v>
      </c>
      <c r="V186" s="10">
        <f t="shared" ca="1" si="62"/>
        <v>6.109511915922659</v>
      </c>
      <c r="W186" s="17">
        <f t="shared" si="57"/>
        <v>0</v>
      </c>
      <c r="X186" s="10" t="e">
        <f t="shared" ca="1" si="63"/>
        <v>#NUM!</v>
      </c>
      <c r="Y186" s="10">
        <f t="shared" ca="1" si="74"/>
        <v>-1.1408100636710916</v>
      </c>
      <c r="Z186" s="10">
        <f t="shared" ca="1" si="64"/>
        <v>0.32595873934677577</v>
      </c>
      <c r="AA186" s="10">
        <f t="shared" ca="1" si="65"/>
        <v>2.1021008397757082</v>
      </c>
      <c r="AB186" s="10">
        <f t="shared" ca="1" si="66"/>
        <v>3.3828242555295898</v>
      </c>
      <c r="AC186" s="20">
        <f t="shared" ca="1" si="67"/>
        <v>4.4771551920858101</v>
      </c>
      <c r="AD186" s="10">
        <f t="shared" ca="1" si="68"/>
        <v>5.5</v>
      </c>
      <c r="AE186" s="10">
        <f t="shared" ca="1" si="69"/>
        <v>6.5228448079141899</v>
      </c>
      <c r="AF186" s="10">
        <f t="shared" ca="1" si="70"/>
        <v>7.6171757444704102</v>
      </c>
      <c r="AG186" s="10">
        <f t="shared" ca="1" si="71"/>
        <v>8.8978991602242932</v>
      </c>
      <c r="AH186" s="10">
        <f t="shared" ca="1" si="72"/>
        <v>10.674041260653224</v>
      </c>
      <c r="AI186" s="10">
        <f t="shared" ca="1" si="73"/>
        <v>12.140810063671086</v>
      </c>
    </row>
    <row r="187" spans="6:35">
      <c r="F187" s="21" t="s">
        <v>3</v>
      </c>
      <c r="I187" s="19" t="e">
        <f t="shared" si="53"/>
        <v>#N/A</v>
      </c>
      <c r="J187" s="10" t="e">
        <f t="shared" si="75"/>
        <v>#VALUE!</v>
      </c>
      <c r="K187" s="10" t="e">
        <f t="shared" si="58"/>
        <v>#N/A</v>
      </c>
      <c r="L187" s="10" t="e">
        <f t="shared" si="59"/>
        <v>#N/A</v>
      </c>
      <c r="M187" s="10" t="e">
        <f t="shared" si="60"/>
        <v>#N/A</v>
      </c>
      <c r="N187" s="10">
        <f>_xlfn.AGGREGATE(2,7,$D$2:D187)</f>
        <v>6</v>
      </c>
      <c r="O187" s="10" t="e">
        <f t="shared" si="54"/>
        <v>#N/A</v>
      </c>
      <c r="P187" s="10"/>
      <c r="Q187" s="10"/>
      <c r="R187" s="10"/>
      <c r="S187" s="17">
        <f t="shared" si="55"/>
        <v>0.8</v>
      </c>
      <c r="T187" s="10">
        <f t="shared" ca="1" si="61"/>
        <v>8.8978991602242932</v>
      </c>
      <c r="U187" s="17">
        <f t="shared" si="56"/>
        <v>0.55999999999999994</v>
      </c>
      <c r="V187" s="10">
        <f t="shared" ca="1" si="62"/>
        <v>6.109511915922659</v>
      </c>
      <c r="W187" s="17">
        <f t="shared" si="57"/>
        <v>0</v>
      </c>
      <c r="X187" s="10" t="e">
        <f t="shared" ca="1" si="63"/>
        <v>#NUM!</v>
      </c>
      <c r="Y187" s="10">
        <f t="shared" ca="1" si="74"/>
        <v>-1.1408100636710916</v>
      </c>
      <c r="Z187" s="10">
        <f t="shared" ca="1" si="64"/>
        <v>0.32595873934677577</v>
      </c>
      <c r="AA187" s="10">
        <f t="shared" ca="1" si="65"/>
        <v>2.1021008397757082</v>
      </c>
      <c r="AB187" s="10">
        <f t="shared" ca="1" si="66"/>
        <v>3.3828242555295898</v>
      </c>
      <c r="AC187" s="20">
        <f t="shared" ca="1" si="67"/>
        <v>4.4771551920858101</v>
      </c>
      <c r="AD187" s="10">
        <f t="shared" ca="1" si="68"/>
        <v>5.5</v>
      </c>
      <c r="AE187" s="10">
        <f t="shared" ca="1" si="69"/>
        <v>6.5228448079141899</v>
      </c>
      <c r="AF187" s="10">
        <f t="shared" ca="1" si="70"/>
        <v>7.6171757444704102</v>
      </c>
      <c r="AG187" s="10">
        <f t="shared" ca="1" si="71"/>
        <v>8.8978991602242932</v>
      </c>
      <c r="AH187" s="10">
        <f t="shared" ca="1" si="72"/>
        <v>10.674041260653224</v>
      </c>
      <c r="AI187" s="10">
        <f t="shared" ca="1" si="73"/>
        <v>12.140810063671086</v>
      </c>
    </row>
    <row r="188" spans="6:35">
      <c r="F188" s="21" t="s">
        <v>3</v>
      </c>
      <c r="I188" s="19" t="e">
        <f t="shared" si="53"/>
        <v>#N/A</v>
      </c>
      <c r="J188" s="10" t="e">
        <f t="shared" si="75"/>
        <v>#VALUE!</v>
      </c>
      <c r="K188" s="10" t="e">
        <f t="shared" si="58"/>
        <v>#N/A</v>
      </c>
      <c r="L188" s="10" t="e">
        <f t="shared" si="59"/>
        <v>#N/A</v>
      </c>
      <c r="M188" s="10" t="e">
        <f t="shared" si="60"/>
        <v>#N/A</v>
      </c>
      <c r="N188" s="10">
        <f>_xlfn.AGGREGATE(2,7,$D$2:D188)</f>
        <v>6</v>
      </c>
      <c r="O188" s="10" t="e">
        <f t="shared" si="54"/>
        <v>#N/A</v>
      </c>
      <c r="P188" s="10"/>
      <c r="Q188" s="10"/>
      <c r="R188" s="10"/>
      <c r="S188" s="17">
        <f t="shared" si="55"/>
        <v>0.8</v>
      </c>
      <c r="T188" s="10">
        <f t="shared" ca="1" si="61"/>
        <v>8.8978991602242932</v>
      </c>
      <c r="U188" s="17">
        <f t="shared" si="56"/>
        <v>0.55999999999999994</v>
      </c>
      <c r="V188" s="10">
        <f t="shared" ca="1" si="62"/>
        <v>6.109511915922659</v>
      </c>
      <c r="W188" s="17">
        <f t="shared" si="57"/>
        <v>0</v>
      </c>
      <c r="X188" s="10" t="e">
        <f t="shared" ca="1" si="63"/>
        <v>#NUM!</v>
      </c>
      <c r="Y188" s="10">
        <f t="shared" ca="1" si="74"/>
        <v>-1.1408100636710916</v>
      </c>
      <c r="Z188" s="10">
        <f t="shared" ca="1" si="64"/>
        <v>0.32595873934677577</v>
      </c>
      <c r="AA188" s="10">
        <f t="shared" ca="1" si="65"/>
        <v>2.1021008397757082</v>
      </c>
      <c r="AB188" s="10">
        <f t="shared" ca="1" si="66"/>
        <v>3.3828242555295898</v>
      </c>
      <c r="AC188" s="20">
        <f t="shared" ca="1" si="67"/>
        <v>4.4771551920858101</v>
      </c>
      <c r="AD188" s="10">
        <f t="shared" ca="1" si="68"/>
        <v>5.5</v>
      </c>
      <c r="AE188" s="10">
        <f t="shared" ca="1" si="69"/>
        <v>6.5228448079141899</v>
      </c>
      <c r="AF188" s="10">
        <f t="shared" ca="1" si="70"/>
        <v>7.6171757444704102</v>
      </c>
      <c r="AG188" s="10">
        <f t="shared" ca="1" si="71"/>
        <v>8.8978991602242932</v>
      </c>
      <c r="AH188" s="10">
        <f t="shared" ca="1" si="72"/>
        <v>10.674041260653224</v>
      </c>
      <c r="AI188" s="10">
        <f t="shared" ca="1" si="73"/>
        <v>12.140810063671086</v>
      </c>
    </row>
    <row r="189" spans="6:35">
      <c r="F189" s="21" t="s">
        <v>3</v>
      </c>
      <c r="I189" s="19" t="e">
        <f t="shared" si="53"/>
        <v>#N/A</v>
      </c>
      <c r="J189" s="10" t="e">
        <f t="shared" si="75"/>
        <v>#VALUE!</v>
      </c>
      <c r="K189" s="10" t="e">
        <f t="shared" si="58"/>
        <v>#N/A</v>
      </c>
      <c r="L189" s="10" t="e">
        <f t="shared" si="59"/>
        <v>#N/A</v>
      </c>
      <c r="M189" s="10" t="e">
        <f t="shared" si="60"/>
        <v>#N/A</v>
      </c>
      <c r="N189" s="10">
        <f>_xlfn.AGGREGATE(2,7,$D$2:D189)</f>
        <v>6</v>
      </c>
      <c r="O189" s="10" t="e">
        <f t="shared" si="54"/>
        <v>#N/A</v>
      </c>
      <c r="P189" s="10"/>
      <c r="Q189" s="10"/>
      <c r="R189" s="10"/>
      <c r="S189" s="17">
        <f t="shared" si="55"/>
        <v>0.8</v>
      </c>
      <c r="T189" s="10">
        <f t="shared" ca="1" si="61"/>
        <v>8.8978991602242932</v>
      </c>
      <c r="U189" s="17">
        <f t="shared" si="56"/>
        <v>0.55999999999999994</v>
      </c>
      <c r="V189" s="10">
        <f t="shared" ca="1" si="62"/>
        <v>6.109511915922659</v>
      </c>
      <c r="W189" s="17">
        <f t="shared" si="57"/>
        <v>0</v>
      </c>
      <c r="X189" s="10" t="e">
        <f t="shared" ca="1" si="63"/>
        <v>#NUM!</v>
      </c>
      <c r="Y189" s="10">
        <f t="shared" ca="1" si="74"/>
        <v>-1.1408100636710916</v>
      </c>
      <c r="Z189" s="10">
        <f t="shared" ca="1" si="64"/>
        <v>0.32595873934677577</v>
      </c>
      <c r="AA189" s="10">
        <f t="shared" ca="1" si="65"/>
        <v>2.1021008397757082</v>
      </c>
      <c r="AB189" s="10">
        <f t="shared" ca="1" si="66"/>
        <v>3.3828242555295898</v>
      </c>
      <c r="AC189" s="20">
        <f t="shared" ca="1" si="67"/>
        <v>4.4771551920858101</v>
      </c>
      <c r="AD189" s="10">
        <f t="shared" ca="1" si="68"/>
        <v>5.5</v>
      </c>
      <c r="AE189" s="10">
        <f t="shared" ca="1" si="69"/>
        <v>6.5228448079141899</v>
      </c>
      <c r="AF189" s="10">
        <f t="shared" ca="1" si="70"/>
        <v>7.6171757444704102</v>
      </c>
      <c r="AG189" s="10">
        <f t="shared" ca="1" si="71"/>
        <v>8.8978991602242932</v>
      </c>
      <c r="AH189" s="10">
        <f t="shared" ca="1" si="72"/>
        <v>10.674041260653224</v>
      </c>
      <c r="AI189" s="10">
        <f t="shared" ca="1" si="73"/>
        <v>12.140810063671086</v>
      </c>
    </row>
    <row r="190" spans="6:35">
      <c r="F190" s="21" t="s">
        <v>3</v>
      </c>
      <c r="I190" s="19" t="e">
        <f t="shared" si="53"/>
        <v>#N/A</v>
      </c>
      <c r="J190" s="10" t="e">
        <f t="shared" si="75"/>
        <v>#VALUE!</v>
      </c>
      <c r="K190" s="10" t="e">
        <f t="shared" si="58"/>
        <v>#N/A</v>
      </c>
      <c r="L190" s="10" t="e">
        <f t="shared" si="59"/>
        <v>#N/A</v>
      </c>
      <c r="M190" s="10" t="e">
        <f t="shared" si="60"/>
        <v>#N/A</v>
      </c>
      <c r="N190" s="10">
        <f>_xlfn.AGGREGATE(2,7,$D$2:D190)</f>
        <v>6</v>
      </c>
      <c r="O190" s="10" t="e">
        <f t="shared" si="54"/>
        <v>#N/A</v>
      </c>
      <c r="P190" s="10"/>
      <c r="Q190" s="10"/>
      <c r="R190" s="10"/>
      <c r="S190" s="17">
        <f t="shared" si="55"/>
        <v>0.8</v>
      </c>
      <c r="T190" s="10">
        <f t="shared" ca="1" si="61"/>
        <v>8.8978991602242932</v>
      </c>
      <c r="U190" s="17">
        <f t="shared" si="56"/>
        <v>0.55999999999999994</v>
      </c>
      <c r="V190" s="10">
        <f t="shared" ca="1" si="62"/>
        <v>6.109511915922659</v>
      </c>
      <c r="W190" s="17">
        <f t="shared" si="57"/>
        <v>0</v>
      </c>
      <c r="X190" s="10" t="e">
        <f t="shared" ca="1" si="63"/>
        <v>#NUM!</v>
      </c>
      <c r="Y190" s="10">
        <f t="shared" ca="1" si="74"/>
        <v>-1.1408100636710916</v>
      </c>
      <c r="Z190" s="10">
        <f t="shared" ca="1" si="64"/>
        <v>0.32595873934677577</v>
      </c>
      <c r="AA190" s="10">
        <f t="shared" ca="1" si="65"/>
        <v>2.1021008397757082</v>
      </c>
      <c r="AB190" s="10">
        <f t="shared" ca="1" si="66"/>
        <v>3.3828242555295898</v>
      </c>
      <c r="AC190" s="20">
        <f t="shared" ca="1" si="67"/>
        <v>4.4771551920858101</v>
      </c>
      <c r="AD190" s="10">
        <f t="shared" ca="1" si="68"/>
        <v>5.5</v>
      </c>
      <c r="AE190" s="10">
        <f t="shared" ca="1" si="69"/>
        <v>6.5228448079141899</v>
      </c>
      <c r="AF190" s="10">
        <f t="shared" ca="1" si="70"/>
        <v>7.6171757444704102</v>
      </c>
      <c r="AG190" s="10">
        <f t="shared" ca="1" si="71"/>
        <v>8.8978991602242932</v>
      </c>
      <c r="AH190" s="10">
        <f t="shared" ca="1" si="72"/>
        <v>10.674041260653224</v>
      </c>
      <c r="AI190" s="10">
        <f t="shared" ca="1" si="73"/>
        <v>12.140810063671086</v>
      </c>
    </row>
    <row r="191" spans="6:35">
      <c r="F191" s="21" t="s">
        <v>3</v>
      </c>
      <c r="I191" s="19" t="e">
        <f t="shared" si="53"/>
        <v>#N/A</v>
      </c>
      <c r="J191" s="10" t="e">
        <f t="shared" si="75"/>
        <v>#VALUE!</v>
      </c>
      <c r="K191" s="10" t="e">
        <f t="shared" si="58"/>
        <v>#N/A</v>
      </c>
      <c r="L191" s="10" t="e">
        <f t="shared" si="59"/>
        <v>#N/A</v>
      </c>
      <c r="M191" s="10" t="e">
        <f t="shared" si="60"/>
        <v>#N/A</v>
      </c>
      <c r="N191" s="10">
        <f>_xlfn.AGGREGATE(2,7,$D$2:D191)</f>
        <v>6</v>
      </c>
      <c r="O191" s="10" t="e">
        <f t="shared" si="54"/>
        <v>#N/A</v>
      </c>
      <c r="P191" s="10"/>
      <c r="Q191" s="10"/>
      <c r="R191" s="10"/>
      <c r="S191" s="17">
        <f t="shared" si="55"/>
        <v>0.8</v>
      </c>
      <c r="T191" s="10">
        <f t="shared" ca="1" si="61"/>
        <v>8.8978991602242932</v>
      </c>
      <c r="U191" s="17">
        <f t="shared" si="56"/>
        <v>0.55999999999999994</v>
      </c>
      <c r="V191" s="10">
        <f t="shared" ca="1" si="62"/>
        <v>6.109511915922659</v>
      </c>
      <c r="W191" s="17">
        <f t="shared" si="57"/>
        <v>0</v>
      </c>
      <c r="X191" s="10" t="e">
        <f t="shared" ca="1" si="63"/>
        <v>#NUM!</v>
      </c>
      <c r="Y191" s="10">
        <f t="shared" ca="1" si="74"/>
        <v>-1.1408100636710916</v>
      </c>
      <c r="Z191" s="10">
        <f t="shared" ca="1" si="64"/>
        <v>0.32595873934677577</v>
      </c>
      <c r="AA191" s="10">
        <f t="shared" ca="1" si="65"/>
        <v>2.1021008397757082</v>
      </c>
      <c r="AB191" s="10">
        <f t="shared" ca="1" si="66"/>
        <v>3.3828242555295898</v>
      </c>
      <c r="AC191" s="20">
        <f t="shared" ca="1" si="67"/>
        <v>4.4771551920858101</v>
      </c>
      <c r="AD191" s="10">
        <f t="shared" ca="1" si="68"/>
        <v>5.5</v>
      </c>
      <c r="AE191" s="10">
        <f t="shared" ca="1" si="69"/>
        <v>6.5228448079141899</v>
      </c>
      <c r="AF191" s="10">
        <f t="shared" ca="1" si="70"/>
        <v>7.6171757444704102</v>
      </c>
      <c r="AG191" s="10">
        <f t="shared" ca="1" si="71"/>
        <v>8.8978991602242932</v>
      </c>
      <c r="AH191" s="10">
        <f t="shared" ca="1" si="72"/>
        <v>10.674041260653224</v>
      </c>
      <c r="AI191" s="10">
        <f t="shared" ca="1" si="73"/>
        <v>12.140810063671086</v>
      </c>
    </row>
    <row r="192" spans="6:35">
      <c r="F192" s="21" t="s">
        <v>3</v>
      </c>
      <c r="I192" s="19" t="e">
        <f t="shared" si="53"/>
        <v>#N/A</v>
      </c>
      <c r="J192" s="10" t="e">
        <f t="shared" si="75"/>
        <v>#VALUE!</v>
      </c>
      <c r="K192" s="10" t="e">
        <f t="shared" si="58"/>
        <v>#N/A</v>
      </c>
      <c r="L192" s="10" t="e">
        <f t="shared" si="59"/>
        <v>#N/A</v>
      </c>
      <c r="M192" s="10" t="e">
        <f t="shared" si="60"/>
        <v>#N/A</v>
      </c>
      <c r="N192" s="10">
        <f>_xlfn.AGGREGATE(2,7,$D$2:D192)</f>
        <v>6</v>
      </c>
      <c r="O192" s="10" t="e">
        <f t="shared" si="54"/>
        <v>#N/A</v>
      </c>
      <c r="P192" s="10"/>
      <c r="Q192" s="10"/>
      <c r="R192" s="10"/>
      <c r="S192" s="17">
        <f t="shared" si="55"/>
        <v>0.8</v>
      </c>
      <c r="T192" s="10">
        <f t="shared" ca="1" si="61"/>
        <v>8.8978991602242932</v>
      </c>
      <c r="U192" s="17">
        <f t="shared" si="56"/>
        <v>0.55999999999999994</v>
      </c>
      <c r="V192" s="10">
        <f t="shared" ca="1" si="62"/>
        <v>6.109511915922659</v>
      </c>
      <c r="W192" s="17">
        <f t="shared" si="57"/>
        <v>0</v>
      </c>
      <c r="X192" s="10" t="e">
        <f t="shared" ca="1" si="63"/>
        <v>#NUM!</v>
      </c>
      <c r="Y192" s="10">
        <f t="shared" ca="1" si="74"/>
        <v>-1.1408100636710916</v>
      </c>
      <c r="Z192" s="10">
        <f t="shared" ca="1" si="64"/>
        <v>0.32595873934677577</v>
      </c>
      <c r="AA192" s="10">
        <f t="shared" ca="1" si="65"/>
        <v>2.1021008397757082</v>
      </c>
      <c r="AB192" s="10">
        <f t="shared" ca="1" si="66"/>
        <v>3.3828242555295898</v>
      </c>
      <c r="AC192" s="20">
        <f t="shared" ca="1" si="67"/>
        <v>4.4771551920858101</v>
      </c>
      <c r="AD192" s="10">
        <f t="shared" ca="1" si="68"/>
        <v>5.5</v>
      </c>
      <c r="AE192" s="10">
        <f t="shared" ca="1" si="69"/>
        <v>6.5228448079141899</v>
      </c>
      <c r="AF192" s="10">
        <f t="shared" ca="1" si="70"/>
        <v>7.6171757444704102</v>
      </c>
      <c r="AG192" s="10">
        <f t="shared" ca="1" si="71"/>
        <v>8.8978991602242932</v>
      </c>
      <c r="AH192" s="10">
        <f t="shared" ca="1" si="72"/>
        <v>10.674041260653224</v>
      </c>
      <c r="AI192" s="10">
        <f t="shared" ca="1" si="73"/>
        <v>12.140810063671086</v>
      </c>
    </row>
    <row r="193" spans="6:35">
      <c r="F193" s="21" t="s">
        <v>3</v>
      </c>
      <c r="I193" s="19" t="e">
        <f t="shared" si="53"/>
        <v>#N/A</v>
      </c>
      <c r="J193" s="10" t="e">
        <f t="shared" si="75"/>
        <v>#VALUE!</v>
      </c>
      <c r="K193" s="10" t="e">
        <f t="shared" si="58"/>
        <v>#N/A</v>
      </c>
      <c r="L193" s="10" t="e">
        <f t="shared" si="59"/>
        <v>#N/A</v>
      </c>
      <c r="M193" s="10" t="e">
        <f t="shared" si="60"/>
        <v>#N/A</v>
      </c>
      <c r="N193" s="10">
        <f>_xlfn.AGGREGATE(2,7,$D$2:D193)</f>
        <v>6</v>
      </c>
      <c r="O193" s="10" t="e">
        <f t="shared" si="54"/>
        <v>#N/A</v>
      </c>
      <c r="P193" s="10"/>
      <c r="Q193" s="10"/>
      <c r="R193" s="10"/>
      <c r="S193" s="17">
        <f t="shared" si="55"/>
        <v>0.8</v>
      </c>
      <c r="T193" s="10">
        <f t="shared" ca="1" si="61"/>
        <v>8.8978991602242932</v>
      </c>
      <c r="U193" s="17">
        <f t="shared" si="56"/>
        <v>0.55999999999999994</v>
      </c>
      <c r="V193" s="10">
        <f t="shared" ca="1" si="62"/>
        <v>6.109511915922659</v>
      </c>
      <c r="W193" s="17">
        <f t="shared" si="57"/>
        <v>0</v>
      </c>
      <c r="X193" s="10" t="e">
        <f t="shared" ca="1" si="63"/>
        <v>#NUM!</v>
      </c>
      <c r="Y193" s="10">
        <f t="shared" ca="1" si="74"/>
        <v>-1.1408100636710916</v>
      </c>
      <c r="Z193" s="10">
        <f t="shared" ca="1" si="64"/>
        <v>0.32595873934677577</v>
      </c>
      <c r="AA193" s="10">
        <f t="shared" ca="1" si="65"/>
        <v>2.1021008397757082</v>
      </c>
      <c r="AB193" s="10">
        <f t="shared" ca="1" si="66"/>
        <v>3.3828242555295898</v>
      </c>
      <c r="AC193" s="20">
        <f t="shared" ca="1" si="67"/>
        <v>4.4771551920858101</v>
      </c>
      <c r="AD193" s="10">
        <f t="shared" ca="1" si="68"/>
        <v>5.5</v>
      </c>
      <c r="AE193" s="10">
        <f t="shared" ca="1" si="69"/>
        <v>6.5228448079141899</v>
      </c>
      <c r="AF193" s="10">
        <f t="shared" ca="1" si="70"/>
        <v>7.6171757444704102</v>
      </c>
      <c r="AG193" s="10">
        <f t="shared" ca="1" si="71"/>
        <v>8.8978991602242932</v>
      </c>
      <c r="AH193" s="10">
        <f t="shared" ca="1" si="72"/>
        <v>10.674041260653224</v>
      </c>
      <c r="AI193" s="10">
        <f t="shared" ca="1" si="73"/>
        <v>12.140810063671086</v>
      </c>
    </row>
    <row r="194" spans="6:35">
      <c r="F194" s="21" t="s">
        <v>3</v>
      </c>
      <c r="I194" s="19" t="e">
        <f t="shared" ref="I194:I257" si="76">IF(F194=1, $B$15,  #N/A)</f>
        <v>#N/A</v>
      </c>
      <c r="J194" s="10" t="e">
        <f t="shared" si="75"/>
        <v>#VALUE!</v>
      </c>
      <c r="K194" s="10" t="e">
        <f t="shared" si="58"/>
        <v>#N/A</v>
      </c>
      <c r="L194" s="10" t="e">
        <f t="shared" si="59"/>
        <v>#N/A</v>
      </c>
      <c r="M194" s="10" t="e">
        <f t="shared" si="60"/>
        <v>#N/A</v>
      </c>
      <c r="N194" s="10">
        <f>_xlfn.AGGREGATE(2,7,$D$2:D194)</f>
        <v>6</v>
      </c>
      <c r="O194" s="10" t="e">
        <f t="shared" ref="O194:O257" si="77">IF(E194&gt;0,NORMDIST(E194,$B$8,$B$9,1),#N/A)</f>
        <v>#N/A</v>
      </c>
      <c r="P194" s="10"/>
      <c r="Q194" s="10"/>
      <c r="R194" s="10"/>
      <c r="S194" s="17">
        <f t="shared" ref="S194:S257" si="78">$B$18</f>
        <v>0.8</v>
      </c>
      <c r="T194" s="10">
        <f t="shared" ca="1" si="61"/>
        <v>8.8978991602242932</v>
      </c>
      <c r="U194" s="17">
        <f t="shared" ref="U194:U257" si="79">$B$19</f>
        <v>0.55999999999999994</v>
      </c>
      <c r="V194" s="10">
        <f t="shared" ca="1" si="62"/>
        <v>6.109511915922659</v>
      </c>
      <c r="W194" s="17">
        <f t="shared" ref="W194:W257" si="80">$B$20</f>
        <v>0</v>
      </c>
      <c r="X194" s="10" t="e">
        <f t="shared" ca="1" si="63"/>
        <v>#NUM!</v>
      </c>
      <c r="Y194" s="10">
        <f t="shared" ca="1" si="74"/>
        <v>-1.1408100636710916</v>
      </c>
      <c r="Z194" s="10">
        <f t="shared" ca="1" si="64"/>
        <v>0.32595873934677577</v>
      </c>
      <c r="AA194" s="10">
        <f t="shared" ca="1" si="65"/>
        <v>2.1021008397757082</v>
      </c>
      <c r="AB194" s="10">
        <f t="shared" ca="1" si="66"/>
        <v>3.3828242555295898</v>
      </c>
      <c r="AC194" s="20">
        <f t="shared" ca="1" si="67"/>
        <v>4.4771551920858101</v>
      </c>
      <c r="AD194" s="10">
        <f t="shared" ca="1" si="68"/>
        <v>5.5</v>
      </c>
      <c r="AE194" s="10">
        <f t="shared" ca="1" si="69"/>
        <v>6.5228448079141899</v>
      </c>
      <c r="AF194" s="10">
        <f t="shared" ca="1" si="70"/>
        <v>7.6171757444704102</v>
      </c>
      <c r="AG194" s="10">
        <f t="shared" ca="1" si="71"/>
        <v>8.8978991602242932</v>
      </c>
      <c r="AH194" s="10">
        <f t="shared" ca="1" si="72"/>
        <v>10.674041260653224</v>
      </c>
      <c r="AI194" s="10">
        <f t="shared" ca="1" si="73"/>
        <v>12.140810063671086</v>
      </c>
    </row>
    <row r="195" spans="6:35">
      <c r="F195" s="21" t="s">
        <v>3</v>
      </c>
      <c r="I195" s="19" t="e">
        <f t="shared" si="76"/>
        <v>#N/A</v>
      </c>
      <c r="J195" s="10" t="e">
        <f t="shared" si="75"/>
        <v>#VALUE!</v>
      </c>
      <c r="K195" s="10" t="e">
        <f t="shared" ref="K195:K258" si="81">IF(ISBLANK(E194),#N/A,IF(ISBLANK(E195),#N/A,((E195+E194))))</f>
        <v>#N/A</v>
      </c>
      <c r="L195" s="10" t="e">
        <f t="shared" ref="L195:L258" si="82">IF(ISBLANK(E194),#N/A,IF(ISBLANK(E195),#N/A,ABS(E195-E194)))</f>
        <v>#N/A</v>
      </c>
      <c r="M195" s="10" t="e">
        <f t="shared" ref="M195:M258" si="83">2*L195/K195</f>
        <v>#N/A</v>
      </c>
      <c r="N195" s="10">
        <f>_xlfn.AGGREGATE(2,7,$D$2:D195)</f>
        <v>6</v>
      </c>
      <c r="O195" s="10" t="e">
        <f t="shared" si="77"/>
        <v>#N/A</v>
      </c>
      <c r="P195" s="10"/>
      <c r="Q195" s="10"/>
      <c r="R195" s="10"/>
      <c r="S195" s="17">
        <f t="shared" si="78"/>
        <v>0.8</v>
      </c>
      <c r="T195" s="10">
        <f t="shared" ref="T195:T258" ca="1" si="84">NORMINV(S195,$B$8,$B$9)</f>
        <v>8.8978991602242932</v>
      </c>
      <c r="U195" s="17">
        <f t="shared" si="79"/>
        <v>0.55999999999999994</v>
      </c>
      <c r="V195" s="10">
        <f t="shared" ref="V195:V258" ca="1" si="85">NORMINV(U195,$B$8,$B$9)</f>
        <v>6.109511915922659</v>
      </c>
      <c r="W195" s="17">
        <f t="shared" si="80"/>
        <v>0</v>
      </c>
      <c r="X195" s="10" t="e">
        <f t="shared" ref="X195:X258" ca="1" si="86">NORMINV(W196,$B$7,$B$8)</f>
        <v>#NUM!</v>
      </c>
      <c r="Y195" s="10">
        <f t="shared" ca="1" si="74"/>
        <v>-1.1408100636710916</v>
      </c>
      <c r="Z195" s="10">
        <f t="shared" ref="Z195:Z258" ca="1" si="87">NORMINV(0.1,$B$8,$B$9)</f>
        <v>0.32595873934677577</v>
      </c>
      <c r="AA195" s="10">
        <f t="shared" ref="AA195:AA258" ca="1" si="88">NORMINV(0.2,$B$8,$B$9)</f>
        <v>2.1021008397757082</v>
      </c>
      <c r="AB195" s="10">
        <f t="shared" ref="AB195:AB258" ca="1" si="89">NORMINV(0.3,$B$8,$B$9)</f>
        <v>3.3828242555295898</v>
      </c>
      <c r="AC195" s="20">
        <f t="shared" ref="AC195:AC258" ca="1" si="90">NORMINV(0.4,$B$8,$B$9)</f>
        <v>4.4771551920858101</v>
      </c>
      <c r="AD195" s="10">
        <f t="shared" ref="AD195:AD258" ca="1" si="91">NORMINV(0.5,$B$8,$B$9)</f>
        <v>5.5</v>
      </c>
      <c r="AE195" s="10">
        <f t="shared" ref="AE195:AE258" ca="1" si="92">NORMINV(0.6,$B$8,$B$9)</f>
        <v>6.5228448079141899</v>
      </c>
      <c r="AF195" s="10">
        <f t="shared" ref="AF195:AF258" ca="1" si="93">NORMINV(0.7,$B$8,$B$9)</f>
        <v>7.6171757444704102</v>
      </c>
      <c r="AG195" s="10">
        <f t="shared" ref="AG195:AG258" ca="1" si="94">NORMINV(0.8,$B$8,$B$9)</f>
        <v>8.8978991602242932</v>
      </c>
      <c r="AH195" s="10">
        <f t="shared" ref="AH195:AH258" ca="1" si="95">NORMINV(0.9,$B$8,$B$9)</f>
        <v>10.674041260653224</v>
      </c>
      <c r="AI195" s="10">
        <f t="shared" ref="AI195:AI258" ca="1" si="96">NORMINV(0.95,$B$8,$B$9)</f>
        <v>12.140810063671086</v>
      </c>
    </row>
    <row r="196" spans="6:35">
      <c r="F196" s="21" t="s">
        <v>3</v>
      </c>
      <c r="I196" s="19" t="e">
        <f t="shared" si="76"/>
        <v>#N/A</v>
      </c>
      <c r="J196" s="10" t="e">
        <f t="shared" si="75"/>
        <v>#VALUE!</v>
      </c>
      <c r="K196" s="10" t="e">
        <f t="shared" si="81"/>
        <v>#N/A</v>
      </c>
      <c r="L196" s="10" t="e">
        <f t="shared" si="82"/>
        <v>#N/A</v>
      </c>
      <c r="M196" s="10" t="e">
        <f t="shared" si="83"/>
        <v>#N/A</v>
      </c>
      <c r="N196" s="10">
        <f>_xlfn.AGGREGATE(2,7,$D$2:D196)</f>
        <v>6</v>
      </c>
      <c r="O196" s="10" t="e">
        <f t="shared" si="77"/>
        <v>#N/A</v>
      </c>
      <c r="P196" s="10"/>
      <c r="Q196" s="10"/>
      <c r="R196" s="10"/>
      <c r="S196" s="17">
        <f t="shared" si="78"/>
        <v>0.8</v>
      </c>
      <c r="T196" s="10">
        <f t="shared" ca="1" si="84"/>
        <v>8.8978991602242932</v>
      </c>
      <c r="U196" s="17">
        <f t="shared" si="79"/>
        <v>0.55999999999999994</v>
      </c>
      <c r="V196" s="10">
        <f t="shared" ca="1" si="85"/>
        <v>6.109511915922659</v>
      </c>
      <c r="W196" s="17">
        <f t="shared" si="80"/>
        <v>0</v>
      </c>
      <c r="X196" s="10" t="e">
        <f t="shared" ca="1" si="86"/>
        <v>#NUM!</v>
      </c>
      <c r="Y196" s="10">
        <f t="shared" ref="Y196:Y259" ca="1" si="97">NORMINV(0.05,$B$8,$B$9)</f>
        <v>-1.1408100636710916</v>
      </c>
      <c r="Z196" s="10">
        <f t="shared" ca="1" si="87"/>
        <v>0.32595873934677577</v>
      </c>
      <c r="AA196" s="10">
        <f t="shared" ca="1" si="88"/>
        <v>2.1021008397757082</v>
      </c>
      <c r="AB196" s="10">
        <f t="shared" ca="1" si="89"/>
        <v>3.3828242555295898</v>
      </c>
      <c r="AC196" s="20">
        <f t="shared" ca="1" si="90"/>
        <v>4.4771551920858101</v>
      </c>
      <c r="AD196" s="10">
        <f t="shared" ca="1" si="91"/>
        <v>5.5</v>
      </c>
      <c r="AE196" s="10">
        <f t="shared" ca="1" si="92"/>
        <v>6.5228448079141899</v>
      </c>
      <c r="AF196" s="10">
        <f t="shared" ca="1" si="93"/>
        <v>7.6171757444704102</v>
      </c>
      <c r="AG196" s="10">
        <f t="shared" ca="1" si="94"/>
        <v>8.8978991602242932</v>
      </c>
      <c r="AH196" s="10">
        <f t="shared" ca="1" si="95"/>
        <v>10.674041260653224</v>
      </c>
      <c r="AI196" s="10">
        <f t="shared" ca="1" si="96"/>
        <v>12.140810063671086</v>
      </c>
    </row>
    <row r="197" spans="6:35">
      <c r="F197" s="21" t="s">
        <v>3</v>
      </c>
      <c r="I197" s="19" t="e">
        <f t="shared" si="76"/>
        <v>#N/A</v>
      </c>
      <c r="J197" s="10" t="e">
        <f t="shared" si="75"/>
        <v>#VALUE!</v>
      </c>
      <c r="K197" s="10" t="e">
        <f t="shared" si="81"/>
        <v>#N/A</v>
      </c>
      <c r="L197" s="10" t="e">
        <f t="shared" si="82"/>
        <v>#N/A</v>
      </c>
      <c r="M197" s="10" t="e">
        <f t="shared" si="83"/>
        <v>#N/A</v>
      </c>
      <c r="N197" s="10">
        <f>_xlfn.AGGREGATE(2,7,$D$2:D197)</f>
        <v>6</v>
      </c>
      <c r="O197" s="10" t="e">
        <f t="shared" si="77"/>
        <v>#N/A</v>
      </c>
      <c r="P197" s="10"/>
      <c r="Q197" s="10"/>
      <c r="R197" s="10"/>
      <c r="S197" s="17">
        <f t="shared" si="78"/>
        <v>0.8</v>
      </c>
      <c r="T197" s="10">
        <f t="shared" ca="1" si="84"/>
        <v>8.8978991602242932</v>
      </c>
      <c r="U197" s="17">
        <f t="shared" si="79"/>
        <v>0.55999999999999994</v>
      </c>
      <c r="V197" s="10">
        <f t="shared" ca="1" si="85"/>
        <v>6.109511915922659</v>
      </c>
      <c r="W197" s="17">
        <f t="shared" si="80"/>
        <v>0</v>
      </c>
      <c r="X197" s="10" t="e">
        <f t="shared" ca="1" si="86"/>
        <v>#NUM!</v>
      </c>
      <c r="Y197" s="10">
        <f t="shared" ca="1" si="97"/>
        <v>-1.1408100636710916</v>
      </c>
      <c r="Z197" s="10">
        <f t="shared" ca="1" si="87"/>
        <v>0.32595873934677577</v>
      </c>
      <c r="AA197" s="10">
        <f t="shared" ca="1" si="88"/>
        <v>2.1021008397757082</v>
      </c>
      <c r="AB197" s="10">
        <f t="shared" ca="1" si="89"/>
        <v>3.3828242555295898</v>
      </c>
      <c r="AC197" s="20">
        <f t="shared" ca="1" si="90"/>
        <v>4.4771551920858101</v>
      </c>
      <c r="AD197" s="10">
        <f t="shared" ca="1" si="91"/>
        <v>5.5</v>
      </c>
      <c r="AE197" s="10">
        <f t="shared" ca="1" si="92"/>
        <v>6.5228448079141899</v>
      </c>
      <c r="AF197" s="10">
        <f t="shared" ca="1" si="93"/>
        <v>7.6171757444704102</v>
      </c>
      <c r="AG197" s="10">
        <f t="shared" ca="1" si="94"/>
        <v>8.8978991602242932</v>
      </c>
      <c r="AH197" s="10">
        <f t="shared" ca="1" si="95"/>
        <v>10.674041260653224</v>
      </c>
      <c r="AI197" s="10">
        <f t="shared" ca="1" si="96"/>
        <v>12.140810063671086</v>
      </c>
    </row>
    <row r="198" spans="6:35">
      <c r="F198" s="21" t="s">
        <v>3</v>
      </c>
      <c r="I198" s="19" t="e">
        <f t="shared" si="76"/>
        <v>#N/A</v>
      </c>
      <c r="J198" s="10" t="e">
        <f t="shared" ref="J198:J261" si="98">D198*F198</f>
        <v>#VALUE!</v>
      </c>
      <c r="K198" s="10" t="e">
        <f t="shared" si="81"/>
        <v>#N/A</v>
      </c>
      <c r="L198" s="10" t="e">
        <f t="shared" si="82"/>
        <v>#N/A</v>
      </c>
      <c r="M198" s="10" t="e">
        <f t="shared" si="83"/>
        <v>#N/A</v>
      </c>
      <c r="N198" s="10">
        <f>_xlfn.AGGREGATE(2,7,$D$2:D198)</f>
        <v>6</v>
      </c>
      <c r="O198" s="10" t="e">
        <f t="shared" si="77"/>
        <v>#N/A</v>
      </c>
      <c r="P198" s="10"/>
      <c r="Q198" s="10"/>
      <c r="R198" s="10"/>
      <c r="S198" s="17">
        <f t="shared" si="78"/>
        <v>0.8</v>
      </c>
      <c r="T198" s="10">
        <f t="shared" ca="1" si="84"/>
        <v>8.8978991602242932</v>
      </c>
      <c r="U198" s="17">
        <f t="shared" si="79"/>
        <v>0.55999999999999994</v>
      </c>
      <c r="V198" s="10">
        <f t="shared" ca="1" si="85"/>
        <v>6.109511915922659</v>
      </c>
      <c r="W198" s="17">
        <f t="shared" si="80"/>
        <v>0</v>
      </c>
      <c r="X198" s="10" t="e">
        <f t="shared" ca="1" si="86"/>
        <v>#NUM!</v>
      </c>
      <c r="Y198" s="10">
        <f t="shared" ca="1" si="97"/>
        <v>-1.1408100636710916</v>
      </c>
      <c r="Z198" s="10">
        <f t="shared" ca="1" si="87"/>
        <v>0.32595873934677577</v>
      </c>
      <c r="AA198" s="10">
        <f t="shared" ca="1" si="88"/>
        <v>2.1021008397757082</v>
      </c>
      <c r="AB198" s="10">
        <f t="shared" ca="1" si="89"/>
        <v>3.3828242555295898</v>
      </c>
      <c r="AC198" s="20">
        <f t="shared" ca="1" si="90"/>
        <v>4.4771551920858101</v>
      </c>
      <c r="AD198" s="10">
        <f t="shared" ca="1" si="91"/>
        <v>5.5</v>
      </c>
      <c r="AE198" s="10">
        <f t="shared" ca="1" si="92"/>
        <v>6.5228448079141899</v>
      </c>
      <c r="AF198" s="10">
        <f t="shared" ca="1" si="93"/>
        <v>7.6171757444704102</v>
      </c>
      <c r="AG198" s="10">
        <f t="shared" ca="1" si="94"/>
        <v>8.8978991602242932</v>
      </c>
      <c r="AH198" s="10">
        <f t="shared" ca="1" si="95"/>
        <v>10.674041260653224</v>
      </c>
      <c r="AI198" s="10">
        <f t="shared" ca="1" si="96"/>
        <v>12.140810063671086</v>
      </c>
    </row>
    <row r="199" spans="6:35">
      <c r="F199" s="21" t="s">
        <v>3</v>
      </c>
      <c r="I199" s="19" t="e">
        <f t="shared" si="76"/>
        <v>#N/A</v>
      </c>
      <c r="J199" s="10" t="e">
        <f t="shared" si="98"/>
        <v>#VALUE!</v>
      </c>
      <c r="K199" s="10" t="e">
        <f t="shared" si="81"/>
        <v>#N/A</v>
      </c>
      <c r="L199" s="10" t="e">
        <f t="shared" si="82"/>
        <v>#N/A</v>
      </c>
      <c r="M199" s="10" t="e">
        <f t="shared" si="83"/>
        <v>#N/A</v>
      </c>
      <c r="N199" s="10">
        <f>_xlfn.AGGREGATE(2,7,$D$2:D199)</f>
        <v>6</v>
      </c>
      <c r="O199" s="10" t="e">
        <f t="shared" si="77"/>
        <v>#N/A</v>
      </c>
      <c r="P199" s="10"/>
      <c r="Q199" s="10"/>
      <c r="R199" s="10"/>
      <c r="S199" s="17">
        <f t="shared" si="78"/>
        <v>0.8</v>
      </c>
      <c r="T199" s="10">
        <f t="shared" ca="1" si="84"/>
        <v>8.8978991602242932</v>
      </c>
      <c r="U199" s="17">
        <f t="shared" si="79"/>
        <v>0.55999999999999994</v>
      </c>
      <c r="V199" s="10">
        <f t="shared" ca="1" si="85"/>
        <v>6.109511915922659</v>
      </c>
      <c r="W199" s="17">
        <f t="shared" si="80"/>
        <v>0</v>
      </c>
      <c r="X199" s="10" t="e">
        <f t="shared" ca="1" si="86"/>
        <v>#NUM!</v>
      </c>
      <c r="Y199" s="10">
        <f t="shared" ca="1" si="97"/>
        <v>-1.1408100636710916</v>
      </c>
      <c r="Z199" s="10">
        <f t="shared" ca="1" si="87"/>
        <v>0.32595873934677577</v>
      </c>
      <c r="AA199" s="10">
        <f t="shared" ca="1" si="88"/>
        <v>2.1021008397757082</v>
      </c>
      <c r="AB199" s="10">
        <f t="shared" ca="1" si="89"/>
        <v>3.3828242555295898</v>
      </c>
      <c r="AC199" s="20">
        <f t="shared" ca="1" si="90"/>
        <v>4.4771551920858101</v>
      </c>
      <c r="AD199" s="10">
        <f t="shared" ca="1" si="91"/>
        <v>5.5</v>
      </c>
      <c r="AE199" s="10">
        <f t="shared" ca="1" si="92"/>
        <v>6.5228448079141899</v>
      </c>
      <c r="AF199" s="10">
        <f t="shared" ca="1" si="93"/>
        <v>7.6171757444704102</v>
      </c>
      <c r="AG199" s="10">
        <f t="shared" ca="1" si="94"/>
        <v>8.8978991602242932</v>
      </c>
      <c r="AH199" s="10">
        <f t="shared" ca="1" si="95"/>
        <v>10.674041260653224</v>
      </c>
      <c r="AI199" s="10">
        <f t="shared" ca="1" si="96"/>
        <v>12.140810063671086</v>
      </c>
    </row>
    <row r="200" spans="6:35">
      <c r="F200" s="21" t="s">
        <v>3</v>
      </c>
      <c r="I200" s="19" t="e">
        <f t="shared" si="76"/>
        <v>#N/A</v>
      </c>
      <c r="J200" s="10" t="e">
        <f t="shared" si="98"/>
        <v>#VALUE!</v>
      </c>
      <c r="K200" s="10" t="e">
        <f t="shared" si="81"/>
        <v>#N/A</v>
      </c>
      <c r="L200" s="10" t="e">
        <f t="shared" si="82"/>
        <v>#N/A</v>
      </c>
      <c r="M200" s="10" t="e">
        <f t="shared" si="83"/>
        <v>#N/A</v>
      </c>
      <c r="N200" s="10">
        <f>_xlfn.AGGREGATE(2,7,$D$2:D200)</f>
        <v>6</v>
      </c>
      <c r="O200" s="10" t="e">
        <f t="shared" si="77"/>
        <v>#N/A</v>
      </c>
      <c r="P200" s="10"/>
      <c r="Q200" s="10"/>
      <c r="R200" s="10"/>
      <c r="S200" s="17">
        <f t="shared" si="78"/>
        <v>0.8</v>
      </c>
      <c r="T200" s="10">
        <f t="shared" ca="1" si="84"/>
        <v>8.8978991602242932</v>
      </c>
      <c r="U200" s="17">
        <f t="shared" si="79"/>
        <v>0.55999999999999994</v>
      </c>
      <c r="V200" s="10">
        <f t="shared" ca="1" si="85"/>
        <v>6.109511915922659</v>
      </c>
      <c r="W200" s="17">
        <f t="shared" si="80"/>
        <v>0</v>
      </c>
      <c r="X200" s="10" t="e">
        <f t="shared" ca="1" si="86"/>
        <v>#NUM!</v>
      </c>
      <c r="Y200" s="10">
        <f t="shared" ca="1" si="97"/>
        <v>-1.1408100636710916</v>
      </c>
      <c r="Z200" s="10">
        <f t="shared" ca="1" si="87"/>
        <v>0.32595873934677577</v>
      </c>
      <c r="AA200" s="10">
        <f t="shared" ca="1" si="88"/>
        <v>2.1021008397757082</v>
      </c>
      <c r="AB200" s="10">
        <f t="shared" ca="1" si="89"/>
        <v>3.3828242555295898</v>
      </c>
      <c r="AC200" s="20">
        <f t="shared" ca="1" si="90"/>
        <v>4.4771551920858101</v>
      </c>
      <c r="AD200" s="10">
        <f t="shared" ca="1" si="91"/>
        <v>5.5</v>
      </c>
      <c r="AE200" s="10">
        <f t="shared" ca="1" si="92"/>
        <v>6.5228448079141899</v>
      </c>
      <c r="AF200" s="10">
        <f t="shared" ca="1" si="93"/>
        <v>7.6171757444704102</v>
      </c>
      <c r="AG200" s="10">
        <f t="shared" ca="1" si="94"/>
        <v>8.8978991602242932</v>
      </c>
      <c r="AH200" s="10">
        <f t="shared" ca="1" si="95"/>
        <v>10.674041260653224</v>
      </c>
      <c r="AI200" s="10">
        <f t="shared" ca="1" si="96"/>
        <v>12.140810063671086</v>
      </c>
    </row>
    <row r="201" spans="6:35">
      <c r="F201" s="21" t="s">
        <v>3</v>
      </c>
      <c r="I201" s="19" t="e">
        <f t="shared" si="76"/>
        <v>#N/A</v>
      </c>
      <c r="J201" s="10" t="e">
        <f t="shared" si="98"/>
        <v>#VALUE!</v>
      </c>
      <c r="K201" s="10" t="e">
        <f t="shared" si="81"/>
        <v>#N/A</v>
      </c>
      <c r="L201" s="10" t="e">
        <f t="shared" si="82"/>
        <v>#N/A</v>
      </c>
      <c r="M201" s="10" t="e">
        <f t="shared" si="83"/>
        <v>#N/A</v>
      </c>
      <c r="N201" s="10">
        <f>_xlfn.AGGREGATE(2,7,$D$2:D201)</f>
        <v>6</v>
      </c>
      <c r="O201" s="10" t="e">
        <f t="shared" si="77"/>
        <v>#N/A</v>
      </c>
      <c r="P201" s="10"/>
      <c r="Q201" s="10"/>
      <c r="R201" s="10"/>
      <c r="S201" s="17">
        <f t="shared" si="78"/>
        <v>0.8</v>
      </c>
      <c r="T201" s="10">
        <f t="shared" ca="1" si="84"/>
        <v>8.8978991602242932</v>
      </c>
      <c r="U201" s="17">
        <f t="shared" si="79"/>
        <v>0.55999999999999994</v>
      </c>
      <c r="V201" s="10">
        <f t="shared" ca="1" si="85"/>
        <v>6.109511915922659</v>
      </c>
      <c r="W201" s="17">
        <f t="shared" si="80"/>
        <v>0</v>
      </c>
      <c r="X201" s="10" t="e">
        <f t="shared" ca="1" si="86"/>
        <v>#NUM!</v>
      </c>
      <c r="Y201" s="10">
        <f t="shared" ca="1" si="97"/>
        <v>-1.1408100636710916</v>
      </c>
      <c r="Z201" s="10">
        <f t="shared" ca="1" si="87"/>
        <v>0.32595873934677577</v>
      </c>
      <c r="AA201" s="10">
        <f t="shared" ca="1" si="88"/>
        <v>2.1021008397757082</v>
      </c>
      <c r="AB201" s="10">
        <f t="shared" ca="1" si="89"/>
        <v>3.3828242555295898</v>
      </c>
      <c r="AC201" s="20">
        <f t="shared" ca="1" si="90"/>
        <v>4.4771551920858101</v>
      </c>
      <c r="AD201" s="10">
        <f t="shared" ca="1" si="91"/>
        <v>5.5</v>
      </c>
      <c r="AE201" s="10">
        <f t="shared" ca="1" si="92"/>
        <v>6.5228448079141899</v>
      </c>
      <c r="AF201" s="10">
        <f t="shared" ca="1" si="93"/>
        <v>7.6171757444704102</v>
      </c>
      <c r="AG201" s="10">
        <f t="shared" ca="1" si="94"/>
        <v>8.8978991602242932</v>
      </c>
      <c r="AH201" s="10">
        <f t="shared" ca="1" si="95"/>
        <v>10.674041260653224</v>
      </c>
      <c r="AI201" s="10">
        <f t="shared" ca="1" si="96"/>
        <v>12.140810063671086</v>
      </c>
    </row>
    <row r="202" spans="6:35">
      <c r="F202" s="21" t="s">
        <v>3</v>
      </c>
      <c r="I202" s="19" t="e">
        <f t="shared" si="76"/>
        <v>#N/A</v>
      </c>
      <c r="J202" s="10" t="e">
        <f t="shared" si="98"/>
        <v>#VALUE!</v>
      </c>
      <c r="K202" s="10" t="e">
        <f t="shared" si="81"/>
        <v>#N/A</v>
      </c>
      <c r="L202" s="10" t="e">
        <f t="shared" si="82"/>
        <v>#N/A</v>
      </c>
      <c r="M202" s="10" t="e">
        <f t="shared" si="83"/>
        <v>#N/A</v>
      </c>
      <c r="N202" s="10">
        <f>_xlfn.AGGREGATE(2,7,$D$2:D202)</f>
        <v>6</v>
      </c>
      <c r="O202" s="10" t="e">
        <f t="shared" si="77"/>
        <v>#N/A</v>
      </c>
      <c r="P202" s="10"/>
      <c r="Q202" s="10"/>
      <c r="R202" s="10"/>
      <c r="S202" s="17">
        <f t="shared" si="78"/>
        <v>0.8</v>
      </c>
      <c r="T202" s="10">
        <f t="shared" ca="1" si="84"/>
        <v>8.8978991602242932</v>
      </c>
      <c r="U202" s="17">
        <f t="shared" si="79"/>
        <v>0.55999999999999994</v>
      </c>
      <c r="V202" s="10">
        <f t="shared" ca="1" si="85"/>
        <v>6.109511915922659</v>
      </c>
      <c r="W202" s="17">
        <f t="shared" si="80"/>
        <v>0</v>
      </c>
      <c r="X202" s="10" t="e">
        <f t="shared" ca="1" si="86"/>
        <v>#NUM!</v>
      </c>
      <c r="Y202" s="10">
        <f t="shared" ca="1" si="97"/>
        <v>-1.1408100636710916</v>
      </c>
      <c r="Z202" s="10">
        <f t="shared" ca="1" si="87"/>
        <v>0.32595873934677577</v>
      </c>
      <c r="AA202" s="10">
        <f t="shared" ca="1" si="88"/>
        <v>2.1021008397757082</v>
      </c>
      <c r="AB202" s="10">
        <f t="shared" ca="1" si="89"/>
        <v>3.3828242555295898</v>
      </c>
      <c r="AC202" s="20">
        <f t="shared" ca="1" si="90"/>
        <v>4.4771551920858101</v>
      </c>
      <c r="AD202" s="10">
        <f t="shared" ca="1" si="91"/>
        <v>5.5</v>
      </c>
      <c r="AE202" s="10">
        <f t="shared" ca="1" si="92"/>
        <v>6.5228448079141899</v>
      </c>
      <c r="AF202" s="10">
        <f t="shared" ca="1" si="93"/>
        <v>7.6171757444704102</v>
      </c>
      <c r="AG202" s="10">
        <f t="shared" ca="1" si="94"/>
        <v>8.8978991602242932</v>
      </c>
      <c r="AH202" s="10">
        <f t="shared" ca="1" si="95"/>
        <v>10.674041260653224</v>
      </c>
      <c r="AI202" s="10">
        <f t="shared" ca="1" si="96"/>
        <v>12.140810063671086</v>
      </c>
    </row>
    <row r="203" spans="6:35">
      <c r="F203" s="21" t="s">
        <v>3</v>
      </c>
      <c r="I203" s="19" t="e">
        <f t="shared" si="76"/>
        <v>#N/A</v>
      </c>
      <c r="J203" s="10" t="e">
        <f t="shared" si="98"/>
        <v>#VALUE!</v>
      </c>
      <c r="K203" s="10" t="e">
        <f t="shared" si="81"/>
        <v>#N/A</v>
      </c>
      <c r="L203" s="10" t="e">
        <f t="shared" si="82"/>
        <v>#N/A</v>
      </c>
      <c r="M203" s="10" t="e">
        <f t="shared" si="83"/>
        <v>#N/A</v>
      </c>
      <c r="N203" s="10">
        <f>_xlfn.AGGREGATE(2,7,$D$2:D203)</f>
        <v>6</v>
      </c>
      <c r="O203" s="10" t="e">
        <f t="shared" si="77"/>
        <v>#N/A</v>
      </c>
      <c r="P203" s="10"/>
      <c r="Q203" s="10"/>
      <c r="R203" s="10"/>
      <c r="S203" s="17">
        <f t="shared" si="78"/>
        <v>0.8</v>
      </c>
      <c r="T203" s="10">
        <f t="shared" ca="1" si="84"/>
        <v>8.8978991602242932</v>
      </c>
      <c r="U203" s="17">
        <f t="shared" si="79"/>
        <v>0.55999999999999994</v>
      </c>
      <c r="V203" s="10">
        <f t="shared" ca="1" si="85"/>
        <v>6.109511915922659</v>
      </c>
      <c r="W203" s="17">
        <f t="shared" si="80"/>
        <v>0</v>
      </c>
      <c r="X203" s="10" t="e">
        <f t="shared" ca="1" si="86"/>
        <v>#NUM!</v>
      </c>
      <c r="Y203" s="10">
        <f t="shared" ca="1" si="97"/>
        <v>-1.1408100636710916</v>
      </c>
      <c r="Z203" s="10">
        <f t="shared" ca="1" si="87"/>
        <v>0.32595873934677577</v>
      </c>
      <c r="AA203" s="10">
        <f t="shared" ca="1" si="88"/>
        <v>2.1021008397757082</v>
      </c>
      <c r="AB203" s="10">
        <f t="shared" ca="1" si="89"/>
        <v>3.3828242555295898</v>
      </c>
      <c r="AC203" s="20">
        <f t="shared" ca="1" si="90"/>
        <v>4.4771551920858101</v>
      </c>
      <c r="AD203" s="10">
        <f t="shared" ca="1" si="91"/>
        <v>5.5</v>
      </c>
      <c r="AE203" s="10">
        <f t="shared" ca="1" si="92"/>
        <v>6.5228448079141899</v>
      </c>
      <c r="AF203" s="10">
        <f t="shared" ca="1" si="93"/>
        <v>7.6171757444704102</v>
      </c>
      <c r="AG203" s="10">
        <f t="shared" ca="1" si="94"/>
        <v>8.8978991602242932</v>
      </c>
      <c r="AH203" s="10">
        <f t="shared" ca="1" si="95"/>
        <v>10.674041260653224</v>
      </c>
      <c r="AI203" s="10">
        <f t="shared" ca="1" si="96"/>
        <v>12.140810063671086</v>
      </c>
    </row>
    <row r="204" spans="6:35">
      <c r="F204" s="21" t="s">
        <v>3</v>
      </c>
      <c r="I204" s="19" t="e">
        <f t="shared" si="76"/>
        <v>#N/A</v>
      </c>
      <c r="J204" s="10" t="e">
        <f t="shared" si="98"/>
        <v>#VALUE!</v>
      </c>
      <c r="K204" s="10" t="e">
        <f t="shared" si="81"/>
        <v>#N/A</v>
      </c>
      <c r="L204" s="10" t="e">
        <f t="shared" si="82"/>
        <v>#N/A</v>
      </c>
      <c r="M204" s="10" t="e">
        <f t="shared" si="83"/>
        <v>#N/A</v>
      </c>
      <c r="N204" s="10">
        <f>_xlfn.AGGREGATE(2,7,$D$2:D204)</f>
        <v>6</v>
      </c>
      <c r="O204" s="10" t="e">
        <f t="shared" si="77"/>
        <v>#N/A</v>
      </c>
      <c r="P204" s="10"/>
      <c r="Q204" s="10"/>
      <c r="R204" s="10"/>
      <c r="S204" s="17">
        <f t="shared" si="78"/>
        <v>0.8</v>
      </c>
      <c r="T204" s="10">
        <f t="shared" ca="1" si="84"/>
        <v>8.8978991602242932</v>
      </c>
      <c r="U204" s="17">
        <f t="shared" si="79"/>
        <v>0.55999999999999994</v>
      </c>
      <c r="V204" s="10">
        <f t="shared" ca="1" si="85"/>
        <v>6.109511915922659</v>
      </c>
      <c r="W204" s="17">
        <f t="shared" si="80"/>
        <v>0</v>
      </c>
      <c r="X204" s="10" t="e">
        <f t="shared" ca="1" si="86"/>
        <v>#NUM!</v>
      </c>
      <c r="Y204" s="10">
        <f t="shared" ca="1" si="97"/>
        <v>-1.1408100636710916</v>
      </c>
      <c r="Z204" s="10">
        <f t="shared" ca="1" si="87"/>
        <v>0.32595873934677577</v>
      </c>
      <c r="AA204" s="10">
        <f t="shared" ca="1" si="88"/>
        <v>2.1021008397757082</v>
      </c>
      <c r="AB204" s="10">
        <f t="shared" ca="1" si="89"/>
        <v>3.3828242555295898</v>
      </c>
      <c r="AC204" s="20">
        <f t="shared" ca="1" si="90"/>
        <v>4.4771551920858101</v>
      </c>
      <c r="AD204" s="10">
        <f t="shared" ca="1" si="91"/>
        <v>5.5</v>
      </c>
      <c r="AE204" s="10">
        <f t="shared" ca="1" si="92"/>
        <v>6.5228448079141899</v>
      </c>
      <c r="AF204" s="10">
        <f t="shared" ca="1" si="93"/>
        <v>7.6171757444704102</v>
      </c>
      <c r="AG204" s="10">
        <f t="shared" ca="1" si="94"/>
        <v>8.8978991602242932</v>
      </c>
      <c r="AH204" s="10">
        <f t="shared" ca="1" si="95"/>
        <v>10.674041260653224</v>
      </c>
      <c r="AI204" s="10">
        <f t="shared" ca="1" si="96"/>
        <v>12.140810063671086</v>
      </c>
    </row>
    <row r="205" spans="6:35">
      <c r="F205" s="21" t="s">
        <v>3</v>
      </c>
      <c r="I205" s="19" t="e">
        <f t="shared" si="76"/>
        <v>#N/A</v>
      </c>
      <c r="J205" s="10" t="e">
        <f t="shared" si="98"/>
        <v>#VALUE!</v>
      </c>
      <c r="K205" s="10" t="e">
        <f t="shared" si="81"/>
        <v>#N/A</v>
      </c>
      <c r="L205" s="10" t="e">
        <f t="shared" si="82"/>
        <v>#N/A</v>
      </c>
      <c r="M205" s="10" t="e">
        <f t="shared" si="83"/>
        <v>#N/A</v>
      </c>
      <c r="N205" s="10">
        <f>_xlfn.AGGREGATE(2,7,$D$2:D205)</f>
        <v>6</v>
      </c>
      <c r="O205" s="10" t="e">
        <f t="shared" si="77"/>
        <v>#N/A</v>
      </c>
      <c r="P205" s="10"/>
      <c r="Q205" s="10"/>
      <c r="R205" s="10"/>
      <c r="S205" s="17">
        <f t="shared" si="78"/>
        <v>0.8</v>
      </c>
      <c r="T205" s="10">
        <f t="shared" ca="1" si="84"/>
        <v>8.8978991602242932</v>
      </c>
      <c r="U205" s="17">
        <f t="shared" si="79"/>
        <v>0.55999999999999994</v>
      </c>
      <c r="V205" s="10">
        <f t="shared" ca="1" si="85"/>
        <v>6.109511915922659</v>
      </c>
      <c r="W205" s="17">
        <f t="shared" si="80"/>
        <v>0</v>
      </c>
      <c r="X205" s="10" t="e">
        <f t="shared" ca="1" si="86"/>
        <v>#NUM!</v>
      </c>
      <c r="Y205" s="10">
        <f t="shared" ca="1" si="97"/>
        <v>-1.1408100636710916</v>
      </c>
      <c r="Z205" s="10">
        <f t="shared" ca="1" si="87"/>
        <v>0.32595873934677577</v>
      </c>
      <c r="AA205" s="10">
        <f t="shared" ca="1" si="88"/>
        <v>2.1021008397757082</v>
      </c>
      <c r="AB205" s="10">
        <f t="shared" ca="1" si="89"/>
        <v>3.3828242555295898</v>
      </c>
      <c r="AC205" s="20">
        <f t="shared" ca="1" si="90"/>
        <v>4.4771551920858101</v>
      </c>
      <c r="AD205" s="10">
        <f t="shared" ca="1" si="91"/>
        <v>5.5</v>
      </c>
      <c r="AE205" s="10">
        <f t="shared" ca="1" si="92"/>
        <v>6.5228448079141899</v>
      </c>
      <c r="AF205" s="10">
        <f t="shared" ca="1" si="93"/>
        <v>7.6171757444704102</v>
      </c>
      <c r="AG205" s="10">
        <f t="shared" ca="1" si="94"/>
        <v>8.8978991602242932</v>
      </c>
      <c r="AH205" s="10">
        <f t="shared" ca="1" si="95"/>
        <v>10.674041260653224</v>
      </c>
      <c r="AI205" s="10">
        <f t="shared" ca="1" si="96"/>
        <v>12.140810063671086</v>
      </c>
    </row>
    <row r="206" spans="6:35">
      <c r="F206" s="21" t="s">
        <v>3</v>
      </c>
      <c r="I206" s="19" t="e">
        <f t="shared" si="76"/>
        <v>#N/A</v>
      </c>
      <c r="J206" s="10" t="e">
        <f t="shared" si="98"/>
        <v>#VALUE!</v>
      </c>
      <c r="K206" s="10" t="e">
        <f t="shared" si="81"/>
        <v>#N/A</v>
      </c>
      <c r="L206" s="10" t="e">
        <f t="shared" si="82"/>
        <v>#N/A</v>
      </c>
      <c r="M206" s="10" t="e">
        <f t="shared" si="83"/>
        <v>#N/A</v>
      </c>
      <c r="N206" s="10">
        <f>_xlfn.AGGREGATE(2,7,$D$2:D206)</f>
        <v>6</v>
      </c>
      <c r="O206" s="10" t="e">
        <f t="shared" si="77"/>
        <v>#N/A</v>
      </c>
      <c r="P206" s="10"/>
      <c r="Q206" s="10"/>
      <c r="R206" s="10"/>
      <c r="S206" s="17">
        <f t="shared" si="78"/>
        <v>0.8</v>
      </c>
      <c r="T206" s="10">
        <f t="shared" ca="1" si="84"/>
        <v>8.8978991602242932</v>
      </c>
      <c r="U206" s="17">
        <f t="shared" si="79"/>
        <v>0.55999999999999994</v>
      </c>
      <c r="V206" s="10">
        <f t="shared" ca="1" si="85"/>
        <v>6.109511915922659</v>
      </c>
      <c r="W206" s="17">
        <f t="shared" si="80"/>
        <v>0</v>
      </c>
      <c r="X206" s="10" t="e">
        <f t="shared" ca="1" si="86"/>
        <v>#NUM!</v>
      </c>
      <c r="Y206" s="10">
        <f t="shared" ca="1" si="97"/>
        <v>-1.1408100636710916</v>
      </c>
      <c r="Z206" s="10">
        <f t="shared" ca="1" si="87"/>
        <v>0.32595873934677577</v>
      </c>
      <c r="AA206" s="10">
        <f t="shared" ca="1" si="88"/>
        <v>2.1021008397757082</v>
      </c>
      <c r="AB206" s="10">
        <f t="shared" ca="1" si="89"/>
        <v>3.3828242555295898</v>
      </c>
      <c r="AC206" s="20">
        <f t="shared" ca="1" si="90"/>
        <v>4.4771551920858101</v>
      </c>
      <c r="AD206" s="10">
        <f t="shared" ca="1" si="91"/>
        <v>5.5</v>
      </c>
      <c r="AE206" s="10">
        <f t="shared" ca="1" si="92"/>
        <v>6.5228448079141899</v>
      </c>
      <c r="AF206" s="10">
        <f t="shared" ca="1" si="93"/>
        <v>7.6171757444704102</v>
      </c>
      <c r="AG206" s="10">
        <f t="shared" ca="1" si="94"/>
        <v>8.8978991602242932</v>
      </c>
      <c r="AH206" s="10">
        <f t="shared" ca="1" si="95"/>
        <v>10.674041260653224</v>
      </c>
      <c r="AI206" s="10">
        <f t="shared" ca="1" si="96"/>
        <v>12.140810063671086</v>
      </c>
    </row>
    <row r="207" spans="6:35">
      <c r="F207" s="21" t="s">
        <v>3</v>
      </c>
      <c r="I207" s="19" t="e">
        <f t="shared" si="76"/>
        <v>#N/A</v>
      </c>
      <c r="J207" s="10" t="e">
        <f t="shared" si="98"/>
        <v>#VALUE!</v>
      </c>
      <c r="K207" s="10" t="e">
        <f t="shared" si="81"/>
        <v>#N/A</v>
      </c>
      <c r="L207" s="10" t="e">
        <f t="shared" si="82"/>
        <v>#N/A</v>
      </c>
      <c r="M207" s="10" t="e">
        <f t="shared" si="83"/>
        <v>#N/A</v>
      </c>
      <c r="N207" s="10">
        <f>_xlfn.AGGREGATE(2,7,$D$2:D207)</f>
        <v>6</v>
      </c>
      <c r="O207" s="10" t="e">
        <f t="shared" si="77"/>
        <v>#N/A</v>
      </c>
      <c r="P207" s="10"/>
      <c r="Q207" s="10"/>
      <c r="R207" s="10"/>
      <c r="S207" s="17">
        <f t="shared" si="78"/>
        <v>0.8</v>
      </c>
      <c r="T207" s="10">
        <f t="shared" ca="1" si="84"/>
        <v>8.8978991602242932</v>
      </c>
      <c r="U207" s="17">
        <f t="shared" si="79"/>
        <v>0.55999999999999994</v>
      </c>
      <c r="V207" s="10">
        <f t="shared" ca="1" si="85"/>
        <v>6.109511915922659</v>
      </c>
      <c r="W207" s="17">
        <f t="shared" si="80"/>
        <v>0</v>
      </c>
      <c r="X207" s="10" t="e">
        <f t="shared" ca="1" si="86"/>
        <v>#NUM!</v>
      </c>
      <c r="Y207" s="10">
        <f t="shared" ca="1" si="97"/>
        <v>-1.1408100636710916</v>
      </c>
      <c r="Z207" s="10">
        <f t="shared" ca="1" si="87"/>
        <v>0.32595873934677577</v>
      </c>
      <c r="AA207" s="10">
        <f t="shared" ca="1" si="88"/>
        <v>2.1021008397757082</v>
      </c>
      <c r="AB207" s="10">
        <f t="shared" ca="1" si="89"/>
        <v>3.3828242555295898</v>
      </c>
      <c r="AC207" s="20">
        <f t="shared" ca="1" si="90"/>
        <v>4.4771551920858101</v>
      </c>
      <c r="AD207" s="10">
        <f t="shared" ca="1" si="91"/>
        <v>5.5</v>
      </c>
      <c r="AE207" s="10">
        <f t="shared" ca="1" si="92"/>
        <v>6.5228448079141899</v>
      </c>
      <c r="AF207" s="10">
        <f t="shared" ca="1" si="93"/>
        <v>7.6171757444704102</v>
      </c>
      <c r="AG207" s="10">
        <f t="shared" ca="1" si="94"/>
        <v>8.8978991602242932</v>
      </c>
      <c r="AH207" s="10">
        <f t="shared" ca="1" si="95"/>
        <v>10.674041260653224</v>
      </c>
      <c r="AI207" s="10">
        <f t="shared" ca="1" si="96"/>
        <v>12.140810063671086</v>
      </c>
    </row>
    <row r="208" spans="6:35">
      <c r="F208" s="21" t="s">
        <v>3</v>
      </c>
      <c r="I208" s="19" t="e">
        <f t="shared" si="76"/>
        <v>#N/A</v>
      </c>
      <c r="J208" s="10" t="e">
        <f t="shared" si="98"/>
        <v>#VALUE!</v>
      </c>
      <c r="K208" s="10" t="e">
        <f t="shared" si="81"/>
        <v>#N/A</v>
      </c>
      <c r="L208" s="10" t="e">
        <f t="shared" si="82"/>
        <v>#N/A</v>
      </c>
      <c r="M208" s="10" t="e">
        <f t="shared" si="83"/>
        <v>#N/A</v>
      </c>
      <c r="N208" s="10">
        <f>_xlfn.AGGREGATE(2,7,$D$2:D208)</f>
        <v>6</v>
      </c>
      <c r="O208" s="10" t="e">
        <f t="shared" si="77"/>
        <v>#N/A</v>
      </c>
      <c r="P208" s="10"/>
      <c r="Q208" s="10"/>
      <c r="R208" s="10"/>
      <c r="S208" s="17">
        <f t="shared" si="78"/>
        <v>0.8</v>
      </c>
      <c r="T208" s="10">
        <f t="shared" ca="1" si="84"/>
        <v>8.8978991602242932</v>
      </c>
      <c r="U208" s="17">
        <f t="shared" si="79"/>
        <v>0.55999999999999994</v>
      </c>
      <c r="V208" s="10">
        <f t="shared" ca="1" si="85"/>
        <v>6.109511915922659</v>
      </c>
      <c r="W208" s="17">
        <f t="shared" si="80"/>
        <v>0</v>
      </c>
      <c r="X208" s="10" t="e">
        <f t="shared" ca="1" si="86"/>
        <v>#NUM!</v>
      </c>
      <c r="Y208" s="10">
        <f t="shared" ca="1" si="97"/>
        <v>-1.1408100636710916</v>
      </c>
      <c r="Z208" s="10">
        <f t="shared" ca="1" si="87"/>
        <v>0.32595873934677577</v>
      </c>
      <c r="AA208" s="10">
        <f t="shared" ca="1" si="88"/>
        <v>2.1021008397757082</v>
      </c>
      <c r="AB208" s="10">
        <f t="shared" ca="1" si="89"/>
        <v>3.3828242555295898</v>
      </c>
      <c r="AC208" s="20">
        <f t="shared" ca="1" si="90"/>
        <v>4.4771551920858101</v>
      </c>
      <c r="AD208" s="10">
        <f t="shared" ca="1" si="91"/>
        <v>5.5</v>
      </c>
      <c r="AE208" s="10">
        <f t="shared" ca="1" si="92"/>
        <v>6.5228448079141899</v>
      </c>
      <c r="AF208" s="10">
        <f t="shared" ca="1" si="93"/>
        <v>7.6171757444704102</v>
      </c>
      <c r="AG208" s="10">
        <f t="shared" ca="1" si="94"/>
        <v>8.8978991602242932</v>
      </c>
      <c r="AH208" s="10">
        <f t="shared" ca="1" si="95"/>
        <v>10.674041260653224</v>
      </c>
      <c r="AI208" s="10">
        <f t="shared" ca="1" si="96"/>
        <v>12.140810063671086</v>
      </c>
    </row>
    <row r="209" spans="6:35">
      <c r="F209" s="21" t="s">
        <v>3</v>
      </c>
      <c r="I209" s="19" t="e">
        <f t="shared" si="76"/>
        <v>#N/A</v>
      </c>
      <c r="J209" s="10" t="e">
        <f t="shared" si="98"/>
        <v>#VALUE!</v>
      </c>
      <c r="K209" s="10" t="e">
        <f t="shared" si="81"/>
        <v>#N/A</v>
      </c>
      <c r="L209" s="10" t="e">
        <f t="shared" si="82"/>
        <v>#N/A</v>
      </c>
      <c r="M209" s="10" t="e">
        <f t="shared" si="83"/>
        <v>#N/A</v>
      </c>
      <c r="N209" s="10">
        <f>_xlfn.AGGREGATE(2,7,$D$2:D209)</f>
        <v>6</v>
      </c>
      <c r="O209" s="10" t="e">
        <f t="shared" si="77"/>
        <v>#N/A</v>
      </c>
      <c r="P209" s="10"/>
      <c r="Q209" s="10"/>
      <c r="R209" s="10"/>
      <c r="S209" s="17">
        <f t="shared" si="78"/>
        <v>0.8</v>
      </c>
      <c r="T209" s="10">
        <f t="shared" ca="1" si="84"/>
        <v>8.8978991602242932</v>
      </c>
      <c r="U209" s="17">
        <f t="shared" si="79"/>
        <v>0.55999999999999994</v>
      </c>
      <c r="V209" s="10">
        <f t="shared" ca="1" si="85"/>
        <v>6.109511915922659</v>
      </c>
      <c r="W209" s="17">
        <f t="shared" si="80"/>
        <v>0</v>
      </c>
      <c r="X209" s="10" t="e">
        <f t="shared" ca="1" si="86"/>
        <v>#NUM!</v>
      </c>
      <c r="Y209" s="10">
        <f t="shared" ca="1" si="97"/>
        <v>-1.1408100636710916</v>
      </c>
      <c r="Z209" s="10">
        <f t="shared" ca="1" si="87"/>
        <v>0.32595873934677577</v>
      </c>
      <c r="AA209" s="10">
        <f t="shared" ca="1" si="88"/>
        <v>2.1021008397757082</v>
      </c>
      <c r="AB209" s="10">
        <f t="shared" ca="1" si="89"/>
        <v>3.3828242555295898</v>
      </c>
      <c r="AC209" s="20">
        <f t="shared" ca="1" si="90"/>
        <v>4.4771551920858101</v>
      </c>
      <c r="AD209" s="10">
        <f t="shared" ca="1" si="91"/>
        <v>5.5</v>
      </c>
      <c r="AE209" s="10">
        <f t="shared" ca="1" si="92"/>
        <v>6.5228448079141899</v>
      </c>
      <c r="AF209" s="10">
        <f t="shared" ca="1" si="93"/>
        <v>7.6171757444704102</v>
      </c>
      <c r="AG209" s="10">
        <f t="shared" ca="1" si="94"/>
        <v>8.8978991602242932</v>
      </c>
      <c r="AH209" s="10">
        <f t="shared" ca="1" si="95"/>
        <v>10.674041260653224</v>
      </c>
      <c r="AI209" s="10">
        <f t="shared" ca="1" si="96"/>
        <v>12.140810063671086</v>
      </c>
    </row>
    <row r="210" spans="6:35">
      <c r="F210" s="21" t="s">
        <v>3</v>
      </c>
      <c r="I210" s="19" t="e">
        <f t="shared" si="76"/>
        <v>#N/A</v>
      </c>
      <c r="J210" s="10" t="e">
        <f t="shared" si="98"/>
        <v>#VALUE!</v>
      </c>
      <c r="K210" s="10" t="e">
        <f t="shared" si="81"/>
        <v>#N/A</v>
      </c>
      <c r="L210" s="10" t="e">
        <f t="shared" si="82"/>
        <v>#N/A</v>
      </c>
      <c r="M210" s="10" t="e">
        <f t="shared" si="83"/>
        <v>#N/A</v>
      </c>
      <c r="N210" s="10">
        <f>_xlfn.AGGREGATE(2,7,$D$2:D210)</f>
        <v>6</v>
      </c>
      <c r="O210" s="10" t="e">
        <f t="shared" si="77"/>
        <v>#N/A</v>
      </c>
      <c r="P210" s="10"/>
      <c r="Q210" s="10"/>
      <c r="R210" s="10"/>
      <c r="S210" s="17">
        <f t="shared" si="78"/>
        <v>0.8</v>
      </c>
      <c r="T210" s="10">
        <f t="shared" ca="1" si="84"/>
        <v>8.8978991602242932</v>
      </c>
      <c r="U210" s="17">
        <f t="shared" si="79"/>
        <v>0.55999999999999994</v>
      </c>
      <c r="V210" s="10">
        <f t="shared" ca="1" si="85"/>
        <v>6.109511915922659</v>
      </c>
      <c r="W210" s="17">
        <f t="shared" si="80"/>
        <v>0</v>
      </c>
      <c r="X210" s="10" t="e">
        <f t="shared" ca="1" si="86"/>
        <v>#NUM!</v>
      </c>
      <c r="Y210" s="10">
        <f t="shared" ca="1" si="97"/>
        <v>-1.1408100636710916</v>
      </c>
      <c r="Z210" s="10">
        <f t="shared" ca="1" si="87"/>
        <v>0.32595873934677577</v>
      </c>
      <c r="AA210" s="10">
        <f t="shared" ca="1" si="88"/>
        <v>2.1021008397757082</v>
      </c>
      <c r="AB210" s="10">
        <f t="shared" ca="1" si="89"/>
        <v>3.3828242555295898</v>
      </c>
      <c r="AC210" s="20">
        <f t="shared" ca="1" si="90"/>
        <v>4.4771551920858101</v>
      </c>
      <c r="AD210" s="10">
        <f t="shared" ca="1" si="91"/>
        <v>5.5</v>
      </c>
      <c r="AE210" s="10">
        <f t="shared" ca="1" si="92"/>
        <v>6.5228448079141899</v>
      </c>
      <c r="AF210" s="10">
        <f t="shared" ca="1" si="93"/>
        <v>7.6171757444704102</v>
      </c>
      <c r="AG210" s="10">
        <f t="shared" ca="1" si="94"/>
        <v>8.8978991602242932</v>
      </c>
      <c r="AH210" s="10">
        <f t="shared" ca="1" si="95"/>
        <v>10.674041260653224</v>
      </c>
      <c r="AI210" s="10">
        <f t="shared" ca="1" si="96"/>
        <v>12.140810063671086</v>
      </c>
    </row>
    <row r="211" spans="6:35">
      <c r="F211" s="21" t="s">
        <v>3</v>
      </c>
      <c r="I211" s="19" t="e">
        <f t="shared" si="76"/>
        <v>#N/A</v>
      </c>
      <c r="J211" s="10" t="e">
        <f t="shared" si="98"/>
        <v>#VALUE!</v>
      </c>
      <c r="K211" s="10" t="e">
        <f t="shared" si="81"/>
        <v>#N/A</v>
      </c>
      <c r="L211" s="10" t="e">
        <f t="shared" si="82"/>
        <v>#N/A</v>
      </c>
      <c r="M211" s="10" t="e">
        <f t="shared" si="83"/>
        <v>#N/A</v>
      </c>
      <c r="N211" s="10">
        <f>_xlfn.AGGREGATE(2,7,$D$2:D211)</f>
        <v>6</v>
      </c>
      <c r="O211" s="10" t="e">
        <f t="shared" si="77"/>
        <v>#N/A</v>
      </c>
      <c r="P211" s="10"/>
      <c r="Q211" s="10"/>
      <c r="R211" s="10"/>
      <c r="S211" s="17">
        <f t="shared" si="78"/>
        <v>0.8</v>
      </c>
      <c r="T211" s="10">
        <f t="shared" ca="1" si="84"/>
        <v>8.8978991602242932</v>
      </c>
      <c r="U211" s="17">
        <f t="shared" si="79"/>
        <v>0.55999999999999994</v>
      </c>
      <c r="V211" s="10">
        <f t="shared" ca="1" si="85"/>
        <v>6.109511915922659</v>
      </c>
      <c r="W211" s="17">
        <f t="shared" si="80"/>
        <v>0</v>
      </c>
      <c r="X211" s="10" t="e">
        <f t="shared" ca="1" si="86"/>
        <v>#NUM!</v>
      </c>
      <c r="Y211" s="10">
        <f t="shared" ca="1" si="97"/>
        <v>-1.1408100636710916</v>
      </c>
      <c r="Z211" s="10">
        <f t="shared" ca="1" si="87"/>
        <v>0.32595873934677577</v>
      </c>
      <c r="AA211" s="10">
        <f t="shared" ca="1" si="88"/>
        <v>2.1021008397757082</v>
      </c>
      <c r="AB211" s="10">
        <f t="shared" ca="1" si="89"/>
        <v>3.3828242555295898</v>
      </c>
      <c r="AC211" s="20">
        <f t="shared" ca="1" si="90"/>
        <v>4.4771551920858101</v>
      </c>
      <c r="AD211" s="10">
        <f t="shared" ca="1" si="91"/>
        <v>5.5</v>
      </c>
      <c r="AE211" s="10">
        <f t="shared" ca="1" si="92"/>
        <v>6.5228448079141899</v>
      </c>
      <c r="AF211" s="10">
        <f t="shared" ca="1" si="93"/>
        <v>7.6171757444704102</v>
      </c>
      <c r="AG211" s="10">
        <f t="shared" ca="1" si="94"/>
        <v>8.8978991602242932</v>
      </c>
      <c r="AH211" s="10">
        <f t="shared" ca="1" si="95"/>
        <v>10.674041260653224</v>
      </c>
      <c r="AI211" s="10">
        <f t="shared" ca="1" si="96"/>
        <v>12.140810063671086</v>
      </c>
    </row>
    <row r="212" spans="6:35">
      <c r="F212" s="21" t="s">
        <v>3</v>
      </c>
      <c r="I212" s="19" t="e">
        <f t="shared" si="76"/>
        <v>#N/A</v>
      </c>
      <c r="J212" s="10" t="e">
        <f t="shared" si="98"/>
        <v>#VALUE!</v>
      </c>
      <c r="K212" s="10" t="e">
        <f t="shared" si="81"/>
        <v>#N/A</v>
      </c>
      <c r="L212" s="10" t="e">
        <f t="shared" si="82"/>
        <v>#N/A</v>
      </c>
      <c r="M212" s="10" t="e">
        <f t="shared" si="83"/>
        <v>#N/A</v>
      </c>
      <c r="N212" s="10">
        <f>_xlfn.AGGREGATE(2,7,$D$2:D212)</f>
        <v>6</v>
      </c>
      <c r="O212" s="10" t="e">
        <f t="shared" si="77"/>
        <v>#N/A</v>
      </c>
      <c r="P212" s="10"/>
      <c r="Q212" s="10"/>
      <c r="R212" s="10"/>
      <c r="S212" s="17">
        <f t="shared" si="78"/>
        <v>0.8</v>
      </c>
      <c r="T212" s="10">
        <f t="shared" ca="1" si="84"/>
        <v>8.8978991602242932</v>
      </c>
      <c r="U212" s="17">
        <f t="shared" si="79"/>
        <v>0.55999999999999994</v>
      </c>
      <c r="V212" s="10">
        <f t="shared" ca="1" si="85"/>
        <v>6.109511915922659</v>
      </c>
      <c r="W212" s="17">
        <f t="shared" si="80"/>
        <v>0</v>
      </c>
      <c r="X212" s="10" t="e">
        <f t="shared" ca="1" si="86"/>
        <v>#NUM!</v>
      </c>
      <c r="Y212" s="10">
        <f t="shared" ca="1" si="97"/>
        <v>-1.1408100636710916</v>
      </c>
      <c r="Z212" s="10">
        <f t="shared" ca="1" si="87"/>
        <v>0.32595873934677577</v>
      </c>
      <c r="AA212" s="10">
        <f t="shared" ca="1" si="88"/>
        <v>2.1021008397757082</v>
      </c>
      <c r="AB212" s="10">
        <f t="shared" ca="1" si="89"/>
        <v>3.3828242555295898</v>
      </c>
      <c r="AC212" s="20">
        <f t="shared" ca="1" si="90"/>
        <v>4.4771551920858101</v>
      </c>
      <c r="AD212" s="10">
        <f t="shared" ca="1" si="91"/>
        <v>5.5</v>
      </c>
      <c r="AE212" s="10">
        <f t="shared" ca="1" si="92"/>
        <v>6.5228448079141899</v>
      </c>
      <c r="AF212" s="10">
        <f t="shared" ca="1" si="93"/>
        <v>7.6171757444704102</v>
      </c>
      <c r="AG212" s="10">
        <f t="shared" ca="1" si="94"/>
        <v>8.8978991602242932</v>
      </c>
      <c r="AH212" s="10">
        <f t="shared" ca="1" si="95"/>
        <v>10.674041260653224</v>
      </c>
      <c r="AI212" s="10">
        <f t="shared" ca="1" si="96"/>
        <v>12.140810063671086</v>
      </c>
    </row>
    <row r="213" spans="6:35">
      <c r="F213" s="21" t="s">
        <v>3</v>
      </c>
      <c r="I213" s="19" t="e">
        <f t="shared" si="76"/>
        <v>#N/A</v>
      </c>
      <c r="J213" s="10" t="e">
        <f t="shared" si="98"/>
        <v>#VALUE!</v>
      </c>
      <c r="K213" s="10" t="e">
        <f t="shared" si="81"/>
        <v>#N/A</v>
      </c>
      <c r="L213" s="10" t="e">
        <f t="shared" si="82"/>
        <v>#N/A</v>
      </c>
      <c r="M213" s="10" t="e">
        <f t="shared" si="83"/>
        <v>#N/A</v>
      </c>
      <c r="N213" s="10">
        <f>_xlfn.AGGREGATE(2,7,$D$2:D213)</f>
        <v>6</v>
      </c>
      <c r="O213" s="10" t="e">
        <f t="shared" si="77"/>
        <v>#N/A</v>
      </c>
      <c r="P213" s="10"/>
      <c r="Q213" s="10"/>
      <c r="R213" s="10"/>
      <c r="S213" s="17">
        <f t="shared" si="78"/>
        <v>0.8</v>
      </c>
      <c r="T213" s="10">
        <f t="shared" ca="1" si="84"/>
        <v>8.8978991602242932</v>
      </c>
      <c r="U213" s="17">
        <f t="shared" si="79"/>
        <v>0.55999999999999994</v>
      </c>
      <c r="V213" s="10">
        <f t="shared" ca="1" si="85"/>
        <v>6.109511915922659</v>
      </c>
      <c r="W213" s="17">
        <f t="shared" si="80"/>
        <v>0</v>
      </c>
      <c r="X213" s="10" t="e">
        <f t="shared" ca="1" si="86"/>
        <v>#NUM!</v>
      </c>
      <c r="Y213" s="10">
        <f t="shared" ca="1" si="97"/>
        <v>-1.1408100636710916</v>
      </c>
      <c r="Z213" s="10">
        <f t="shared" ca="1" si="87"/>
        <v>0.32595873934677577</v>
      </c>
      <c r="AA213" s="10">
        <f t="shared" ca="1" si="88"/>
        <v>2.1021008397757082</v>
      </c>
      <c r="AB213" s="10">
        <f t="shared" ca="1" si="89"/>
        <v>3.3828242555295898</v>
      </c>
      <c r="AC213" s="20">
        <f t="shared" ca="1" si="90"/>
        <v>4.4771551920858101</v>
      </c>
      <c r="AD213" s="10">
        <f t="shared" ca="1" si="91"/>
        <v>5.5</v>
      </c>
      <c r="AE213" s="10">
        <f t="shared" ca="1" si="92"/>
        <v>6.5228448079141899</v>
      </c>
      <c r="AF213" s="10">
        <f t="shared" ca="1" si="93"/>
        <v>7.6171757444704102</v>
      </c>
      <c r="AG213" s="10">
        <f t="shared" ca="1" si="94"/>
        <v>8.8978991602242932</v>
      </c>
      <c r="AH213" s="10">
        <f t="shared" ca="1" si="95"/>
        <v>10.674041260653224</v>
      </c>
      <c r="AI213" s="10">
        <f t="shared" ca="1" si="96"/>
        <v>12.140810063671086</v>
      </c>
    </row>
    <row r="214" spans="6:35">
      <c r="F214" s="21" t="s">
        <v>3</v>
      </c>
      <c r="I214" s="19" t="e">
        <f t="shared" si="76"/>
        <v>#N/A</v>
      </c>
      <c r="J214" s="10" t="e">
        <f t="shared" si="98"/>
        <v>#VALUE!</v>
      </c>
      <c r="K214" s="10" t="e">
        <f t="shared" si="81"/>
        <v>#N/A</v>
      </c>
      <c r="L214" s="10" t="e">
        <f t="shared" si="82"/>
        <v>#N/A</v>
      </c>
      <c r="M214" s="10" t="e">
        <f t="shared" si="83"/>
        <v>#N/A</v>
      </c>
      <c r="N214" s="10">
        <f>_xlfn.AGGREGATE(2,7,$D$2:D214)</f>
        <v>6</v>
      </c>
      <c r="O214" s="10" t="e">
        <f t="shared" si="77"/>
        <v>#N/A</v>
      </c>
      <c r="P214" s="10"/>
      <c r="Q214" s="10"/>
      <c r="R214" s="10"/>
      <c r="S214" s="17">
        <f t="shared" si="78"/>
        <v>0.8</v>
      </c>
      <c r="T214" s="10">
        <f t="shared" ca="1" si="84"/>
        <v>8.8978991602242932</v>
      </c>
      <c r="U214" s="17">
        <f t="shared" si="79"/>
        <v>0.55999999999999994</v>
      </c>
      <c r="V214" s="10">
        <f t="shared" ca="1" si="85"/>
        <v>6.109511915922659</v>
      </c>
      <c r="W214" s="17">
        <f t="shared" si="80"/>
        <v>0</v>
      </c>
      <c r="X214" s="10" t="e">
        <f t="shared" ca="1" si="86"/>
        <v>#NUM!</v>
      </c>
      <c r="Y214" s="10">
        <f t="shared" ca="1" si="97"/>
        <v>-1.1408100636710916</v>
      </c>
      <c r="Z214" s="10">
        <f t="shared" ca="1" si="87"/>
        <v>0.32595873934677577</v>
      </c>
      <c r="AA214" s="10">
        <f t="shared" ca="1" si="88"/>
        <v>2.1021008397757082</v>
      </c>
      <c r="AB214" s="10">
        <f t="shared" ca="1" si="89"/>
        <v>3.3828242555295898</v>
      </c>
      <c r="AC214" s="20">
        <f t="shared" ca="1" si="90"/>
        <v>4.4771551920858101</v>
      </c>
      <c r="AD214" s="10">
        <f t="shared" ca="1" si="91"/>
        <v>5.5</v>
      </c>
      <c r="AE214" s="10">
        <f t="shared" ca="1" si="92"/>
        <v>6.5228448079141899</v>
      </c>
      <c r="AF214" s="10">
        <f t="shared" ca="1" si="93"/>
        <v>7.6171757444704102</v>
      </c>
      <c r="AG214" s="10">
        <f t="shared" ca="1" si="94"/>
        <v>8.8978991602242932</v>
      </c>
      <c r="AH214" s="10">
        <f t="shared" ca="1" si="95"/>
        <v>10.674041260653224</v>
      </c>
      <c r="AI214" s="10">
        <f t="shared" ca="1" si="96"/>
        <v>12.140810063671086</v>
      </c>
    </row>
    <row r="215" spans="6:35">
      <c r="F215" s="21" t="s">
        <v>3</v>
      </c>
      <c r="I215" s="19" t="e">
        <f t="shared" si="76"/>
        <v>#N/A</v>
      </c>
      <c r="J215" s="10" t="e">
        <f t="shared" si="98"/>
        <v>#VALUE!</v>
      </c>
      <c r="K215" s="10" t="e">
        <f t="shared" si="81"/>
        <v>#N/A</v>
      </c>
      <c r="L215" s="10" t="e">
        <f t="shared" si="82"/>
        <v>#N/A</v>
      </c>
      <c r="M215" s="10" t="e">
        <f t="shared" si="83"/>
        <v>#N/A</v>
      </c>
      <c r="N215" s="10">
        <f>_xlfn.AGGREGATE(2,7,$D$2:D215)</f>
        <v>6</v>
      </c>
      <c r="O215" s="10" t="e">
        <f t="shared" si="77"/>
        <v>#N/A</v>
      </c>
      <c r="P215" s="10"/>
      <c r="Q215" s="10"/>
      <c r="R215" s="10"/>
      <c r="S215" s="17">
        <f t="shared" si="78"/>
        <v>0.8</v>
      </c>
      <c r="T215" s="10">
        <f t="shared" ca="1" si="84"/>
        <v>8.8978991602242932</v>
      </c>
      <c r="U215" s="17">
        <f t="shared" si="79"/>
        <v>0.55999999999999994</v>
      </c>
      <c r="V215" s="10">
        <f t="shared" ca="1" si="85"/>
        <v>6.109511915922659</v>
      </c>
      <c r="W215" s="17">
        <f t="shared" si="80"/>
        <v>0</v>
      </c>
      <c r="X215" s="10" t="e">
        <f t="shared" ca="1" si="86"/>
        <v>#NUM!</v>
      </c>
      <c r="Y215" s="10">
        <f t="shared" ca="1" si="97"/>
        <v>-1.1408100636710916</v>
      </c>
      <c r="Z215" s="10">
        <f t="shared" ca="1" si="87"/>
        <v>0.32595873934677577</v>
      </c>
      <c r="AA215" s="10">
        <f t="shared" ca="1" si="88"/>
        <v>2.1021008397757082</v>
      </c>
      <c r="AB215" s="10">
        <f t="shared" ca="1" si="89"/>
        <v>3.3828242555295898</v>
      </c>
      <c r="AC215" s="20">
        <f t="shared" ca="1" si="90"/>
        <v>4.4771551920858101</v>
      </c>
      <c r="AD215" s="10">
        <f t="shared" ca="1" si="91"/>
        <v>5.5</v>
      </c>
      <c r="AE215" s="10">
        <f t="shared" ca="1" si="92"/>
        <v>6.5228448079141899</v>
      </c>
      <c r="AF215" s="10">
        <f t="shared" ca="1" si="93"/>
        <v>7.6171757444704102</v>
      </c>
      <c r="AG215" s="10">
        <f t="shared" ca="1" si="94"/>
        <v>8.8978991602242932</v>
      </c>
      <c r="AH215" s="10">
        <f t="shared" ca="1" si="95"/>
        <v>10.674041260653224</v>
      </c>
      <c r="AI215" s="10">
        <f t="shared" ca="1" si="96"/>
        <v>12.140810063671086</v>
      </c>
    </row>
    <row r="216" spans="6:35">
      <c r="F216" s="21" t="s">
        <v>3</v>
      </c>
      <c r="I216" s="19" t="e">
        <f t="shared" si="76"/>
        <v>#N/A</v>
      </c>
      <c r="J216" s="10" t="e">
        <f t="shared" si="98"/>
        <v>#VALUE!</v>
      </c>
      <c r="K216" s="10" t="e">
        <f t="shared" si="81"/>
        <v>#N/A</v>
      </c>
      <c r="L216" s="10" t="e">
        <f t="shared" si="82"/>
        <v>#N/A</v>
      </c>
      <c r="M216" s="10" t="e">
        <f t="shared" si="83"/>
        <v>#N/A</v>
      </c>
      <c r="N216" s="10">
        <f>_xlfn.AGGREGATE(2,7,$D$2:D216)</f>
        <v>6</v>
      </c>
      <c r="O216" s="10" t="e">
        <f t="shared" si="77"/>
        <v>#N/A</v>
      </c>
      <c r="P216" s="10"/>
      <c r="Q216" s="10"/>
      <c r="R216" s="10"/>
      <c r="S216" s="17">
        <f t="shared" si="78"/>
        <v>0.8</v>
      </c>
      <c r="T216" s="10">
        <f t="shared" ca="1" si="84"/>
        <v>8.8978991602242932</v>
      </c>
      <c r="U216" s="17">
        <f t="shared" si="79"/>
        <v>0.55999999999999994</v>
      </c>
      <c r="V216" s="10">
        <f t="shared" ca="1" si="85"/>
        <v>6.109511915922659</v>
      </c>
      <c r="W216" s="17">
        <f t="shared" si="80"/>
        <v>0</v>
      </c>
      <c r="X216" s="10" t="e">
        <f t="shared" ca="1" si="86"/>
        <v>#NUM!</v>
      </c>
      <c r="Y216" s="10">
        <f t="shared" ca="1" si="97"/>
        <v>-1.1408100636710916</v>
      </c>
      <c r="Z216" s="10">
        <f t="shared" ca="1" si="87"/>
        <v>0.32595873934677577</v>
      </c>
      <c r="AA216" s="10">
        <f t="shared" ca="1" si="88"/>
        <v>2.1021008397757082</v>
      </c>
      <c r="AB216" s="10">
        <f t="shared" ca="1" si="89"/>
        <v>3.3828242555295898</v>
      </c>
      <c r="AC216" s="20">
        <f t="shared" ca="1" si="90"/>
        <v>4.4771551920858101</v>
      </c>
      <c r="AD216" s="10">
        <f t="shared" ca="1" si="91"/>
        <v>5.5</v>
      </c>
      <c r="AE216" s="10">
        <f t="shared" ca="1" si="92"/>
        <v>6.5228448079141899</v>
      </c>
      <c r="AF216" s="10">
        <f t="shared" ca="1" si="93"/>
        <v>7.6171757444704102</v>
      </c>
      <c r="AG216" s="10">
        <f t="shared" ca="1" si="94"/>
        <v>8.8978991602242932</v>
      </c>
      <c r="AH216" s="10">
        <f t="shared" ca="1" si="95"/>
        <v>10.674041260653224</v>
      </c>
      <c r="AI216" s="10">
        <f t="shared" ca="1" si="96"/>
        <v>12.140810063671086</v>
      </c>
    </row>
    <row r="217" spans="6:35">
      <c r="F217" s="21" t="s">
        <v>3</v>
      </c>
      <c r="I217" s="19" t="e">
        <f t="shared" si="76"/>
        <v>#N/A</v>
      </c>
      <c r="J217" s="10" t="e">
        <f t="shared" si="98"/>
        <v>#VALUE!</v>
      </c>
      <c r="K217" s="10" t="e">
        <f t="shared" si="81"/>
        <v>#N/A</v>
      </c>
      <c r="L217" s="10" t="e">
        <f t="shared" si="82"/>
        <v>#N/A</v>
      </c>
      <c r="M217" s="10" t="e">
        <f t="shared" si="83"/>
        <v>#N/A</v>
      </c>
      <c r="N217" s="10">
        <f>_xlfn.AGGREGATE(2,7,$D$2:D217)</f>
        <v>6</v>
      </c>
      <c r="O217" s="10" t="e">
        <f t="shared" si="77"/>
        <v>#N/A</v>
      </c>
      <c r="P217" s="10"/>
      <c r="Q217" s="10"/>
      <c r="R217" s="10"/>
      <c r="S217" s="17">
        <f t="shared" si="78"/>
        <v>0.8</v>
      </c>
      <c r="T217" s="10">
        <f t="shared" ca="1" si="84"/>
        <v>8.8978991602242932</v>
      </c>
      <c r="U217" s="17">
        <f t="shared" si="79"/>
        <v>0.55999999999999994</v>
      </c>
      <c r="V217" s="10">
        <f t="shared" ca="1" si="85"/>
        <v>6.109511915922659</v>
      </c>
      <c r="W217" s="17">
        <f t="shared" si="80"/>
        <v>0</v>
      </c>
      <c r="X217" s="10" t="e">
        <f t="shared" ca="1" si="86"/>
        <v>#NUM!</v>
      </c>
      <c r="Y217" s="10">
        <f t="shared" ca="1" si="97"/>
        <v>-1.1408100636710916</v>
      </c>
      <c r="Z217" s="10">
        <f t="shared" ca="1" si="87"/>
        <v>0.32595873934677577</v>
      </c>
      <c r="AA217" s="10">
        <f t="shared" ca="1" si="88"/>
        <v>2.1021008397757082</v>
      </c>
      <c r="AB217" s="10">
        <f t="shared" ca="1" si="89"/>
        <v>3.3828242555295898</v>
      </c>
      <c r="AC217" s="20">
        <f t="shared" ca="1" si="90"/>
        <v>4.4771551920858101</v>
      </c>
      <c r="AD217" s="10">
        <f t="shared" ca="1" si="91"/>
        <v>5.5</v>
      </c>
      <c r="AE217" s="10">
        <f t="shared" ca="1" si="92"/>
        <v>6.5228448079141899</v>
      </c>
      <c r="AF217" s="10">
        <f t="shared" ca="1" si="93"/>
        <v>7.6171757444704102</v>
      </c>
      <c r="AG217" s="10">
        <f t="shared" ca="1" si="94"/>
        <v>8.8978991602242932</v>
      </c>
      <c r="AH217" s="10">
        <f t="shared" ca="1" si="95"/>
        <v>10.674041260653224</v>
      </c>
      <c r="AI217" s="10">
        <f t="shared" ca="1" si="96"/>
        <v>12.140810063671086</v>
      </c>
    </row>
    <row r="218" spans="6:35">
      <c r="F218" s="21" t="s">
        <v>3</v>
      </c>
      <c r="I218" s="19" t="e">
        <f t="shared" si="76"/>
        <v>#N/A</v>
      </c>
      <c r="J218" s="10" t="e">
        <f t="shared" si="98"/>
        <v>#VALUE!</v>
      </c>
      <c r="K218" s="10" t="e">
        <f t="shared" si="81"/>
        <v>#N/A</v>
      </c>
      <c r="L218" s="10" t="e">
        <f t="shared" si="82"/>
        <v>#N/A</v>
      </c>
      <c r="M218" s="10" t="e">
        <f t="shared" si="83"/>
        <v>#N/A</v>
      </c>
      <c r="N218" s="10">
        <f>_xlfn.AGGREGATE(2,7,$D$2:D218)</f>
        <v>6</v>
      </c>
      <c r="O218" s="10" t="e">
        <f t="shared" si="77"/>
        <v>#N/A</v>
      </c>
      <c r="P218" s="10"/>
      <c r="Q218" s="10"/>
      <c r="R218" s="10"/>
      <c r="S218" s="17">
        <f t="shared" si="78"/>
        <v>0.8</v>
      </c>
      <c r="T218" s="10">
        <f t="shared" ca="1" si="84"/>
        <v>8.8978991602242932</v>
      </c>
      <c r="U218" s="17">
        <f t="shared" si="79"/>
        <v>0.55999999999999994</v>
      </c>
      <c r="V218" s="10">
        <f t="shared" ca="1" si="85"/>
        <v>6.109511915922659</v>
      </c>
      <c r="W218" s="17">
        <f t="shared" si="80"/>
        <v>0</v>
      </c>
      <c r="X218" s="10" t="e">
        <f t="shared" ca="1" si="86"/>
        <v>#NUM!</v>
      </c>
      <c r="Y218" s="10">
        <f t="shared" ca="1" si="97"/>
        <v>-1.1408100636710916</v>
      </c>
      <c r="Z218" s="10">
        <f t="shared" ca="1" si="87"/>
        <v>0.32595873934677577</v>
      </c>
      <c r="AA218" s="10">
        <f t="shared" ca="1" si="88"/>
        <v>2.1021008397757082</v>
      </c>
      <c r="AB218" s="10">
        <f t="shared" ca="1" si="89"/>
        <v>3.3828242555295898</v>
      </c>
      <c r="AC218" s="20">
        <f t="shared" ca="1" si="90"/>
        <v>4.4771551920858101</v>
      </c>
      <c r="AD218" s="10">
        <f t="shared" ca="1" si="91"/>
        <v>5.5</v>
      </c>
      <c r="AE218" s="10">
        <f t="shared" ca="1" si="92"/>
        <v>6.5228448079141899</v>
      </c>
      <c r="AF218" s="10">
        <f t="shared" ca="1" si="93"/>
        <v>7.6171757444704102</v>
      </c>
      <c r="AG218" s="10">
        <f t="shared" ca="1" si="94"/>
        <v>8.8978991602242932</v>
      </c>
      <c r="AH218" s="10">
        <f t="shared" ca="1" si="95"/>
        <v>10.674041260653224</v>
      </c>
      <c r="AI218" s="10">
        <f t="shared" ca="1" si="96"/>
        <v>12.140810063671086</v>
      </c>
    </row>
    <row r="219" spans="6:35">
      <c r="F219" s="21" t="s">
        <v>3</v>
      </c>
      <c r="I219" s="19" t="e">
        <f t="shared" si="76"/>
        <v>#N/A</v>
      </c>
      <c r="J219" s="10" t="e">
        <f t="shared" si="98"/>
        <v>#VALUE!</v>
      </c>
      <c r="K219" s="10" t="e">
        <f t="shared" si="81"/>
        <v>#N/A</v>
      </c>
      <c r="L219" s="10" t="e">
        <f t="shared" si="82"/>
        <v>#N/A</v>
      </c>
      <c r="M219" s="10" t="e">
        <f t="shared" si="83"/>
        <v>#N/A</v>
      </c>
      <c r="N219" s="10">
        <f>_xlfn.AGGREGATE(2,7,$D$2:D219)</f>
        <v>6</v>
      </c>
      <c r="O219" s="10" t="e">
        <f t="shared" si="77"/>
        <v>#N/A</v>
      </c>
      <c r="P219" s="10"/>
      <c r="Q219" s="10"/>
      <c r="R219" s="10"/>
      <c r="S219" s="17">
        <f t="shared" si="78"/>
        <v>0.8</v>
      </c>
      <c r="T219" s="10">
        <f t="shared" ca="1" si="84"/>
        <v>8.8978991602242932</v>
      </c>
      <c r="U219" s="17">
        <f t="shared" si="79"/>
        <v>0.55999999999999994</v>
      </c>
      <c r="V219" s="10">
        <f t="shared" ca="1" si="85"/>
        <v>6.109511915922659</v>
      </c>
      <c r="W219" s="17">
        <f t="shared" si="80"/>
        <v>0</v>
      </c>
      <c r="X219" s="10" t="e">
        <f t="shared" ca="1" si="86"/>
        <v>#NUM!</v>
      </c>
      <c r="Y219" s="10">
        <f t="shared" ca="1" si="97"/>
        <v>-1.1408100636710916</v>
      </c>
      <c r="Z219" s="10">
        <f t="shared" ca="1" si="87"/>
        <v>0.32595873934677577</v>
      </c>
      <c r="AA219" s="10">
        <f t="shared" ca="1" si="88"/>
        <v>2.1021008397757082</v>
      </c>
      <c r="AB219" s="10">
        <f t="shared" ca="1" si="89"/>
        <v>3.3828242555295898</v>
      </c>
      <c r="AC219" s="20">
        <f t="shared" ca="1" si="90"/>
        <v>4.4771551920858101</v>
      </c>
      <c r="AD219" s="10">
        <f t="shared" ca="1" si="91"/>
        <v>5.5</v>
      </c>
      <c r="AE219" s="10">
        <f t="shared" ca="1" si="92"/>
        <v>6.5228448079141899</v>
      </c>
      <c r="AF219" s="10">
        <f t="shared" ca="1" si="93"/>
        <v>7.6171757444704102</v>
      </c>
      <c r="AG219" s="10">
        <f t="shared" ca="1" si="94"/>
        <v>8.8978991602242932</v>
      </c>
      <c r="AH219" s="10">
        <f t="shared" ca="1" si="95"/>
        <v>10.674041260653224</v>
      </c>
      <c r="AI219" s="10">
        <f t="shared" ca="1" si="96"/>
        <v>12.140810063671086</v>
      </c>
    </row>
    <row r="220" spans="6:35">
      <c r="F220" s="21" t="s">
        <v>3</v>
      </c>
      <c r="I220" s="19" t="e">
        <f t="shared" si="76"/>
        <v>#N/A</v>
      </c>
      <c r="J220" s="10" t="e">
        <f t="shared" si="98"/>
        <v>#VALUE!</v>
      </c>
      <c r="K220" s="10" t="e">
        <f t="shared" si="81"/>
        <v>#N/A</v>
      </c>
      <c r="L220" s="10" t="e">
        <f t="shared" si="82"/>
        <v>#N/A</v>
      </c>
      <c r="M220" s="10" t="e">
        <f t="shared" si="83"/>
        <v>#N/A</v>
      </c>
      <c r="N220" s="10">
        <f>_xlfn.AGGREGATE(2,7,$D$2:D220)</f>
        <v>6</v>
      </c>
      <c r="O220" s="10" t="e">
        <f t="shared" si="77"/>
        <v>#N/A</v>
      </c>
      <c r="P220" s="10"/>
      <c r="Q220" s="10"/>
      <c r="R220" s="10"/>
      <c r="S220" s="17">
        <f t="shared" si="78"/>
        <v>0.8</v>
      </c>
      <c r="T220" s="10">
        <f t="shared" ca="1" si="84"/>
        <v>8.8978991602242932</v>
      </c>
      <c r="U220" s="17">
        <f t="shared" si="79"/>
        <v>0.55999999999999994</v>
      </c>
      <c r="V220" s="10">
        <f t="shared" ca="1" si="85"/>
        <v>6.109511915922659</v>
      </c>
      <c r="W220" s="17">
        <f t="shared" si="80"/>
        <v>0</v>
      </c>
      <c r="X220" s="10" t="e">
        <f t="shared" ca="1" si="86"/>
        <v>#NUM!</v>
      </c>
      <c r="Y220" s="10">
        <f t="shared" ca="1" si="97"/>
        <v>-1.1408100636710916</v>
      </c>
      <c r="Z220" s="10">
        <f t="shared" ca="1" si="87"/>
        <v>0.32595873934677577</v>
      </c>
      <c r="AA220" s="10">
        <f t="shared" ca="1" si="88"/>
        <v>2.1021008397757082</v>
      </c>
      <c r="AB220" s="10">
        <f t="shared" ca="1" si="89"/>
        <v>3.3828242555295898</v>
      </c>
      <c r="AC220" s="20">
        <f t="shared" ca="1" si="90"/>
        <v>4.4771551920858101</v>
      </c>
      <c r="AD220" s="10">
        <f t="shared" ca="1" si="91"/>
        <v>5.5</v>
      </c>
      <c r="AE220" s="10">
        <f t="shared" ca="1" si="92"/>
        <v>6.5228448079141899</v>
      </c>
      <c r="AF220" s="10">
        <f t="shared" ca="1" si="93"/>
        <v>7.6171757444704102</v>
      </c>
      <c r="AG220" s="10">
        <f t="shared" ca="1" si="94"/>
        <v>8.8978991602242932</v>
      </c>
      <c r="AH220" s="10">
        <f t="shared" ca="1" si="95"/>
        <v>10.674041260653224</v>
      </c>
      <c r="AI220" s="10">
        <f t="shared" ca="1" si="96"/>
        <v>12.140810063671086</v>
      </c>
    </row>
    <row r="221" spans="6:35">
      <c r="F221" s="21" t="s">
        <v>3</v>
      </c>
      <c r="I221" s="19" t="e">
        <f t="shared" si="76"/>
        <v>#N/A</v>
      </c>
      <c r="J221" s="10" t="e">
        <f t="shared" si="98"/>
        <v>#VALUE!</v>
      </c>
      <c r="K221" s="10" t="e">
        <f t="shared" si="81"/>
        <v>#N/A</v>
      </c>
      <c r="L221" s="10" t="e">
        <f t="shared" si="82"/>
        <v>#N/A</v>
      </c>
      <c r="M221" s="10" t="e">
        <f t="shared" si="83"/>
        <v>#N/A</v>
      </c>
      <c r="N221" s="10">
        <f>_xlfn.AGGREGATE(2,7,$D$2:D221)</f>
        <v>6</v>
      </c>
      <c r="O221" s="10" t="e">
        <f t="shared" si="77"/>
        <v>#N/A</v>
      </c>
      <c r="P221" s="10"/>
      <c r="Q221" s="10"/>
      <c r="R221" s="10"/>
      <c r="S221" s="17">
        <f t="shared" si="78"/>
        <v>0.8</v>
      </c>
      <c r="T221" s="10">
        <f t="shared" ca="1" si="84"/>
        <v>8.8978991602242932</v>
      </c>
      <c r="U221" s="17">
        <f t="shared" si="79"/>
        <v>0.55999999999999994</v>
      </c>
      <c r="V221" s="10">
        <f t="shared" ca="1" si="85"/>
        <v>6.109511915922659</v>
      </c>
      <c r="W221" s="17">
        <f t="shared" si="80"/>
        <v>0</v>
      </c>
      <c r="X221" s="10" t="e">
        <f t="shared" ca="1" si="86"/>
        <v>#NUM!</v>
      </c>
      <c r="Y221" s="10">
        <f t="shared" ca="1" si="97"/>
        <v>-1.1408100636710916</v>
      </c>
      <c r="Z221" s="10">
        <f t="shared" ca="1" si="87"/>
        <v>0.32595873934677577</v>
      </c>
      <c r="AA221" s="10">
        <f t="shared" ca="1" si="88"/>
        <v>2.1021008397757082</v>
      </c>
      <c r="AB221" s="10">
        <f t="shared" ca="1" si="89"/>
        <v>3.3828242555295898</v>
      </c>
      <c r="AC221" s="20">
        <f t="shared" ca="1" si="90"/>
        <v>4.4771551920858101</v>
      </c>
      <c r="AD221" s="10">
        <f t="shared" ca="1" si="91"/>
        <v>5.5</v>
      </c>
      <c r="AE221" s="10">
        <f t="shared" ca="1" si="92"/>
        <v>6.5228448079141899</v>
      </c>
      <c r="AF221" s="10">
        <f t="shared" ca="1" si="93"/>
        <v>7.6171757444704102</v>
      </c>
      <c r="AG221" s="10">
        <f t="shared" ca="1" si="94"/>
        <v>8.8978991602242932</v>
      </c>
      <c r="AH221" s="10">
        <f t="shared" ca="1" si="95"/>
        <v>10.674041260653224</v>
      </c>
      <c r="AI221" s="10">
        <f t="shared" ca="1" si="96"/>
        <v>12.140810063671086</v>
      </c>
    </row>
    <row r="222" spans="6:35">
      <c r="F222" s="21" t="s">
        <v>3</v>
      </c>
      <c r="I222" s="19" t="e">
        <f t="shared" si="76"/>
        <v>#N/A</v>
      </c>
      <c r="J222" s="10" t="e">
        <f t="shared" si="98"/>
        <v>#VALUE!</v>
      </c>
      <c r="K222" s="10" t="e">
        <f t="shared" si="81"/>
        <v>#N/A</v>
      </c>
      <c r="L222" s="10" t="e">
        <f t="shared" si="82"/>
        <v>#N/A</v>
      </c>
      <c r="M222" s="10" t="e">
        <f t="shared" si="83"/>
        <v>#N/A</v>
      </c>
      <c r="N222" s="10">
        <f>_xlfn.AGGREGATE(2,7,$D$2:D222)</f>
        <v>6</v>
      </c>
      <c r="O222" s="10" t="e">
        <f t="shared" si="77"/>
        <v>#N/A</v>
      </c>
      <c r="P222" s="10"/>
      <c r="Q222" s="10"/>
      <c r="R222" s="10"/>
      <c r="S222" s="17">
        <f t="shared" si="78"/>
        <v>0.8</v>
      </c>
      <c r="T222" s="10">
        <f t="shared" ca="1" si="84"/>
        <v>8.8978991602242932</v>
      </c>
      <c r="U222" s="17">
        <f t="shared" si="79"/>
        <v>0.55999999999999994</v>
      </c>
      <c r="V222" s="10">
        <f t="shared" ca="1" si="85"/>
        <v>6.109511915922659</v>
      </c>
      <c r="W222" s="17">
        <f t="shared" si="80"/>
        <v>0</v>
      </c>
      <c r="X222" s="10" t="e">
        <f t="shared" ca="1" si="86"/>
        <v>#NUM!</v>
      </c>
      <c r="Y222" s="10">
        <f t="shared" ca="1" si="97"/>
        <v>-1.1408100636710916</v>
      </c>
      <c r="Z222" s="10">
        <f t="shared" ca="1" si="87"/>
        <v>0.32595873934677577</v>
      </c>
      <c r="AA222" s="10">
        <f t="shared" ca="1" si="88"/>
        <v>2.1021008397757082</v>
      </c>
      <c r="AB222" s="10">
        <f t="shared" ca="1" si="89"/>
        <v>3.3828242555295898</v>
      </c>
      <c r="AC222" s="20">
        <f t="shared" ca="1" si="90"/>
        <v>4.4771551920858101</v>
      </c>
      <c r="AD222" s="10">
        <f t="shared" ca="1" si="91"/>
        <v>5.5</v>
      </c>
      <c r="AE222" s="10">
        <f t="shared" ca="1" si="92"/>
        <v>6.5228448079141899</v>
      </c>
      <c r="AF222" s="10">
        <f t="shared" ca="1" si="93"/>
        <v>7.6171757444704102</v>
      </c>
      <c r="AG222" s="10">
        <f t="shared" ca="1" si="94"/>
        <v>8.8978991602242932</v>
      </c>
      <c r="AH222" s="10">
        <f t="shared" ca="1" si="95"/>
        <v>10.674041260653224</v>
      </c>
      <c r="AI222" s="10">
        <f t="shared" ca="1" si="96"/>
        <v>12.140810063671086</v>
      </c>
    </row>
    <row r="223" spans="6:35">
      <c r="F223" s="21" t="s">
        <v>3</v>
      </c>
      <c r="I223" s="19" t="e">
        <f t="shared" si="76"/>
        <v>#N/A</v>
      </c>
      <c r="J223" s="10" t="e">
        <f t="shared" si="98"/>
        <v>#VALUE!</v>
      </c>
      <c r="K223" s="10" t="e">
        <f t="shared" si="81"/>
        <v>#N/A</v>
      </c>
      <c r="L223" s="10" t="e">
        <f t="shared" si="82"/>
        <v>#N/A</v>
      </c>
      <c r="M223" s="10" t="e">
        <f t="shared" si="83"/>
        <v>#N/A</v>
      </c>
      <c r="N223" s="10">
        <f>_xlfn.AGGREGATE(2,7,$D$2:D223)</f>
        <v>6</v>
      </c>
      <c r="O223" s="10" t="e">
        <f t="shared" si="77"/>
        <v>#N/A</v>
      </c>
      <c r="P223" s="10"/>
      <c r="Q223" s="10"/>
      <c r="R223" s="10"/>
      <c r="S223" s="17">
        <f t="shared" si="78"/>
        <v>0.8</v>
      </c>
      <c r="T223" s="10">
        <f t="shared" ca="1" si="84"/>
        <v>8.8978991602242932</v>
      </c>
      <c r="U223" s="17">
        <f t="shared" si="79"/>
        <v>0.55999999999999994</v>
      </c>
      <c r="V223" s="10">
        <f t="shared" ca="1" si="85"/>
        <v>6.109511915922659</v>
      </c>
      <c r="W223" s="17">
        <f t="shared" si="80"/>
        <v>0</v>
      </c>
      <c r="X223" s="10" t="e">
        <f t="shared" ca="1" si="86"/>
        <v>#NUM!</v>
      </c>
      <c r="Y223" s="10">
        <f t="shared" ca="1" si="97"/>
        <v>-1.1408100636710916</v>
      </c>
      <c r="Z223" s="10">
        <f t="shared" ca="1" si="87"/>
        <v>0.32595873934677577</v>
      </c>
      <c r="AA223" s="10">
        <f t="shared" ca="1" si="88"/>
        <v>2.1021008397757082</v>
      </c>
      <c r="AB223" s="10">
        <f t="shared" ca="1" si="89"/>
        <v>3.3828242555295898</v>
      </c>
      <c r="AC223" s="20">
        <f t="shared" ca="1" si="90"/>
        <v>4.4771551920858101</v>
      </c>
      <c r="AD223" s="10">
        <f t="shared" ca="1" si="91"/>
        <v>5.5</v>
      </c>
      <c r="AE223" s="10">
        <f t="shared" ca="1" si="92"/>
        <v>6.5228448079141899</v>
      </c>
      <c r="AF223" s="10">
        <f t="shared" ca="1" si="93"/>
        <v>7.6171757444704102</v>
      </c>
      <c r="AG223" s="10">
        <f t="shared" ca="1" si="94"/>
        <v>8.8978991602242932</v>
      </c>
      <c r="AH223" s="10">
        <f t="shared" ca="1" si="95"/>
        <v>10.674041260653224</v>
      </c>
      <c r="AI223" s="10">
        <f t="shared" ca="1" si="96"/>
        <v>12.140810063671086</v>
      </c>
    </row>
    <row r="224" spans="6:35">
      <c r="F224" s="21" t="s">
        <v>3</v>
      </c>
      <c r="I224" s="19" t="e">
        <f t="shared" si="76"/>
        <v>#N/A</v>
      </c>
      <c r="J224" s="10" t="e">
        <f t="shared" si="98"/>
        <v>#VALUE!</v>
      </c>
      <c r="K224" s="10" t="e">
        <f t="shared" si="81"/>
        <v>#N/A</v>
      </c>
      <c r="L224" s="10" t="e">
        <f t="shared" si="82"/>
        <v>#N/A</v>
      </c>
      <c r="M224" s="10" t="e">
        <f t="shared" si="83"/>
        <v>#N/A</v>
      </c>
      <c r="N224" s="10">
        <f>_xlfn.AGGREGATE(2,7,$D$2:D224)</f>
        <v>6</v>
      </c>
      <c r="O224" s="10" t="e">
        <f t="shared" si="77"/>
        <v>#N/A</v>
      </c>
      <c r="P224" s="10"/>
      <c r="Q224" s="10"/>
      <c r="R224" s="10"/>
      <c r="S224" s="17">
        <f t="shared" si="78"/>
        <v>0.8</v>
      </c>
      <c r="T224" s="10">
        <f t="shared" ca="1" si="84"/>
        <v>8.8978991602242932</v>
      </c>
      <c r="U224" s="17">
        <f t="shared" si="79"/>
        <v>0.55999999999999994</v>
      </c>
      <c r="V224" s="10">
        <f t="shared" ca="1" si="85"/>
        <v>6.109511915922659</v>
      </c>
      <c r="W224" s="17">
        <f t="shared" si="80"/>
        <v>0</v>
      </c>
      <c r="X224" s="10" t="e">
        <f t="shared" ca="1" si="86"/>
        <v>#NUM!</v>
      </c>
      <c r="Y224" s="10">
        <f t="shared" ca="1" si="97"/>
        <v>-1.1408100636710916</v>
      </c>
      <c r="Z224" s="10">
        <f t="shared" ca="1" si="87"/>
        <v>0.32595873934677577</v>
      </c>
      <c r="AA224" s="10">
        <f t="shared" ca="1" si="88"/>
        <v>2.1021008397757082</v>
      </c>
      <c r="AB224" s="10">
        <f t="shared" ca="1" si="89"/>
        <v>3.3828242555295898</v>
      </c>
      <c r="AC224" s="20">
        <f t="shared" ca="1" si="90"/>
        <v>4.4771551920858101</v>
      </c>
      <c r="AD224" s="10">
        <f t="shared" ca="1" si="91"/>
        <v>5.5</v>
      </c>
      <c r="AE224" s="10">
        <f t="shared" ca="1" si="92"/>
        <v>6.5228448079141899</v>
      </c>
      <c r="AF224" s="10">
        <f t="shared" ca="1" si="93"/>
        <v>7.6171757444704102</v>
      </c>
      <c r="AG224" s="10">
        <f t="shared" ca="1" si="94"/>
        <v>8.8978991602242932</v>
      </c>
      <c r="AH224" s="10">
        <f t="shared" ca="1" si="95"/>
        <v>10.674041260653224</v>
      </c>
      <c r="AI224" s="10">
        <f t="shared" ca="1" si="96"/>
        <v>12.140810063671086</v>
      </c>
    </row>
    <row r="225" spans="6:35">
      <c r="F225" s="21" t="s">
        <v>3</v>
      </c>
      <c r="I225" s="19" t="e">
        <f t="shared" si="76"/>
        <v>#N/A</v>
      </c>
      <c r="J225" s="10" t="e">
        <f t="shared" si="98"/>
        <v>#VALUE!</v>
      </c>
      <c r="K225" s="10" t="e">
        <f t="shared" si="81"/>
        <v>#N/A</v>
      </c>
      <c r="L225" s="10" t="e">
        <f t="shared" si="82"/>
        <v>#N/A</v>
      </c>
      <c r="M225" s="10" t="e">
        <f t="shared" si="83"/>
        <v>#N/A</v>
      </c>
      <c r="N225" s="10">
        <f>_xlfn.AGGREGATE(2,7,$D$2:D225)</f>
        <v>6</v>
      </c>
      <c r="O225" s="10" t="e">
        <f t="shared" si="77"/>
        <v>#N/A</v>
      </c>
      <c r="P225" s="10"/>
      <c r="Q225" s="10"/>
      <c r="R225" s="10"/>
      <c r="S225" s="17">
        <f t="shared" si="78"/>
        <v>0.8</v>
      </c>
      <c r="T225" s="10">
        <f t="shared" ca="1" si="84"/>
        <v>8.8978991602242932</v>
      </c>
      <c r="U225" s="17">
        <f t="shared" si="79"/>
        <v>0.55999999999999994</v>
      </c>
      <c r="V225" s="10">
        <f t="shared" ca="1" si="85"/>
        <v>6.109511915922659</v>
      </c>
      <c r="W225" s="17">
        <f t="shared" si="80"/>
        <v>0</v>
      </c>
      <c r="X225" s="10" t="e">
        <f t="shared" ca="1" si="86"/>
        <v>#NUM!</v>
      </c>
      <c r="Y225" s="10">
        <f t="shared" ca="1" si="97"/>
        <v>-1.1408100636710916</v>
      </c>
      <c r="Z225" s="10">
        <f t="shared" ca="1" si="87"/>
        <v>0.32595873934677577</v>
      </c>
      <c r="AA225" s="10">
        <f t="shared" ca="1" si="88"/>
        <v>2.1021008397757082</v>
      </c>
      <c r="AB225" s="10">
        <f t="shared" ca="1" si="89"/>
        <v>3.3828242555295898</v>
      </c>
      <c r="AC225" s="20">
        <f t="shared" ca="1" si="90"/>
        <v>4.4771551920858101</v>
      </c>
      <c r="AD225" s="10">
        <f t="shared" ca="1" si="91"/>
        <v>5.5</v>
      </c>
      <c r="AE225" s="10">
        <f t="shared" ca="1" si="92"/>
        <v>6.5228448079141899</v>
      </c>
      <c r="AF225" s="10">
        <f t="shared" ca="1" si="93"/>
        <v>7.6171757444704102</v>
      </c>
      <c r="AG225" s="10">
        <f t="shared" ca="1" si="94"/>
        <v>8.8978991602242932</v>
      </c>
      <c r="AH225" s="10">
        <f t="shared" ca="1" si="95"/>
        <v>10.674041260653224</v>
      </c>
      <c r="AI225" s="10">
        <f t="shared" ca="1" si="96"/>
        <v>12.140810063671086</v>
      </c>
    </row>
    <row r="226" spans="6:35">
      <c r="F226" s="21" t="s">
        <v>3</v>
      </c>
      <c r="I226" s="19" t="e">
        <f t="shared" si="76"/>
        <v>#N/A</v>
      </c>
      <c r="J226" s="10" t="e">
        <f t="shared" si="98"/>
        <v>#VALUE!</v>
      </c>
      <c r="K226" s="10" t="e">
        <f t="shared" si="81"/>
        <v>#N/A</v>
      </c>
      <c r="L226" s="10" t="e">
        <f t="shared" si="82"/>
        <v>#N/A</v>
      </c>
      <c r="M226" s="10" t="e">
        <f t="shared" si="83"/>
        <v>#N/A</v>
      </c>
      <c r="N226" s="10">
        <f>_xlfn.AGGREGATE(2,7,$D$2:D226)</f>
        <v>6</v>
      </c>
      <c r="O226" s="10" t="e">
        <f t="shared" si="77"/>
        <v>#N/A</v>
      </c>
      <c r="P226" s="10"/>
      <c r="Q226" s="10"/>
      <c r="R226" s="10"/>
      <c r="S226" s="17">
        <f t="shared" si="78"/>
        <v>0.8</v>
      </c>
      <c r="T226" s="10">
        <f t="shared" ca="1" si="84"/>
        <v>8.8978991602242932</v>
      </c>
      <c r="U226" s="17">
        <f t="shared" si="79"/>
        <v>0.55999999999999994</v>
      </c>
      <c r="V226" s="10">
        <f t="shared" ca="1" si="85"/>
        <v>6.109511915922659</v>
      </c>
      <c r="W226" s="17">
        <f t="shared" si="80"/>
        <v>0</v>
      </c>
      <c r="X226" s="10" t="e">
        <f t="shared" ca="1" si="86"/>
        <v>#NUM!</v>
      </c>
      <c r="Y226" s="10">
        <f t="shared" ca="1" si="97"/>
        <v>-1.1408100636710916</v>
      </c>
      <c r="Z226" s="10">
        <f t="shared" ca="1" si="87"/>
        <v>0.32595873934677577</v>
      </c>
      <c r="AA226" s="10">
        <f t="shared" ca="1" si="88"/>
        <v>2.1021008397757082</v>
      </c>
      <c r="AB226" s="10">
        <f t="shared" ca="1" si="89"/>
        <v>3.3828242555295898</v>
      </c>
      <c r="AC226" s="20">
        <f t="shared" ca="1" si="90"/>
        <v>4.4771551920858101</v>
      </c>
      <c r="AD226" s="10">
        <f t="shared" ca="1" si="91"/>
        <v>5.5</v>
      </c>
      <c r="AE226" s="10">
        <f t="shared" ca="1" si="92"/>
        <v>6.5228448079141899</v>
      </c>
      <c r="AF226" s="10">
        <f t="shared" ca="1" si="93"/>
        <v>7.6171757444704102</v>
      </c>
      <c r="AG226" s="10">
        <f t="shared" ca="1" si="94"/>
        <v>8.8978991602242932</v>
      </c>
      <c r="AH226" s="10">
        <f t="shared" ca="1" si="95"/>
        <v>10.674041260653224</v>
      </c>
      <c r="AI226" s="10">
        <f t="shared" ca="1" si="96"/>
        <v>12.140810063671086</v>
      </c>
    </row>
    <row r="227" spans="6:35">
      <c r="F227" s="21" t="s">
        <v>3</v>
      </c>
      <c r="I227" s="19" t="e">
        <f t="shared" si="76"/>
        <v>#N/A</v>
      </c>
      <c r="J227" s="10" t="e">
        <f t="shared" si="98"/>
        <v>#VALUE!</v>
      </c>
      <c r="K227" s="10" t="e">
        <f t="shared" si="81"/>
        <v>#N/A</v>
      </c>
      <c r="L227" s="10" t="e">
        <f t="shared" si="82"/>
        <v>#N/A</v>
      </c>
      <c r="M227" s="10" t="e">
        <f t="shared" si="83"/>
        <v>#N/A</v>
      </c>
      <c r="N227" s="10">
        <f>_xlfn.AGGREGATE(2,7,$D$2:D227)</f>
        <v>6</v>
      </c>
      <c r="O227" s="10" t="e">
        <f t="shared" si="77"/>
        <v>#N/A</v>
      </c>
      <c r="P227" s="10"/>
      <c r="Q227" s="10"/>
      <c r="R227" s="10"/>
      <c r="S227" s="17">
        <f t="shared" si="78"/>
        <v>0.8</v>
      </c>
      <c r="T227" s="10">
        <f t="shared" ca="1" si="84"/>
        <v>8.8978991602242932</v>
      </c>
      <c r="U227" s="17">
        <f t="shared" si="79"/>
        <v>0.55999999999999994</v>
      </c>
      <c r="V227" s="10">
        <f t="shared" ca="1" si="85"/>
        <v>6.109511915922659</v>
      </c>
      <c r="W227" s="17">
        <f t="shared" si="80"/>
        <v>0</v>
      </c>
      <c r="X227" s="10" t="e">
        <f t="shared" ca="1" si="86"/>
        <v>#NUM!</v>
      </c>
      <c r="Y227" s="10">
        <f t="shared" ca="1" si="97"/>
        <v>-1.1408100636710916</v>
      </c>
      <c r="Z227" s="10">
        <f t="shared" ca="1" si="87"/>
        <v>0.32595873934677577</v>
      </c>
      <c r="AA227" s="10">
        <f t="shared" ca="1" si="88"/>
        <v>2.1021008397757082</v>
      </c>
      <c r="AB227" s="10">
        <f t="shared" ca="1" si="89"/>
        <v>3.3828242555295898</v>
      </c>
      <c r="AC227" s="20">
        <f t="shared" ca="1" si="90"/>
        <v>4.4771551920858101</v>
      </c>
      <c r="AD227" s="10">
        <f t="shared" ca="1" si="91"/>
        <v>5.5</v>
      </c>
      <c r="AE227" s="10">
        <f t="shared" ca="1" si="92"/>
        <v>6.5228448079141899</v>
      </c>
      <c r="AF227" s="10">
        <f t="shared" ca="1" si="93"/>
        <v>7.6171757444704102</v>
      </c>
      <c r="AG227" s="10">
        <f t="shared" ca="1" si="94"/>
        <v>8.8978991602242932</v>
      </c>
      <c r="AH227" s="10">
        <f t="shared" ca="1" si="95"/>
        <v>10.674041260653224</v>
      </c>
      <c r="AI227" s="10">
        <f t="shared" ca="1" si="96"/>
        <v>12.140810063671086</v>
      </c>
    </row>
    <row r="228" spans="6:35">
      <c r="F228" s="21" t="s">
        <v>3</v>
      </c>
      <c r="I228" s="19" t="e">
        <f t="shared" si="76"/>
        <v>#N/A</v>
      </c>
      <c r="J228" s="10" t="e">
        <f t="shared" si="98"/>
        <v>#VALUE!</v>
      </c>
      <c r="K228" s="10" t="e">
        <f t="shared" si="81"/>
        <v>#N/A</v>
      </c>
      <c r="L228" s="10" t="e">
        <f t="shared" si="82"/>
        <v>#N/A</v>
      </c>
      <c r="M228" s="10" t="e">
        <f t="shared" si="83"/>
        <v>#N/A</v>
      </c>
      <c r="N228" s="10">
        <f>_xlfn.AGGREGATE(2,7,$D$2:D228)</f>
        <v>6</v>
      </c>
      <c r="O228" s="10" t="e">
        <f t="shared" si="77"/>
        <v>#N/A</v>
      </c>
      <c r="P228" s="10"/>
      <c r="Q228" s="10"/>
      <c r="R228" s="10"/>
      <c r="S228" s="17">
        <f t="shared" si="78"/>
        <v>0.8</v>
      </c>
      <c r="T228" s="10">
        <f t="shared" ca="1" si="84"/>
        <v>8.8978991602242932</v>
      </c>
      <c r="U228" s="17">
        <f t="shared" si="79"/>
        <v>0.55999999999999994</v>
      </c>
      <c r="V228" s="10">
        <f t="shared" ca="1" si="85"/>
        <v>6.109511915922659</v>
      </c>
      <c r="W228" s="17">
        <f t="shared" si="80"/>
        <v>0</v>
      </c>
      <c r="X228" s="10" t="e">
        <f t="shared" ca="1" si="86"/>
        <v>#NUM!</v>
      </c>
      <c r="Y228" s="10">
        <f t="shared" ca="1" si="97"/>
        <v>-1.1408100636710916</v>
      </c>
      <c r="Z228" s="10">
        <f t="shared" ca="1" si="87"/>
        <v>0.32595873934677577</v>
      </c>
      <c r="AA228" s="10">
        <f t="shared" ca="1" si="88"/>
        <v>2.1021008397757082</v>
      </c>
      <c r="AB228" s="10">
        <f t="shared" ca="1" si="89"/>
        <v>3.3828242555295898</v>
      </c>
      <c r="AC228" s="20">
        <f t="shared" ca="1" si="90"/>
        <v>4.4771551920858101</v>
      </c>
      <c r="AD228" s="10">
        <f t="shared" ca="1" si="91"/>
        <v>5.5</v>
      </c>
      <c r="AE228" s="10">
        <f t="shared" ca="1" si="92"/>
        <v>6.5228448079141899</v>
      </c>
      <c r="AF228" s="10">
        <f t="shared" ca="1" si="93"/>
        <v>7.6171757444704102</v>
      </c>
      <c r="AG228" s="10">
        <f t="shared" ca="1" si="94"/>
        <v>8.8978991602242932</v>
      </c>
      <c r="AH228" s="10">
        <f t="shared" ca="1" si="95"/>
        <v>10.674041260653224</v>
      </c>
      <c r="AI228" s="10">
        <f t="shared" ca="1" si="96"/>
        <v>12.140810063671086</v>
      </c>
    </row>
    <row r="229" spans="6:35">
      <c r="F229" s="21" t="s">
        <v>3</v>
      </c>
      <c r="I229" s="19" t="e">
        <f t="shared" si="76"/>
        <v>#N/A</v>
      </c>
      <c r="J229" s="10" t="e">
        <f t="shared" si="98"/>
        <v>#VALUE!</v>
      </c>
      <c r="K229" s="10" t="e">
        <f t="shared" si="81"/>
        <v>#N/A</v>
      </c>
      <c r="L229" s="10" t="e">
        <f t="shared" si="82"/>
        <v>#N/A</v>
      </c>
      <c r="M229" s="10" t="e">
        <f t="shared" si="83"/>
        <v>#N/A</v>
      </c>
      <c r="N229" s="10">
        <f>_xlfn.AGGREGATE(2,7,$D$2:D229)</f>
        <v>6</v>
      </c>
      <c r="O229" s="10" t="e">
        <f t="shared" si="77"/>
        <v>#N/A</v>
      </c>
      <c r="P229" s="10"/>
      <c r="Q229" s="10"/>
      <c r="R229" s="10"/>
      <c r="S229" s="17">
        <f t="shared" si="78"/>
        <v>0.8</v>
      </c>
      <c r="T229" s="10">
        <f t="shared" ca="1" si="84"/>
        <v>8.8978991602242932</v>
      </c>
      <c r="U229" s="17">
        <f t="shared" si="79"/>
        <v>0.55999999999999994</v>
      </c>
      <c r="V229" s="10">
        <f t="shared" ca="1" si="85"/>
        <v>6.109511915922659</v>
      </c>
      <c r="W229" s="17">
        <f t="shared" si="80"/>
        <v>0</v>
      </c>
      <c r="X229" s="10" t="e">
        <f t="shared" ca="1" si="86"/>
        <v>#NUM!</v>
      </c>
      <c r="Y229" s="10">
        <f t="shared" ca="1" si="97"/>
        <v>-1.1408100636710916</v>
      </c>
      <c r="Z229" s="10">
        <f t="shared" ca="1" si="87"/>
        <v>0.32595873934677577</v>
      </c>
      <c r="AA229" s="10">
        <f t="shared" ca="1" si="88"/>
        <v>2.1021008397757082</v>
      </c>
      <c r="AB229" s="10">
        <f t="shared" ca="1" si="89"/>
        <v>3.3828242555295898</v>
      </c>
      <c r="AC229" s="20">
        <f t="shared" ca="1" si="90"/>
        <v>4.4771551920858101</v>
      </c>
      <c r="AD229" s="10">
        <f t="shared" ca="1" si="91"/>
        <v>5.5</v>
      </c>
      <c r="AE229" s="10">
        <f t="shared" ca="1" si="92"/>
        <v>6.5228448079141899</v>
      </c>
      <c r="AF229" s="10">
        <f t="shared" ca="1" si="93"/>
        <v>7.6171757444704102</v>
      </c>
      <c r="AG229" s="10">
        <f t="shared" ca="1" si="94"/>
        <v>8.8978991602242932</v>
      </c>
      <c r="AH229" s="10">
        <f t="shared" ca="1" si="95"/>
        <v>10.674041260653224</v>
      </c>
      <c r="AI229" s="10">
        <f t="shared" ca="1" si="96"/>
        <v>12.140810063671086</v>
      </c>
    </row>
    <row r="230" spans="6:35">
      <c r="F230" s="21" t="s">
        <v>3</v>
      </c>
      <c r="I230" s="19" t="e">
        <f t="shared" si="76"/>
        <v>#N/A</v>
      </c>
      <c r="J230" s="10" t="e">
        <f t="shared" si="98"/>
        <v>#VALUE!</v>
      </c>
      <c r="K230" s="10" t="e">
        <f t="shared" si="81"/>
        <v>#N/A</v>
      </c>
      <c r="L230" s="10" t="e">
        <f t="shared" si="82"/>
        <v>#N/A</v>
      </c>
      <c r="M230" s="10" t="e">
        <f t="shared" si="83"/>
        <v>#N/A</v>
      </c>
      <c r="N230" s="10">
        <f>_xlfn.AGGREGATE(2,7,$D$2:D230)</f>
        <v>6</v>
      </c>
      <c r="O230" s="10" t="e">
        <f t="shared" si="77"/>
        <v>#N/A</v>
      </c>
      <c r="P230" s="10"/>
      <c r="Q230" s="10"/>
      <c r="R230" s="10"/>
      <c r="S230" s="17">
        <f t="shared" si="78"/>
        <v>0.8</v>
      </c>
      <c r="T230" s="10">
        <f t="shared" ca="1" si="84"/>
        <v>8.8978991602242932</v>
      </c>
      <c r="U230" s="17">
        <f t="shared" si="79"/>
        <v>0.55999999999999994</v>
      </c>
      <c r="V230" s="10">
        <f t="shared" ca="1" si="85"/>
        <v>6.109511915922659</v>
      </c>
      <c r="W230" s="17">
        <f t="shared" si="80"/>
        <v>0</v>
      </c>
      <c r="X230" s="10" t="e">
        <f t="shared" ca="1" si="86"/>
        <v>#NUM!</v>
      </c>
      <c r="Y230" s="10">
        <f t="shared" ca="1" si="97"/>
        <v>-1.1408100636710916</v>
      </c>
      <c r="Z230" s="10">
        <f t="shared" ca="1" si="87"/>
        <v>0.32595873934677577</v>
      </c>
      <c r="AA230" s="10">
        <f t="shared" ca="1" si="88"/>
        <v>2.1021008397757082</v>
      </c>
      <c r="AB230" s="10">
        <f t="shared" ca="1" si="89"/>
        <v>3.3828242555295898</v>
      </c>
      <c r="AC230" s="20">
        <f t="shared" ca="1" si="90"/>
        <v>4.4771551920858101</v>
      </c>
      <c r="AD230" s="10">
        <f t="shared" ca="1" si="91"/>
        <v>5.5</v>
      </c>
      <c r="AE230" s="10">
        <f t="shared" ca="1" si="92"/>
        <v>6.5228448079141899</v>
      </c>
      <c r="AF230" s="10">
        <f t="shared" ca="1" si="93"/>
        <v>7.6171757444704102</v>
      </c>
      <c r="AG230" s="10">
        <f t="shared" ca="1" si="94"/>
        <v>8.8978991602242932</v>
      </c>
      <c r="AH230" s="10">
        <f t="shared" ca="1" si="95"/>
        <v>10.674041260653224</v>
      </c>
      <c r="AI230" s="10">
        <f t="shared" ca="1" si="96"/>
        <v>12.140810063671086</v>
      </c>
    </row>
    <row r="231" spans="6:35">
      <c r="F231" s="21" t="s">
        <v>3</v>
      </c>
      <c r="I231" s="19" t="e">
        <f t="shared" si="76"/>
        <v>#N/A</v>
      </c>
      <c r="J231" s="10" t="e">
        <f t="shared" si="98"/>
        <v>#VALUE!</v>
      </c>
      <c r="K231" s="10" t="e">
        <f t="shared" si="81"/>
        <v>#N/A</v>
      </c>
      <c r="L231" s="10" t="e">
        <f t="shared" si="82"/>
        <v>#N/A</v>
      </c>
      <c r="M231" s="10" t="e">
        <f t="shared" si="83"/>
        <v>#N/A</v>
      </c>
      <c r="N231" s="10">
        <f>_xlfn.AGGREGATE(2,7,$D$2:D231)</f>
        <v>6</v>
      </c>
      <c r="O231" s="10" t="e">
        <f t="shared" si="77"/>
        <v>#N/A</v>
      </c>
      <c r="P231" s="10"/>
      <c r="Q231" s="10"/>
      <c r="R231" s="10"/>
      <c r="S231" s="17">
        <f t="shared" si="78"/>
        <v>0.8</v>
      </c>
      <c r="T231" s="10">
        <f t="shared" ca="1" si="84"/>
        <v>8.8978991602242932</v>
      </c>
      <c r="U231" s="17">
        <f t="shared" si="79"/>
        <v>0.55999999999999994</v>
      </c>
      <c r="V231" s="10">
        <f t="shared" ca="1" si="85"/>
        <v>6.109511915922659</v>
      </c>
      <c r="W231" s="17">
        <f t="shared" si="80"/>
        <v>0</v>
      </c>
      <c r="X231" s="10" t="e">
        <f t="shared" ca="1" si="86"/>
        <v>#NUM!</v>
      </c>
      <c r="Y231" s="10">
        <f t="shared" ca="1" si="97"/>
        <v>-1.1408100636710916</v>
      </c>
      <c r="Z231" s="10">
        <f t="shared" ca="1" si="87"/>
        <v>0.32595873934677577</v>
      </c>
      <c r="AA231" s="10">
        <f t="shared" ca="1" si="88"/>
        <v>2.1021008397757082</v>
      </c>
      <c r="AB231" s="10">
        <f t="shared" ca="1" si="89"/>
        <v>3.3828242555295898</v>
      </c>
      <c r="AC231" s="20">
        <f t="shared" ca="1" si="90"/>
        <v>4.4771551920858101</v>
      </c>
      <c r="AD231" s="10">
        <f t="shared" ca="1" si="91"/>
        <v>5.5</v>
      </c>
      <c r="AE231" s="10">
        <f t="shared" ca="1" si="92"/>
        <v>6.5228448079141899</v>
      </c>
      <c r="AF231" s="10">
        <f t="shared" ca="1" si="93"/>
        <v>7.6171757444704102</v>
      </c>
      <c r="AG231" s="10">
        <f t="shared" ca="1" si="94"/>
        <v>8.8978991602242932</v>
      </c>
      <c r="AH231" s="10">
        <f t="shared" ca="1" si="95"/>
        <v>10.674041260653224</v>
      </c>
      <c r="AI231" s="10">
        <f t="shared" ca="1" si="96"/>
        <v>12.140810063671086</v>
      </c>
    </row>
    <row r="232" spans="6:35">
      <c r="F232" s="21" t="s">
        <v>3</v>
      </c>
      <c r="I232" s="19" t="e">
        <f t="shared" si="76"/>
        <v>#N/A</v>
      </c>
      <c r="J232" s="10" t="e">
        <f t="shared" si="98"/>
        <v>#VALUE!</v>
      </c>
      <c r="K232" s="10" t="e">
        <f t="shared" si="81"/>
        <v>#N/A</v>
      </c>
      <c r="L232" s="10" t="e">
        <f t="shared" si="82"/>
        <v>#N/A</v>
      </c>
      <c r="M232" s="10" t="e">
        <f t="shared" si="83"/>
        <v>#N/A</v>
      </c>
      <c r="N232" s="10">
        <f>_xlfn.AGGREGATE(2,7,$D$2:D232)</f>
        <v>6</v>
      </c>
      <c r="O232" s="10" t="e">
        <f t="shared" si="77"/>
        <v>#N/A</v>
      </c>
      <c r="P232" s="10"/>
      <c r="Q232" s="10"/>
      <c r="R232" s="10"/>
      <c r="S232" s="17">
        <f t="shared" si="78"/>
        <v>0.8</v>
      </c>
      <c r="T232" s="10">
        <f t="shared" ca="1" si="84"/>
        <v>8.8978991602242932</v>
      </c>
      <c r="U232" s="17">
        <f t="shared" si="79"/>
        <v>0.55999999999999994</v>
      </c>
      <c r="V232" s="10">
        <f t="shared" ca="1" si="85"/>
        <v>6.109511915922659</v>
      </c>
      <c r="W232" s="17">
        <f t="shared" si="80"/>
        <v>0</v>
      </c>
      <c r="X232" s="10" t="e">
        <f t="shared" ca="1" si="86"/>
        <v>#NUM!</v>
      </c>
      <c r="Y232" s="10">
        <f t="shared" ca="1" si="97"/>
        <v>-1.1408100636710916</v>
      </c>
      <c r="Z232" s="10">
        <f t="shared" ca="1" si="87"/>
        <v>0.32595873934677577</v>
      </c>
      <c r="AA232" s="10">
        <f t="shared" ca="1" si="88"/>
        <v>2.1021008397757082</v>
      </c>
      <c r="AB232" s="10">
        <f t="shared" ca="1" si="89"/>
        <v>3.3828242555295898</v>
      </c>
      <c r="AC232" s="20">
        <f t="shared" ca="1" si="90"/>
        <v>4.4771551920858101</v>
      </c>
      <c r="AD232" s="10">
        <f t="shared" ca="1" si="91"/>
        <v>5.5</v>
      </c>
      <c r="AE232" s="10">
        <f t="shared" ca="1" si="92"/>
        <v>6.5228448079141899</v>
      </c>
      <c r="AF232" s="10">
        <f t="shared" ca="1" si="93"/>
        <v>7.6171757444704102</v>
      </c>
      <c r="AG232" s="10">
        <f t="shared" ca="1" si="94"/>
        <v>8.8978991602242932</v>
      </c>
      <c r="AH232" s="10">
        <f t="shared" ca="1" si="95"/>
        <v>10.674041260653224</v>
      </c>
      <c r="AI232" s="10">
        <f t="shared" ca="1" si="96"/>
        <v>12.140810063671086</v>
      </c>
    </row>
    <row r="233" spans="6:35">
      <c r="F233" s="21" t="s">
        <v>3</v>
      </c>
      <c r="I233" s="19" t="e">
        <f t="shared" si="76"/>
        <v>#N/A</v>
      </c>
      <c r="J233" s="10" t="e">
        <f t="shared" si="98"/>
        <v>#VALUE!</v>
      </c>
      <c r="K233" s="10" t="e">
        <f t="shared" si="81"/>
        <v>#N/A</v>
      </c>
      <c r="L233" s="10" t="e">
        <f t="shared" si="82"/>
        <v>#N/A</v>
      </c>
      <c r="M233" s="10" t="e">
        <f t="shared" si="83"/>
        <v>#N/A</v>
      </c>
      <c r="N233" s="10">
        <f>_xlfn.AGGREGATE(2,7,$D$2:D233)</f>
        <v>6</v>
      </c>
      <c r="O233" s="10" t="e">
        <f t="shared" si="77"/>
        <v>#N/A</v>
      </c>
      <c r="P233" s="10"/>
      <c r="Q233" s="10"/>
      <c r="R233" s="10"/>
      <c r="S233" s="17">
        <f t="shared" si="78"/>
        <v>0.8</v>
      </c>
      <c r="T233" s="10">
        <f t="shared" ca="1" si="84"/>
        <v>8.8978991602242932</v>
      </c>
      <c r="U233" s="17">
        <f t="shared" si="79"/>
        <v>0.55999999999999994</v>
      </c>
      <c r="V233" s="10">
        <f t="shared" ca="1" si="85"/>
        <v>6.109511915922659</v>
      </c>
      <c r="W233" s="17">
        <f t="shared" si="80"/>
        <v>0</v>
      </c>
      <c r="X233" s="10" t="e">
        <f t="shared" ca="1" si="86"/>
        <v>#NUM!</v>
      </c>
      <c r="Y233" s="10">
        <f t="shared" ca="1" si="97"/>
        <v>-1.1408100636710916</v>
      </c>
      <c r="Z233" s="10">
        <f t="shared" ca="1" si="87"/>
        <v>0.32595873934677577</v>
      </c>
      <c r="AA233" s="10">
        <f t="shared" ca="1" si="88"/>
        <v>2.1021008397757082</v>
      </c>
      <c r="AB233" s="10">
        <f t="shared" ca="1" si="89"/>
        <v>3.3828242555295898</v>
      </c>
      <c r="AC233" s="20">
        <f t="shared" ca="1" si="90"/>
        <v>4.4771551920858101</v>
      </c>
      <c r="AD233" s="10">
        <f t="shared" ca="1" si="91"/>
        <v>5.5</v>
      </c>
      <c r="AE233" s="10">
        <f t="shared" ca="1" si="92"/>
        <v>6.5228448079141899</v>
      </c>
      <c r="AF233" s="10">
        <f t="shared" ca="1" si="93"/>
        <v>7.6171757444704102</v>
      </c>
      <c r="AG233" s="10">
        <f t="shared" ca="1" si="94"/>
        <v>8.8978991602242932</v>
      </c>
      <c r="AH233" s="10">
        <f t="shared" ca="1" si="95"/>
        <v>10.674041260653224</v>
      </c>
      <c r="AI233" s="10">
        <f t="shared" ca="1" si="96"/>
        <v>12.140810063671086</v>
      </c>
    </row>
    <row r="234" spans="6:35">
      <c r="F234" s="21" t="s">
        <v>3</v>
      </c>
      <c r="I234" s="19" t="e">
        <f t="shared" si="76"/>
        <v>#N/A</v>
      </c>
      <c r="J234" s="10" t="e">
        <f t="shared" si="98"/>
        <v>#VALUE!</v>
      </c>
      <c r="K234" s="10" t="e">
        <f t="shared" si="81"/>
        <v>#N/A</v>
      </c>
      <c r="L234" s="10" t="e">
        <f t="shared" si="82"/>
        <v>#N/A</v>
      </c>
      <c r="M234" s="10" t="e">
        <f t="shared" si="83"/>
        <v>#N/A</v>
      </c>
      <c r="N234" s="10">
        <f>_xlfn.AGGREGATE(2,7,$D$2:D234)</f>
        <v>6</v>
      </c>
      <c r="O234" s="10" t="e">
        <f t="shared" si="77"/>
        <v>#N/A</v>
      </c>
      <c r="P234" s="10"/>
      <c r="Q234" s="10"/>
      <c r="R234" s="10"/>
      <c r="S234" s="17">
        <f t="shared" si="78"/>
        <v>0.8</v>
      </c>
      <c r="T234" s="10">
        <f t="shared" ca="1" si="84"/>
        <v>8.8978991602242932</v>
      </c>
      <c r="U234" s="17">
        <f t="shared" si="79"/>
        <v>0.55999999999999994</v>
      </c>
      <c r="V234" s="10">
        <f t="shared" ca="1" si="85"/>
        <v>6.109511915922659</v>
      </c>
      <c r="W234" s="17">
        <f t="shared" si="80"/>
        <v>0</v>
      </c>
      <c r="X234" s="10" t="e">
        <f t="shared" ca="1" si="86"/>
        <v>#NUM!</v>
      </c>
      <c r="Y234" s="10">
        <f t="shared" ca="1" si="97"/>
        <v>-1.1408100636710916</v>
      </c>
      <c r="Z234" s="10">
        <f t="shared" ca="1" si="87"/>
        <v>0.32595873934677577</v>
      </c>
      <c r="AA234" s="10">
        <f t="shared" ca="1" si="88"/>
        <v>2.1021008397757082</v>
      </c>
      <c r="AB234" s="10">
        <f t="shared" ca="1" si="89"/>
        <v>3.3828242555295898</v>
      </c>
      <c r="AC234" s="20">
        <f t="shared" ca="1" si="90"/>
        <v>4.4771551920858101</v>
      </c>
      <c r="AD234" s="10">
        <f t="shared" ca="1" si="91"/>
        <v>5.5</v>
      </c>
      <c r="AE234" s="10">
        <f t="shared" ca="1" si="92"/>
        <v>6.5228448079141899</v>
      </c>
      <c r="AF234" s="10">
        <f t="shared" ca="1" si="93"/>
        <v>7.6171757444704102</v>
      </c>
      <c r="AG234" s="10">
        <f t="shared" ca="1" si="94"/>
        <v>8.8978991602242932</v>
      </c>
      <c r="AH234" s="10">
        <f t="shared" ca="1" si="95"/>
        <v>10.674041260653224</v>
      </c>
      <c r="AI234" s="10">
        <f t="shared" ca="1" si="96"/>
        <v>12.140810063671086</v>
      </c>
    </row>
    <row r="235" spans="6:35">
      <c r="F235" s="21" t="s">
        <v>3</v>
      </c>
      <c r="I235" s="19" t="e">
        <f t="shared" si="76"/>
        <v>#N/A</v>
      </c>
      <c r="J235" s="10" t="e">
        <f t="shared" si="98"/>
        <v>#VALUE!</v>
      </c>
      <c r="K235" s="10" t="e">
        <f t="shared" si="81"/>
        <v>#N/A</v>
      </c>
      <c r="L235" s="10" t="e">
        <f t="shared" si="82"/>
        <v>#N/A</v>
      </c>
      <c r="M235" s="10" t="e">
        <f t="shared" si="83"/>
        <v>#N/A</v>
      </c>
      <c r="N235" s="10">
        <f>_xlfn.AGGREGATE(2,7,$D$2:D235)</f>
        <v>6</v>
      </c>
      <c r="O235" s="10" t="e">
        <f t="shared" si="77"/>
        <v>#N/A</v>
      </c>
      <c r="P235" s="10"/>
      <c r="Q235" s="10"/>
      <c r="R235" s="10"/>
      <c r="S235" s="17">
        <f t="shared" si="78"/>
        <v>0.8</v>
      </c>
      <c r="T235" s="10">
        <f t="shared" ca="1" si="84"/>
        <v>8.8978991602242932</v>
      </c>
      <c r="U235" s="17">
        <f t="shared" si="79"/>
        <v>0.55999999999999994</v>
      </c>
      <c r="V235" s="10">
        <f t="shared" ca="1" si="85"/>
        <v>6.109511915922659</v>
      </c>
      <c r="W235" s="17">
        <f t="shared" si="80"/>
        <v>0</v>
      </c>
      <c r="X235" s="10" t="e">
        <f t="shared" ca="1" si="86"/>
        <v>#NUM!</v>
      </c>
      <c r="Y235" s="10">
        <f t="shared" ca="1" si="97"/>
        <v>-1.1408100636710916</v>
      </c>
      <c r="Z235" s="10">
        <f t="shared" ca="1" si="87"/>
        <v>0.32595873934677577</v>
      </c>
      <c r="AA235" s="10">
        <f t="shared" ca="1" si="88"/>
        <v>2.1021008397757082</v>
      </c>
      <c r="AB235" s="10">
        <f t="shared" ca="1" si="89"/>
        <v>3.3828242555295898</v>
      </c>
      <c r="AC235" s="20">
        <f t="shared" ca="1" si="90"/>
        <v>4.4771551920858101</v>
      </c>
      <c r="AD235" s="10">
        <f t="shared" ca="1" si="91"/>
        <v>5.5</v>
      </c>
      <c r="AE235" s="10">
        <f t="shared" ca="1" si="92"/>
        <v>6.5228448079141899</v>
      </c>
      <c r="AF235" s="10">
        <f t="shared" ca="1" si="93"/>
        <v>7.6171757444704102</v>
      </c>
      <c r="AG235" s="10">
        <f t="shared" ca="1" si="94"/>
        <v>8.8978991602242932</v>
      </c>
      <c r="AH235" s="10">
        <f t="shared" ca="1" si="95"/>
        <v>10.674041260653224</v>
      </c>
      <c r="AI235" s="10">
        <f t="shared" ca="1" si="96"/>
        <v>12.140810063671086</v>
      </c>
    </row>
    <row r="236" spans="6:35">
      <c r="F236" s="21" t="s">
        <v>3</v>
      </c>
      <c r="I236" s="19" t="e">
        <f t="shared" si="76"/>
        <v>#N/A</v>
      </c>
      <c r="J236" s="10" t="e">
        <f t="shared" si="98"/>
        <v>#VALUE!</v>
      </c>
      <c r="K236" s="10" t="e">
        <f t="shared" si="81"/>
        <v>#N/A</v>
      </c>
      <c r="L236" s="10" t="e">
        <f t="shared" si="82"/>
        <v>#N/A</v>
      </c>
      <c r="M236" s="10" t="e">
        <f t="shared" si="83"/>
        <v>#N/A</v>
      </c>
      <c r="N236" s="10">
        <f>_xlfn.AGGREGATE(2,7,$D$2:D236)</f>
        <v>6</v>
      </c>
      <c r="O236" s="10" t="e">
        <f t="shared" si="77"/>
        <v>#N/A</v>
      </c>
      <c r="P236" s="10"/>
      <c r="Q236" s="10"/>
      <c r="R236" s="10"/>
      <c r="S236" s="17">
        <f t="shared" si="78"/>
        <v>0.8</v>
      </c>
      <c r="T236" s="10">
        <f t="shared" ca="1" si="84"/>
        <v>8.8978991602242932</v>
      </c>
      <c r="U236" s="17">
        <f t="shared" si="79"/>
        <v>0.55999999999999994</v>
      </c>
      <c r="V236" s="10">
        <f t="shared" ca="1" si="85"/>
        <v>6.109511915922659</v>
      </c>
      <c r="W236" s="17">
        <f t="shared" si="80"/>
        <v>0</v>
      </c>
      <c r="X236" s="10" t="e">
        <f t="shared" ca="1" si="86"/>
        <v>#NUM!</v>
      </c>
      <c r="Y236" s="10">
        <f t="shared" ca="1" si="97"/>
        <v>-1.1408100636710916</v>
      </c>
      <c r="Z236" s="10">
        <f t="shared" ca="1" si="87"/>
        <v>0.32595873934677577</v>
      </c>
      <c r="AA236" s="10">
        <f t="shared" ca="1" si="88"/>
        <v>2.1021008397757082</v>
      </c>
      <c r="AB236" s="10">
        <f t="shared" ca="1" si="89"/>
        <v>3.3828242555295898</v>
      </c>
      <c r="AC236" s="20">
        <f t="shared" ca="1" si="90"/>
        <v>4.4771551920858101</v>
      </c>
      <c r="AD236" s="10">
        <f t="shared" ca="1" si="91"/>
        <v>5.5</v>
      </c>
      <c r="AE236" s="10">
        <f t="shared" ca="1" si="92"/>
        <v>6.5228448079141899</v>
      </c>
      <c r="AF236" s="10">
        <f t="shared" ca="1" si="93"/>
        <v>7.6171757444704102</v>
      </c>
      <c r="AG236" s="10">
        <f t="shared" ca="1" si="94"/>
        <v>8.8978991602242932</v>
      </c>
      <c r="AH236" s="10">
        <f t="shared" ca="1" si="95"/>
        <v>10.674041260653224</v>
      </c>
      <c r="AI236" s="10">
        <f t="shared" ca="1" si="96"/>
        <v>12.140810063671086</v>
      </c>
    </row>
    <row r="237" spans="6:35">
      <c r="F237" s="21" t="s">
        <v>3</v>
      </c>
      <c r="I237" s="19" t="e">
        <f t="shared" si="76"/>
        <v>#N/A</v>
      </c>
      <c r="J237" s="10" t="e">
        <f t="shared" si="98"/>
        <v>#VALUE!</v>
      </c>
      <c r="K237" s="10" t="e">
        <f t="shared" si="81"/>
        <v>#N/A</v>
      </c>
      <c r="L237" s="10" t="e">
        <f t="shared" si="82"/>
        <v>#N/A</v>
      </c>
      <c r="M237" s="10" t="e">
        <f t="shared" si="83"/>
        <v>#N/A</v>
      </c>
      <c r="N237" s="10">
        <f>_xlfn.AGGREGATE(2,7,$D$2:D237)</f>
        <v>6</v>
      </c>
      <c r="O237" s="10" t="e">
        <f t="shared" si="77"/>
        <v>#N/A</v>
      </c>
      <c r="P237" s="10"/>
      <c r="Q237" s="10"/>
      <c r="R237" s="10"/>
      <c r="S237" s="17">
        <f t="shared" si="78"/>
        <v>0.8</v>
      </c>
      <c r="T237" s="10">
        <f t="shared" ca="1" si="84"/>
        <v>8.8978991602242932</v>
      </c>
      <c r="U237" s="17">
        <f t="shared" si="79"/>
        <v>0.55999999999999994</v>
      </c>
      <c r="V237" s="10">
        <f t="shared" ca="1" si="85"/>
        <v>6.109511915922659</v>
      </c>
      <c r="W237" s="17">
        <f t="shared" si="80"/>
        <v>0</v>
      </c>
      <c r="X237" s="10" t="e">
        <f t="shared" ca="1" si="86"/>
        <v>#NUM!</v>
      </c>
      <c r="Y237" s="10">
        <f t="shared" ca="1" si="97"/>
        <v>-1.1408100636710916</v>
      </c>
      <c r="Z237" s="10">
        <f t="shared" ca="1" si="87"/>
        <v>0.32595873934677577</v>
      </c>
      <c r="AA237" s="10">
        <f t="shared" ca="1" si="88"/>
        <v>2.1021008397757082</v>
      </c>
      <c r="AB237" s="10">
        <f t="shared" ca="1" si="89"/>
        <v>3.3828242555295898</v>
      </c>
      <c r="AC237" s="20">
        <f t="shared" ca="1" si="90"/>
        <v>4.4771551920858101</v>
      </c>
      <c r="AD237" s="10">
        <f t="shared" ca="1" si="91"/>
        <v>5.5</v>
      </c>
      <c r="AE237" s="10">
        <f t="shared" ca="1" si="92"/>
        <v>6.5228448079141899</v>
      </c>
      <c r="AF237" s="10">
        <f t="shared" ca="1" si="93"/>
        <v>7.6171757444704102</v>
      </c>
      <c r="AG237" s="10">
        <f t="shared" ca="1" si="94"/>
        <v>8.8978991602242932</v>
      </c>
      <c r="AH237" s="10">
        <f t="shared" ca="1" si="95"/>
        <v>10.674041260653224</v>
      </c>
      <c r="AI237" s="10">
        <f t="shared" ca="1" si="96"/>
        <v>12.140810063671086</v>
      </c>
    </row>
    <row r="238" spans="6:35">
      <c r="F238" s="21" t="s">
        <v>3</v>
      </c>
      <c r="I238" s="19" t="e">
        <f t="shared" si="76"/>
        <v>#N/A</v>
      </c>
      <c r="J238" s="10" t="e">
        <f t="shared" si="98"/>
        <v>#VALUE!</v>
      </c>
      <c r="K238" s="10" t="e">
        <f t="shared" si="81"/>
        <v>#N/A</v>
      </c>
      <c r="L238" s="10" t="e">
        <f t="shared" si="82"/>
        <v>#N/A</v>
      </c>
      <c r="M238" s="10" t="e">
        <f t="shared" si="83"/>
        <v>#N/A</v>
      </c>
      <c r="N238" s="10">
        <f>_xlfn.AGGREGATE(2,7,$D$2:D238)</f>
        <v>6</v>
      </c>
      <c r="O238" s="10" t="e">
        <f t="shared" si="77"/>
        <v>#N/A</v>
      </c>
      <c r="P238" s="10"/>
      <c r="Q238" s="10"/>
      <c r="R238" s="10"/>
      <c r="S238" s="17">
        <f t="shared" si="78"/>
        <v>0.8</v>
      </c>
      <c r="T238" s="10">
        <f t="shared" ca="1" si="84"/>
        <v>8.8978991602242932</v>
      </c>
      <c r="U238" s="17">
        <f t="shared" si="79"/>
        <v>0.55999999999999994</v>
      </c>
      <c r="V238" s="10">
        <f t="shared" ca="1" si="85"/>
        <v>6.109511915922659</v>
      </c>
      <c r="W238" s="17">
        <f t="shared" si="80"/>
        <v>0</v>
      </c>
      <c r="X238" s="10" t="e">
        <f t="shared" ca="1" si="86"/>
        <v>#NUM!</v>
      </c>
      <c r="Y238" s="10">
        <f t="shared" ca="1" si="97"/>
        <v>-1.1408100636710916</v>
      </c>
      <c r="Z238" s="10">
        <f t="shared" ca="1" si="87"/>
        <v>0.32595873934677577</v>
      </c>
      <c r="AA238" s="10">
        <f t="shared" ca="1" si="88"/>
        <v>2.1021008397757082</v>
      </c>
      <c r="AB238" s="10">
        <f t="shared" ca="1" si="89"/>
        <v>3.3828242555295898</v>
      </c>
      <c r="AC238" s="20">
        <f t="shared" ca="1" si="90"/>
        <v>4.4771551920858101</v>
      </c>
      <c r="AD238" s="10">
        <f t="shared" ca="1" si="91"/>
        <v>5.5</v>
      </c>
      <c r="AE238" s="10">
        <f t="shared" ca="1" si="92"/>
        <v>6.5228448079141899</v>
      </c>
      <c r="AF238" s="10">
        <f t="shared" ca="1" si="93"/>
        <v>7.6171757444704102</v>
      </c>
      <c r="AG238" s="10">
        <f t="shared" ca="1" si="94"/>
        <v>8.8978991602242932</v>
      </c>
      <c r="AH238" s="10">
        <f t="shared" ca="1" si="95"/>
        <v>10.674041260653224</v>
      </c>
      <c r="AI238" s="10">
        <f t="shared" ca="1" si="96"/>
        <v>12.140810063671086</v>
      </c>
    </row>
    <row r="239" spans="6:35">
      <c r="F239" s="21" t="s">
        <v>3</v>
      </c>
      <c r="I239" s="19" t="e">
        <f t="shared" si="76"/>
        <v>#N/A</v>
      </c>
      <c r="J239" s="10" t="e">
        <f t="shared" si="98"/>
        <v>#VALUE!</v>
      </c>
      <c r="K239" s="10" t="e">
        <f t="shared" si="81"/>
        <v>#N/A</v>
      </c>
      <c r="L239" s="10" t="e">
        <f t="shared" si="82"/>
        <v>#N/A</v>
      </c>
      <c r="M239" s="10" t="e">
        <f t="shared" si="83"/>
        <v>#N/A</v>
      </c>
      <c r="N239" s="10">
        <f>_xlfn.AGGREGATE(2,7,$D$2:D239)</f>
        <v>6</v>
      </c>
      <c r="O239" s="10" t="e">
        <f t="shared" si="77"/>
        <v>#N/A</v>
      </c>
      <c r="P239" s="10"/>
      <c r="Q239" s="10"/>
      <c r="R239" s="10"/>
      <c r="S239" s="17">
        <f t="shared" si="78"/>
        <v>0.8</v>
      </c>
      <c r="T239" s="10">
        <f t="shared" ca="1" si="84"/>
        <v>8.8978991602242932</v>
      </c>
      <c r="U239" s="17">
        <f t="shared" si="79"/>
        <v>0.55999999999999994</v>
      </c>
      <c r="V239" s="10">
        <f t="shared" ca="1" si="85"/>
        <v>6.109511915922659</v>
      </c>
      <c r="W239" s="17">
        <f t="shared" si="80"/>
        <v>0</v>
      </c>
      <c r="X239" s="10" t="e">
        <f t="shared" ca="1" si="86"/>
        <v>#NUM!</v>
      </c>
      <c r="Y239" s="10">
        <f t="shared" ca="1" si="97"/>
        <v>-1.1408100636710916</v>
      </c>
      <c r="Z239" s="10">
        <f t="shared" ca="1" si="87"/>
        <v>0.32595873934677577</v>
      </c>
      <c r="AA239" s="10">
        <f t="shared" ca="1" si="88"/>
        <v>2.1021008397757082</v>
      </c>
      <c r="AB239" s="10">
        <f t="shared" ca="1" si="89"/>
        <v>3.3828242555295898</v>
      </c>
      <c r="AC239" s="20">
        <f t="shared" ca="1" si="90"/>
        <v>4.4771551920858101</v>
      </c>
      <c r="AD239" s="10">
        <f t="shared" ca="1" si="91"/>
        <v>5.5</v>
      </c>
      <c r="AE239" s="10">
        <f t="shared" ca="1" si="92"/>
        <v>6.5228448079141899</v>
      </c>
      <c r="AF239" s="10">
        <f t="shared" ca="1" si="93"/>
        <v>7.6171757444704102</v>
      </c>
      <c r="AG239" s="10">
        <f t="shared" ca="1" si="94"/>
        <v>8.8978991602242932</v>
      </c>
      <c r="AH239" s="10">
        <f t="shared" ca="1" si="95"/>
        <v>10.674041260653224</v>
      </c>
      <c r="AI239" s="10">
        <f t="shared" ca="1" si="96"/>
        <v>12.140810063671086</v>
      </c>
    </row>
    <row r="240" spans="6:35">
      <c r="F240" s="21" t="s">
        <v>3</v>
      </c>
      <c r="I240" s="19" t="e">
        <f t="shared" si="76"/>
        <v>#N/A</v>
      </c>
      <c r="J240" s="10" t="e">
        <f t="shared" si="98"/>
        <v>#VALUE!</v>
      </c>
      <c r="K240" s="10" t="e">
        <f t="shared" si="81"/>
        <v>#N/A</v>
      </c>
      <c r="L240" s="10" t="e">
        <f t="shared" si="82"/>
        <v>#N/A</v>
      </c>
      <c r="M240" s="10" t="e">
        <f t="shared" si="83"/>
        <v>#N/A</v>
      </c>
      <c r="N240" s="10">
        <f>_xlfn.AGGREGATE(2,7,$D$2:D240)</f>
        <v>6</v>
      </c>
      <c r="O240" s="10" t="e">
        <f t="shared" si="77"/>
        <v>#N/A</v>
      </c>
      <c r="P240" s="10"/>
      <c r="Q240" s="10"/>
      <c r="R240" s="10"/>
      <c r="S240" s="17">
        <f t="shared" si="78"/>
        <v>0.8</v>
      </c>
      <c r="T240" s="10">
        <f t="shared" ca="1" si="84"/>
        <v>8.8978991602242932</v>
      </c>
      <c r="U240" s="17">
        <f t="shared" si="79"/>
        <v>0.55999999999999994</v>
      </c>
      <c r="V240" s="10">
        <f t="shared" ca="1" si="85"/>
        <v>6.109511915922659</v>
      </c>
      <c r="W240" s="17">
        <f t="shared" si="80"/>
        <v>0</v>
      </c>
      <c r="X240" s="10" t="e">
        <f t="shared" ca="1" si="86"/>
        <v>#NUM!</v>
      </c>
      <c r="Y240" s="10">
        <f t="shared" ca="1" si="97"/>
        <v>-1.1408100636710916</v>
      </c>
      <c r="Z240" s="10">
        <f t="shared" ca="1" si="87"/>
        <v>0.32595873934677577</v>
      </c>
      <c r="AA240" s="10">
        <f t="shared" ca="1" si="88"/>
        <v>2.1021008397757082</v>
      </c>
      <c r="AB240" s="10">
        <f t="shared" ca="1" si="89"/>
        <v>3.3828242555295898</v>
      </c>
      <c r="AC240" s="20">
        <f t="shared" ca="1" si="90"/>
        <v>4.4771551920858101</v>
      </c>
      <c r="AD240" s="10">
        <f t="shared" ca="1" si="91"/>
        <v>5.5</v>
      </c>
      <c r="AE240" s="10">
        <f t="shared" ca="1" si="92"/>
        <v>6.5228448079141899</v>
      </c>
      <c r="AF240" s="10">
        <f t="shared" ca="1" si="93"/>
        <v>7.6171757444704102</v>
      </c>
      <c r="AG240" s="10">
        <f t="shared" ca="1" si="94"/>
        <v>8.8978991602242932</v>
      </c>
      <c r="AH240" s="10">
        <f t="shared" ca="1" si="95"/>
        <v>10.674041260653224</v>
      </c>
      <c r="AI240" s="10">
        <f t="shared" ca="1" si="96"/>
        <v>12.140810063671086</v>
      </c>
    </row>
    <row r="241" spans="6:35">
      <c r="F241" s="21" t="s">
        <v>3</v>
      </c>
      <c r="I241" s="19" t="e">
        <f t="shared" si="76"/>
        <v>#N/A</v>
      </c>
      <c r="J241" s="10" t="e">
        <f t="shared" si="98"/>
        <v>#VALUE!</v>
      </c>
      <c r="K241" s="10" t="e">
        <f t="shared" si="81"/>
        <v>#N/A</v>
      </c>
      <c r="L241" s="10" t="e">
        <f t="shared" si="82"/>
        <v>#N/A</v>
      </c>
      <c r="M241" s="10" t="e">
        <f t="shared" si="83"/>
        <v>#N/A</v>
      </c>
      <c r="N241" s="10">
        <f>_xlfn.AGGREGATE(2,7,$D$2:D241)</f>
        <v>6</v>
      </c>
      <c r="O241" s="10" t="e">
        <f t="shared" si="77"/>
        <v>#N/A</v>
      </c>
      <c r="P241" s="10"/>
      <c r="Q241" s="10"/>
      <c r="R241" s="10"/>
      <c r="S241" s="17">
        <f t="shared" si="78"/>
        <v>0.8</v>
      </c>
      <c r="T241" s="10">
        <f t="shared" ca="1" si="84"/>
        <v>8.8978991602242932</v>
      </c>
      <c r="U241" s="17">
        <f t="shared" si="79"/>
        <v>0.55999999999999994</v>
      </c>
      <c r="V241" s="10">
        <f t="shared" ca="1" si="85"/>
        <v>6.109511915922659</v>
      </c>
      <c r="W241" s="17">
        <f t="shared" si="80"/>
        <v>0</v>
      </c>
      <c r="X241" s="10" t="e">
        <f t="shared" ca="1" si="86"/>
        <v>#NUM!</v>
      </c>
      <c r="Y241" s="10">
        <f t="shared" ca="1" si="97"/>
        <v>-1.1408100636710916</v>
      </c>
      <c r="Z241" s="10">
        <f t="shared" ca="1" si="87"/>
        <v>0.32595873934677577</v>
      </c>
      <c r="AA241" s="10">
        <f t="shared" ca="1" si="88"/>
        <v>2.1021008397757082</v>
      </c>
      <c r="AB241" s="10">
        <f t="shared" ca="1" si="89"/>
        <v>3.3828242555295898</v>
      </c>
      <c r="AC241" s="20">
        <f t="shared" ca="1" si="90"/>
        <v>4.4771551920858101</v>
      </c>
      <c r="AD241" s="10">
        <f t="shared" ca="1" si="91"/>
        <v>5.5</v>
      </c>
      <c r="AE241" s="10">
        <f t="shared" ca="1" si="92"/>
        <v>6.5228448079141899</v>
      </c>
      <c r="AF241" s="10">
        <f t="shared" ca="1" si="93"/>
        <v>7.6171757444704102</v>
      </c>
      <c r="AG241" s="10">
        <f t="shared" ca="1" si="94"/>
        <v>8.8978991602242932</v>
      </c>
      <c r="AH241" s="10">
        <f t="shared" ca="1" si="95"/>
        <v>10.674041260653224</v>
      </c>
      <c r="AI241" s="10">
        <f t="shared" ca="1" si="96"/>
        <v>12.140810063671086</v>
      </c>
    </row>
    <row r="242" spans="6:35">
      <c r="F242" s="21" t="s">
        <v>3</v>
      </c>
      <c r="I242" s="19" t="e">
        <f t="shared" si="76"/>
        <v>#N/A</v>
      </c>
      <c r="J242" s="10" t="e">
        <f t="shared" si="98"/>
        <v>#VALUE!</v>
      </c>
      <c r="K242" s="10" t="e">
        <f t="shared" si="81"/>
        <v>#N/A</v>
      </c>
      <c r="L242" s="10" t="e">
        <f t="shared" si="82"/>
        <v>#N/A</v>
      </c>
      <c r="M242" s="10" t="e">
        <f t="shared" si="83"/>
        <v>#N/A</v>
      </c>
      <c r="N242" s="10">
        <f>_xlfn.AGGREGATE(2,7,$D$2:D242)</f>
        <v>6</v>
      </c>
      <c r="O242" s="10" t="e">
        <f t="shared" si="77"/>
        <v>#N/A</v>
      </c>
      <c r="P242" s="10"/>
      <c r="Q242" s="10"/>
      <c r="R242" s="10"/>
      <c r="S242" s="17">
        <f t="shared" si="78"/>
        <v>0.8</v>
      </c>
      <c r="T242" s="10">
        <f t="shared" ca="1" si="84"/>
        <v>8.8978991602242932</v>
      </c>
      <c r="U242" s="17">
        <f t="shared" si="79"/>
        <v>0.55999999999999994</v>
      </c>
      <c r="V242" s="10">
        <f t="shared" ca="1" si="85"/>
        <v>6.109511915922659</v>
      </c>
      <c r="W242" s="17">
        <f t="shared" si="80"/>
        <v>0</v>
      </c>
      <c r="X242" s="10" t="e">
        <f t="shared" ca="1" si="86"/>
        <v>#NUM!</v>
      </c>
      <c r="Y242" s="10">
        <f t="shared" ca="1" si="97"/>
        <v>-1.1408100636710916</v>
      </c>
      <c r="Z242" s="10">
        <f t="shared" ca="1" si="87"/>
        <v>0.32595873934677577</v>
      </c>
      <c r="AA242" s="10">
        <f t="shared" ca="1" si="88"/>
        <v>2.1021008397757082</v>
      </c>
      <c r="AB242" s="10">
        <f t="shared" ca="1" si="89"/>
        <v>3.3828242555295898</v>
      </c>
      <c r="AC242" s="20">
        <f t="shared" ca="1" si="90"/>
        <v>4.4771551920858101</v>
      </c>
      <c r="AD242" s="10">
        <f t="shared" ca="1" si="91"/>
        <v>5.5</v>
      </c>
      <c r="AE242" s="10">
        <f t="shared" ca="1" si="92"/>
        <v>6.5228448079141899</v>
      </c>
      <c r="AF242" s="10">
        <f t="shared" ca="1" si="93"/>
        <v>7.6171757444704102</v>
      </c>
      <c r="AG242" s="10">
        <f t="shared" ca="1" si="94"/>
        <v>8.8978991602242932</v>
      </c>
      <c r="AH242" s="10">
        <f t="shared" ca="1" si="95"/>
        <v>10.674041260653224</v>
      </c>
      <c r="AI242" s="10">
        <f t="shared" ca="1" si="96"/>
        <v>12.140810063671086</v>
      </c>
    </row>
    <row r="243" spans="6:35">
      <c r="F243" s="21" t="s">
        <v>3</v>
      </c>
      <c r="I243" s="19" t="e">
        <f t="shared" si="76"/>
        <v>#N/A</v>
      </c>
      <c r="J243" s="10" t="e">
        <f t="shared" si="98"/>
        <v>#VALUE!</v>
      </c>
      <c r="K243" s="10" t="e">
        <f t="shared" si="81"/>
        <v>#N/A</v>
      </c>
      <c r="L243" s="10" t="e">
        <f t="shared" si="82"/>
        <v>#N/A</v>
      </c>
      <c r="M243" s="10" t="e">
        <f t="shared" si="83"/>
        <v>#N/A</v>
      </c>
      <c r="N243" s="10">
        <f>_xlfn.AGGREGATE(2,7,$D$2:D243)</f>
        <v>6</v>
      </c>
      <c r="O243" s="10" t="e">
        <f t="shared" si="77"/>
        <v>#N/A</v>
      </c>
      <c r="P243" s="10"/>
      <c r="Q243" s="10"/>
      <c r="R243" s="10"/>
      <c r="S243" s="17">
        <f t="shared" si="78"/>
        <v>0.8</v>
      </c>
      <c r="T243" s="10">
        <f t="shared" ca="1" si="84"/>
        <v>8.8978991602242932</v>
      </c>
      <c r="U243" s="17">
        <f t="shared" si="79"/>
        <v>0.55999999999999994</v>
      </c>
      <c r="V243" s="10">
        <f t="shared" ca="1" si="85"/>
        <v>6.109511915922659</v>
      </c>
      <c r="W243" s="17">
        <f t="shared" si="80"/>
        <v>0</v>
      </c>
      <c r="X243" s="10" t="e">
        <f t="shared" ca="1" si="86"/>
        <v>#NUM!</v>
      </c>
      <c r="Y243" s="10">
        <f t="shared" ca="1" si="97"/>
        <v>-1.1408100636710916</v>
      </c>
      <c r="Z243" s="10">
        <f t="shared" ca="1" si="87"/>
        <v>0.32595873934677577</v>
      </c>
      <c r="AA243" s="10">
        <f t="shared" ca="1" si="88"/>
        <v>2.1021008397757082</v>
      </c>
      <c r="AB243" s="10">
        <f t="shared" ca="1" si="89"/>
        <v>3.3828242555295898</v>
      </c>
      <c r="AC243" s="20">
        <f t="shared" ca="1" si="90"/>
        <v>4.4771551920858101</v>
      </c>
      <c r="AD243" s="10">
        <f t="shared" ca="1" si="91"/>
        <v>5.5</v>
      </c>
      <c r="AE243" s="10">
        <f t="shared" ca="1" si="92"/>
        <v>6.5228448079141899</v>
      </c>
      <c r="AF243" s="10">
        <f t="shared" ca="1" si="93"/>
        <v>7.6171757444704102</v>
      </c>
      <c r="AG243" s="10">
        <f t="shared" ca="1" si="94"/>
        <v>8.8978991602242932</v>
      </c>
      <c r="AH243" s="10">
        <f t="shared" ca="1" si="95"/>
        <v>10.674041260653224</v>
      </c>
      <c r="AI243" s="10">
        <f t="shared" ca="1" si="96"/>
        <v>12.140810063671086</v>
      </c>
    </row>
    <row r="244" spans="6:35">
      <c r="F244" s="21" t="s">
        <v>3</v>
      </c>
      <c r="I244" s="19" t="e">
        <f t="shared" si="76"/>
        <v>#N/A</v>
      </c>
      <c r="J244" s="10" t="e">
        <f t="shared" si="98"/>
        <v>#VALUE!</v>
      </c>
      <c r="K244" s="10" t="e">
        <f t="shared" si="81"/>
        <v>#N/A</v>
      </c>
      <c r="L244" s="10" t="e">
        <f t="shared" si="82"/>
        <v>#N/A</v>
      </c>
      <c r="M244" s="10" t="e">
        <f t="shared" si="83"/>
        <v>#N/A</v>
      </c>
      <c r="N244" s="10">
        <f>_xlfn.AGGREGATE(2,7,$D$2:D244)</f>
        <v>6</v>
      </c>
      <c r="O244" s="10" t="e">
        <f t="shared" si="77"/>
        <v>#N/A</v>
      </c>
      <c r="P244" s="10"/>
      <c r="Q244" s="10"/>
      <c r="R244" s="10"/>
      <c r="S244" s="17">
        <f t="shared" si="78"/>
        <v>0.8</v>
      </c>
      <c r="T244" s="10">
        <f t="shared" ca="1" si="84"/>
        <v>8.8978991602242932</v>
      </c>
      <c r="U244" s="17">
        <f t="shared" si="79"/>
        <v>0.55999999999999994</v>
      </c>
      <c r="V244" s="10">
        <f t="shared" ca="1" si="85"/>
        <v>6.109511915922659</v>
      </c>
      <c r="W244" s="17">
        <f t="shared" si="80"/>
        <v>0</v>
      </c>
      <c r="X244" s="10" t="e">
        <f t="shared" ca="1" si="86"/>
        <v>#NUM!</v>
      </c>
      <c r="Y244" s="10">
        <f t="shared" ca="1" si="97"/>
        <v>-1.1408100636710916</v>
      </c>
      <c r="Z244" s="10">
        <f t="shared" ca="1" si="87"/>
        <v>0.32595873934677577</v>
      </c>
      <c r="AA244" s="10">
        <f t="shared" ca="1" si="88"/>
        <v>2.1021008397757082</v>
      </c>
      <c r="AB244" s="10">
        <f t="shared" ca="1" si="89"/>
        <v>3.3828242555295898</v>
      </c>
      <c r="AC244" s="20">
        <f t="shared" ca="1" si="90"/>
        <v>4.4771551920858101</v>
      </c>
      <c r="AD244" s="10">
        <f t="shared" ca="1" si="91"/>
        <v>5.5</v>
      </c>
      <c r="AE244" s="10">
        <f t="shared" ca="1" si="92"/>
        <v>6.5228448079141899</v>
      </c>
      <c r="AF244" s="10">
        <f t="shared" ca="1" si="93"/>
        <v>7.6171757444704102</v>
      </c>
      <c r="AG244" s="10">
        <f t="shared" ca="1" si="94"/>
        <v>8.8978991602242932</v>
      </c>
      <c r="AH244" s="10">
        <f t="shared" ca="1" si="95"/>
        <v>10.674041260653224</v>
      </c>
      <c r="AI244" s="10">
        <f t="shared" ca="1" si="96"/>
        <v>12.140810063671086</v>
      </c>
    </row>
    <row r="245" spans="6:35">
      <c r="F245" s="21" t="s">
        <v>3</v>
      </c>
      <c r="I245" s="19" t="e">
        <f t="shared" si="76"/>
        <v>#N/A</v>
      </c>
      <c r="J245" s="10" t="e">
        <f t="shared" si="98"/>
        <v>#VALUE!</v>
      </c>
      <c r="K245" s="10" t="e">
        <f t="shared" si="81"/>
        <v>#N/A</v>
      </c>
      <c r="L245" s="10" t="e">
        <f t="shared" si="82"/>
        <v>#N/A</v>
      </c>
      <c r="M245" s="10" t="e">
        <f t="shared" si="83"/>
        <v>#N/A</v>
      </c>
      <c r="N245" s="10">
        <f>_xlfn.AGGREGATE(2,7,$D$2:D245)</f>
        <v>6</v>
      </c>
      <c r="O245" s="10" t="e">
        <f t="shared" si="77"/>
        <v>#N/A</v>
      </c>
      <c r="P245" s="10"/>
      <c r="Q245" s="10"/>
      <c r="R245" s="10"/>
      <c r="S245" s="17">
        <f t="shared" si="78"/>
        <v>0.8</v>
      </c>
      <c r="T245" s="10">
        <f t="shared" ca="1" si="84"/>
        <v>8.8978991602242932</v>
      </c>
      <c r="U245" s="17">
        <f t="shared" si="79"/>
        <v>0.55999999999999994</v>
      </c>
      <c r="V245" s="10">
        <f t="shared" ca="1" si="85"/>
        <v>6.109511915922659</v>
      </c>
      <c r="W245" s="17">
        <f t="shared" si="80"/>
        <v>0</v>
      </c>
      <c r="X245" s="10" t="e">
        <f t="shared" ca="1" si="86"/>
        <v>#NUM!</v>
      </c>
      <c r="Y245" s="10">
        <f t="shared" ca="1" si="97"/>
        <v>-1.1408100636710916</v>
      </c>
      <c r="Z245" s="10">
        <f t="shared" ca="1" si="87"/>
        <v>0.32595873934677577</v>
      </c>
      <c r="AA245" s="10">
        <f t="shared" ca="1" si="88"/>
        <v>2.1021008397757082</v>
      </c>
      <c r="AB245" s="10">
        <f t="shared" ca="1" si="89"/>
        <v>3.3828242555295898</v>
      </c>
      <c r="AC245" s="20">
        <f t="shared" ca="1" si="90"/>
        <v>4.4771551920858101</v>
      </c>
      <c r="AD245" s="10">
        <f t="shared" ca="1" si="91"/>
        <v>5.5</v>
      </c>
      <c r="AE245" s="10">
        <f t="shared" ca="1" si="92"/>
        <v>6.5228448079141899</v>
      </c>
      <c r="AF245" s="10">
        <f t="shared" ca="1" si="93"/>
        <v>7.6171757444704102</v>
      </c>
      <c r="AG245" s="10">
        <f t="shared" ca="1" si="94"/>
        <v>8.8978991602242932</v>
      </c>
      <c r="AH245" s="10">
        <f t="shared" ca="1" si="95"/>
        <v>10.674041260653224</v>
      </c>
      <c r="AI245" s="10">
        <f t="shared" ca="1" si="96"/>
        <v>12.140810063671086</v>
      </c>
    </row>
    <row r="246" spans="6:35">
      <c r="F246" s="21" t="s">
        <v>3</v>
      </c>
      <c r="I246" s="19" t="e">
        <f t="shared" si="76"/>
        <v>#N/A</v>
      </c>
      <c r="J246" s="10" t="e">
        <f t="shared" si="98"/>
        <v>#VALUE!</v>
      </c>
      <c r="K246" s="10" t="e">
        <f t="shared" si="81"/>
        <v>#N/A</v>
      </c>
      <c r="L246" s="10" t="e">
        <f t="shared" si="82"/>
        <v>#N/A</v>
      </c>
      <c r="M246" s="10" t="e">
        <f t="shared" si="83"/>
        <v>#N/A</v>
      </c>
      <c r="N246" s="10">
        <f>_xlfn.AGGREGATE(2,7,$D$2:D246)</f>
        <v>6</v>
      </c>
      <c r="O246" s="10" t="e">
        <f t="shared" si="77"/>
        <v>#N/A</v>
      </c>
      <c r="P246" s="10"/>
      <c r="Q246" s="10"/>
      <c r="R246" s="10"/>
      <c r="S246" s="17">
        <f t="shared" si="78"/>
        <v>0.8</v>
      </c>
      <c r="T246" s="10">
        <f t="shared" ca="1" si="84"/>
        <v>8.8978991602242932</v>
      </c>
      <c r="U246" s="17">
        <f t="shared" si="79"/>
        <v>0.55999999999999994</v>
      </c>
      <c r="V246" s="10">
        <f t="shared" ca="1" si="85"/>
        <v>6.109511915922659</v>
      </c>
      <c r="W246" s="17">
        <f t="shared" si="80"/>
        <v>0</v>
      </c>
      <c r="X246" s="10" t="e">
        <f t="shared" ca="1" si="86"/>
        <v>#NUM!</v>
      </c>
      <c r="Y246" s="10">
        <f t="shared" ca="1" si="97"/>
        <v>-1.1408100636710916</v>
      </c>
      <c r="Z246" s="10">
        <f t="shared" ca="1" si="87"/>
        <v>0.32595873934677577</v>
      </c>
      <c r="AA246" s="10">
        <f t="shared" ca="1" si="88"/>
        <v>2.1021008397757082</v>
      </c>
      <c r="AB246" s="10">
        <f t="shared" ca="1" si="89"/>
        <v>3.3828242555295898</v>
      </c>
      <c r="AC246" s="20">
        <f t="shared" ca="1" si="90"/>
        <v>4.4771551920858101</v>
      </c>
      <c r="AD246" s="10">
        <f t="shared" ca="1" si="91"/>
        <v>5.5</v>
      </c>
      <c r="AE246" s="10">
        <f t="shared" ca="1" si="92"/>
        <v>6.5228448079141899</v>
      </c>
      <c r="AF246" s="10">
        <f t="shared" ca="1" si="93"/>
        <v>7.6171757444704102</v>
      </c>
      <c r="AG246" s="10">
        <f t="shared" ca="1" si="94"/>
        <v>8.8978991602242932</v>
      </c>
      <c r="AH246" s="10">
        <f t="shared" ca="1" si="95"/>
        <v>10.674041260653224</v>
      </c>
      <c r="AI246" s="10">
        <f t="shared" ca="1" si="96"/>
        <v>12.140810063671086</v>
      </c>
    </row>
    <row r="247" spans="6:35">
      <c r="F247" s="21" t="s">
        <v>3</v>
      </c>
      <c r="I247" s="19" t="e">
        <f t="shared" si="76"/>
        <v>#N/A</v>
      </c>
      <c r="J247" s="10" t="e">
        <f t="shared" si="98"/>
        <v>#VALUE!</v>
      </c>
      <c r="K247" s="10" t="e">
        <f t="shared" si="81"/>
        <v>#N/A</v>
      </c>
      <c r="L247" s="10" t="e">
        <f t="shared" si="82"/>
        <v>#N/A</v>
      </c>
      <c r="M247" s="10" t="e">
        <f t="shared" si="83"/>
        <v>#N/A</v>
      </c>
      <c r="N247" s="10">
        <f>_xlfn.AGGREGATE(2,7,$D$2:D247)</f>
        <v>6</v>
      </c>
      <c r="O247" s="10" t="e">
        <f t="shared" si="77"/>
        <v>#N/A</v>
      </c>
      <c r="P247" s="10"/>
      <c r="Q247" s="10"/>
      <c r="R247" s="10"/>
      <c r="S247" s="17">
        <f t="shared" si="78"/>
        <v>0.8</v>
      </c>
      <c r="T247" s="10">
        <f t="shared" ca="1" si="84"/>
        <v>8.8978991602242932</v>
      </c>
      <c r="U247" s="17">
        <f t="shared" si="79"/>
        <v>0.55999999999999994</v>
      </c>
      <c r="V247" s="10">
        <f t="shared" ca="1" si="85"/>
        <v>6.109511915922659</v>
      </c>
      <c r="W247" s="17">
        <f t="shared" si="80"/>
        <v>0</v>
      </c>
      <c r="X247" s="10" t="e">
        <f t="shared" ca="1" si="86"/>
        <v>#NUM!</v>
      </c>
      <c r="Y247" s="10">
        <f t="shared" ca="1" si="97"/>
        <v>-1.1408100636710916</v>
      </c>
      <c r="Z247" s="10">
        <f t="shared" ca="1" si="87"/>
        <v>0.32595873934677577</v>
      </c>
      <c r="AA247" s="10">
        <f t="shared" ca="1" si="88"/>
        <v>2.1021008397757082</v>
      </c>
      <c r="AB247" s="10">
        <f t="shared" ca="1" si="89"/>
        <v>3.3828242555295898</v>
      </c>
      <c r="AC247" s="20">
        <f t="shared" ca="1" si="90"/>
        <v>4.4771551920858101</v>
      </c>
      <c r="AD247" s="10">
        <f t="shared" ca="1" si="91"/>
        <v>5.5</v>
      </c>
      <c r="AE247" s="10">
        <f t="shared" ca="1" si="92"/>
        <v>6.5228448079141899</v>
      </c>
      <c r="AF247" s="10">
        <f t="shared" ca="1" si="93"/>
        <v>7.6171757444704102</v>
      </c>
      <c r="AG247" s="10">
        <f t="shared" ca="1" si="94"/>
        <v>8.8978991602242932</v>
      </c>
      <c r="AH247" s="10">
        <f t="shared" ca="1" si="95"/>
        <v>10.674041260653224</v>
      </c>
      <c r="AI247" s="10">
        <f t="shared" ca="1" si="96"/>
        <v>12.140810063671086</v>
      </c>
    </row>
    <row r="248" spans="6:35">
      <c r="F248" s="21" t="s">
        <v>3</v>
      </c>
      <c r="I248" s="19" t="e">
        <f t="shared" si="76"/>
        <v>#N/A</v>
      </c>
      <c r="J248" s="10" t="e">
        <f t="shared" si="98"/>
        <v>#VALUE!</v>
      </c>
      <c r="K248" s="10" t="e">
        <f t="shared" si="81"/>
        <v>#N/A</v>
      </c>
      <c r="L248" s="10" t="e">
        <f t="shared" si="82"/>
        <v>#N/A</v>
      </c>
      <c r="M248" s="10" t="e">
        <f t="shared" si="83"/>
        <v>#N/A</v>
      </c>
      <c r="N248" s="10">
        <f>_xlfn.AGGREGATE(2,7,$D$2:D248)</f>
        <v>6</v>
      </c>
      <c r="O248" s="10" t="e">
        <f t="shared" si="77"/>
        <v>#N/A</v>
      </c>
      <c r="P248" s="10"/>
      <c r="Q248" s="10"/>
      <c r="R248" s="10"/>
      <c r="S248" s="17">
        <f t="shared" si="78"/>
        <v>0.8</v>
      </c>
      <c r="T248" s="10">
        <f t="shared" ca="1" si="84"/>
        <v>8.8978991602242932</v>
      </c>
      <c r="U248" s="17">
        <f t="shared" si="79"/>
        <v>0.55999999999999994</v>
      </c>
      <c r="V248" s="10">
        <f t="shared" ca="1" si="85"/>
        <v>6.109511915922659</v>
      </c>
      <c r="W248" s="17">
        <f t="shared" si="80"/>
        <v>0</v>
      </c>
      <c r="X248" s="10" t="e">
        <f t="shared" ca="1" si="86"/>
        <v>#NUM!</v>
      </c>
      <c r="Y248" s="10">
        <f t="shared" ca="1" si="97"/>
        <v>-1.1408100636710916</v>
      </c>
      <c r="Z248" s="10">
        <f t="shared" ca="1" si="87"/>
        <v>0.32595873934677577</v>
      </c>
      <c r="AA248" s="10">
        <f t="shared" ca="1" si="88"/>
        <v>2.1021008397757082</v>
      </c>
      <c r="AB248" s="10">
        <f t="shared" ca="1" si="89"/>
        <v>3.3828242555295898</v>
      </c>
      <c r="AC248" s="20">
        <f t="shared" ca="1" si="90"/>
        <v>4.4771551920858101</v>
      </c>
      <c r="AD248" s="10">
        <f t="shared" ca="1" si="91"/>
        <v>5.5</v>
      </c>
      <c r="AE248" s="10">
        <f t="shared" ca="1" si="92"/>
        <v>6.5228448079141899</v>
      </c>
      <c r="AF248" s="10">
        <f t="shared" ca="1" si="93"/>
        <v>7.6171757444704102</v>
      </c>
      <c r="AG248" s="10">
        <f t="shared" ca="1" si="94"/>
        <v>8.8978991602242932</v>
      </c>
      <c r="AH248" s="10">
        <f t="shared" ca="1" si="95"/>
        <v>10.674041260653224</v>
      </c>
      <c r="AI248" s="10">
        <f t="shared" ca="1" si="96"/>
        <v>12.140810063671086</v>
      </c>
    </row>
    <row r="249" spans="6:35">
      <c r="F249" s="21" t="s">
        <v>3</v>
      </c>
      <c r="I249" s="19" t="e">
        <f t="shared" si="76"/>
        <v>#N/A</v>
      </c>
      <c r="J249" s="10" t="e">
        <f t="shared" si="98"/>
        <v>#VALUE!</v>
      </c>
      <c r="K249" s="10" t="e">
        <f t="shared" si="81"/>
        <v>#N/A</v>
      </c>
      <c r="L249" s="10" t="e">
        <f t="shared" si="82"/>
        <v>#N/A</v>
      </c>
      <c r="M249" s="10" t="e">
        <f t="shared" si="83"/>
        <v>#N/A</v>
      </c>
      <c r="N249" s="10">
        <f>_xlfn.AGGREGATE(2,7,$D$2:D249)</f>
        <v>6</v>
      </c>
      <c r="O249" s="10" t="e">
        <f t="shared" si="77"/>
        <v>#N/A</v>
      </c>
      <c r="P249" s="10"/>
      <c r="Q249" s="10"/>
      <c r="R249" s="10"/>
      <c r="S249" s="17">
        <f t="shared" si="78"/>
        <v>0.8</v>
      </c>
      <c r="T249" s="10">
        <f t="shared" ca="1" si="84"/>
        <v>8.8978991602242932</v>
      </c>
      <c r="U249" s="17">
        <f t="shared" si="79"/>
        <v>0.55999999999999994</v>
      </c>
      <c r="V249" s="10">
        <f t="shared" ca="1" si="85"/>
        <v>6.109511915922659</v>
      </c>
      <c r="W249" s="17">
        <f t="shared" si="80"/>
        <v>0</v>
      </c>
      <c r="X249" s="10" t="e">
        <f t="shared" ca="1" si="86"/>
        <v>#NUM!</v>
      </c>
      <c r="Y249" s="10">
        <f t="shared" ca="1" si="97"/>
        <v>-1.1408100636710916</v>
      </c>
      <c r="Z249" s="10">
        <f t="shared" ca="1" si="87"/>
        <v>0.32595873934677577</v>
      </c>
      <c r="AA249" s="10">
        <f t="shared" ca="1" si="88"/>
        <v>2.1021008397757082</v>
      </c>
      <c r="AB249" s="10">
        <f t="shared" ca="1" si="89"/>
        <v>3.3828242555295898</v>
      </c>
      <c r="AC249" s="20">
        <f t="shared" ca="1" si="90"/>
        <v>4.4771551920858101</v>
      </c>
      <c r="AD249" s="10">
        <f t="shared" ca="1" si="91"/>
        <v>5.5</v>
      </c>
      <c r="AE249" s="10">
        <f t="shared" ca="1" si="92"/>
        <v>6.5228448079141899</v>
      </c>
      <c r="AF249" s="10">
        <f t="shared" ca="1" si="93"/>
        <v>7.6171757444704102</v>
      </c>
      <c r="AG249" s="10">
        <f t="shared" ca="1" si="94"/>
        <v>8.8978991602242932</v>
      </c>
      <c r="AH249" s="10">
        <f t="shared" ca="1" si="95"/>
        <v>10.674041260653224</v>
      </c>
      <c r="AI249" s="10">
        <f t="shared" ca="1" si="96"/>
        <v>12.140810063671086</v>
      </c>
    </row>
    <row r="250" spans="6:35">
      <c r="F250" s="21" t="s">
        <v>3</v>
      </c>
      <c r="I250" s="19" t="e">
        <f t="shared" si="76"/>
        <v>#N/A</v>
      </c>
      <c r="J250" s="10" t="e">
        <f t="shared" si="98"/>
        <v>#VALUE!</v>
      </c>
      <c r="K250" s="10" t="e">
        <f t="shared" si="81"/>
        <v>#N/A</v>
      </c>
      <c r="L250" s="10" t="e">
        <f t="shared" si="82"/>
        <v>#N/A</v>
      </c>
      <c r="M250" s="10" t="e">
        <f t="shared" si="83"/>
        <v>#N/A</v>
      </c>
      <c r="N250" s="10">
        <f>_xlfn.AGGREGATE(2,7,$D$2:D250)</f>
        <v>6</v>
      </c>
      <c r="O250" s="10" t="e">
        <f t="shared" si="77"/>
        <v>#N/A</v>
      </c>
      <c r="P250" s="10"/>
      <c r="Q250" s="10"/>
      <c r="R250" s="10"/>
      <c r="S250" s="17">
        <f t="shared" si="78"/>
        <v>0.8</v>
      </c>
      <c r="T250" s="10">
        <f t="shared" ca="1" si="84"/>
        <v>8.8978991602242932</v>
      </c>
      <c r="U250" s="17">
        <f t="shared" si="79"/>
        <v>0.55999999999999994</v>
      </c>
      <c r="V250" s="10">
        <f t="shared" ca="1" si="85"/>
        <v>6.109511915922659</v>
      </c>
      <c r="W250" s="17">
        <f t="shared" si="80"/>
        <v>0</v>
      </c>
      <c r="X250" s="10" t="e">
        <f t="shared" ca="1" si="86"/>
        <v>#NUM!</v>
      </c>
      <c r="Y250" s="10">
        <f t="shared" ca="1" si="97"/>
        <v>-1.1408100636710916</v>
      </c>
      <c r="Z250" s="10">
        <f t="shared" ca="1" si="87"/>
        <v>0.32595873934677577</v>
      </c>
      <c r="AA250" s="10">
        <f t="shared" ca="1" si="88"/>
        <v>2.1021008397757082</v>
      </c>
      <c r="AB250" s="10">
        <f t="shared" ca="1" si="89"/>
        <v>3.3828242555295898</v>
      </c>
      <c r="AC250" s="20">
        <f t="shared" ca="1" si="90"/>
        <v>4.4771551920858101</v>
      </c>
      <c r="AD250" s="10">
        <f t="shared" ca="1" si="91"/>
        <v>5.5</v>
      </c>
      <c r="AE250" s="10">
        <f t="shared" ca="1" si="92"/>
        <v>6.5228448079141899</v>
      </c>
      <c r="AF250" s="10">
        <f t="shared" ca="1" si="93"/>
        <v>7.6171757444704102</v>
      </c>
      <c r="AG250" s="10">
        <f t="shared" ca="1" si="94"/>
        <v>8.8978991602242932</v>
      </c>
      <c r="AH250" s="10">
        <f t="shared" ca="1" si="95"/>
        <v>10.674041260653224</v>
      </c>
      <c r="AI250" s="10">
        <f t="shared" ca="1" si="96"/>
        <v>12.140810063671086</v>
      </c>
    </row>
    <row r="251" spans="6:35">
      <c r="F251" s="21" t="s">
        <v>3</v>
      </c>
      <c r="I251" s="19" t="e">
        <f t="shared" si="76"/>
        <v>#N/A</v>
      </c>
      <c r="J251" s="10" t="e">
        <f t="shared" si="98"/>
        <v>#VALUE!</v>
      </c>
      <c r="K251" s="10" t="e">
        <f t="shared" si="81"/>
        <v>#N/A</v>
      </c>
      <c r="L251" s="10" t="e">
        <f t="shared" si="82"/>
        <v>#N/A</v>
      </c>
      <c r="M251" s="10" t="e">
        <f t="shared" si="83"/>
        <v>#N/A</v>
      </c>
      <c r="N251" s="10">
        <f>_xlfn.AGGREGATE(2,7,$D$2:D251)</f>
        <v>6</v>
      </c>
      <c r="O251" s="10" t="e">
        <f t="shared" si="77"/>
        <v>#N/A</v>
      </c>
      <c r="P251" s="10"/>
      <c r="Q251" s="10"/>
      <c r="R251" s="10"/>
      <c r="S251" s="17">
        <f t="shared" si="78"/>
        <v>0.8</v>
      </c>
      <c r="T251" s="10">
        <f t="shared" ca="1" si="84"/>
        <v>8.8978991602242932</v>
      </c>
      <c r="U251" s="17">
        <f t="shared" si="79"/>
        <v>0.55999999999999994</v>
      </c>
      <c r="V251" s="10">
        <f t="shared" ca="1" si="85"/>
        <v>6.109511915922659</v>
      </c>
      <c r="W251" s="17">
        <f t="shared" si="80"/>
        <v>0</v>
      </c>
      <c r="X251" s="10" t="e">
        <f t="shared" ca="1" si="86"/>
        <v>#NUM!</v>
      </c>
      <c r="Y251" s="10">
        <f t="shared" ca="1" si="97"/>
        <v>-1.1408100636710916</v>
      </c>
      <c r="Z251" s="10">
        <f t="shared" ca="1" si="87"/>
        <v>0.32595873934677577</v>
      </c>
      <c r="AA251" s="10">
        <f t="shared" ca="1" si="88"/>
        <v>2.1021008397757082</v>
      </c>
      <c r="AB251" s="10">
        <f t="shared" ca="1" si="89"/>
        <v>3.3828242555295898</v>
      </c>
      <c r="AC251" s="20">
        <f t="shared" ca="1" si="90"/>
        <v>4.4771551920858101</v>
      </c>
      <c r="AD251" s="10">
        <f t="shared" ca="1" si="91"/>
        <v>5.5</v>
      </c>
      <c r="AE251" s="10">
        <f t="shared" ca="1" si="92"/>
        <v>6.5228448079141899</v>
      </c>
      <c r="AF251" s="10">
        <f t="shared" ca="1" si="93"/>
        <v>7.6171757444704102</v>
      </c>
      <c r="AG251" s="10">
        <f t="shared" ca="1" si="94"/>
        <v>8.8978991602242932</v>
      </c>
      <c r="AH251" s="10">
        <f t="shared" ca="1" si="95"/>
        <v>10.674041260653224</v>
      </c>
      <c r="AI251" s="10">
        <f t="shared" ca="1" si="96"/>
        <v>12.140810063671086</v>
      </c>
    </row>
    <row r="252" spans="6:35">
      <c r="F252" s="21" t="s">
        <v>3</v>
      </c>
      <c r="I252" s="19" t="e">
        <f t="shared" si="76"/>
        <v>#N/A</v>
      </c>
      <c r="J252" s="10" t="e">
        <f t="shared" si="98"/>
        <v>#VALUE!</v>
      </c>
      <c r="K252" s="10" t="e">
        <f t="shared" si="81"/>
        <v>#N/A</v>
      </c>
      <c r="L252" s="10" t="e">
        <f t="shared" si="82"/>
        <v>#N/A</v>
      </c>
      <c r="M252" s="10" t="e">
        <f t="shared" si="83"/>
        <v>#N/A</v>
      </c>
      <c r="N252" s="10">
        <f>_xlfn.AGGREGATE(2,7,$D$2:D252)</f>
        <v>6</v>
      </c>
      <c r="O252" s="10" t="e">
        <f t="shared" si="77"/>
        <v>#N/A</v>
      </c>
      <c r="P252" s="10"/>
      <c r="Q252" s="10"/>
      <c r="R252" s="10"/>
      <c r="S252" s="17">
        <f t="shared" si="78"/>
        <v>0.8</v>
      </c>
      <c r="T252" s="10">
        <f t="shared" ca="1" si="84"/>
        <v>8.8978991602242932</v>
      </c>
      <c r="U252" s="17">
        <f t="shared" si="79"/>
        <v>0.55999999999999994</v>
      </c>
      <c r="V252" s="10">
        <f t="shared" ca="1" si="85"/>
        <v>6.109511915922659</v>
      </c>
      <c r="W252" s="17">
        <f t="shared" si="80"/>
        <v>0</v>
      </c>
      <c r="X252" s="10" t="e">
        <f t="shared" ca="1" si="86"/>
        <v>#NUM!</v>
      </c>
      <c r="Y252" s="10">
        <f t="shared" ca="1" si="97"/>
        <v>-1.1408100636710916</v>
      </c>
      <c r="Z252" s="10">
        <f t="shared" ca="1" si="87"/>
        <v>0.32595873934677577</v>
      </c>
      <c r="AA252" s="10">
        <f t="shared" ca="1" si="88"/>
        <v>2.1021008397757082</v>
      </c>
      <c r="AB252" s="10">
        <f t="shared" ca="1" si="89"/>
        <v>3.3828242555295898</v>
      </c>
      <c r="AC252" s="20">
        <f t="shared" ca="1" si="90"/>
        <v>4.4771551920858101</v>
      </c>
      <c r="AD252" s="10">
        <f t="shared" ca="1" si="91"/>
        <v>5.5</v>
      </c>
      <c r="AE252" s="10">
        <f t="shared" ca="1" si="92"/>
        <v>6.5228448079141899</v>
      </c>
      <c r="AF252" s="10">
        <f t="shared" ca="1" si="93"/>
        <v>7.6171757444704102</v>
      </c>
      <c r="AG252" s="10">
        <f t="shared" ca="1" si="94"/>
        <v>8.8978991602242932</v>
      </c>
      <c r="AH252" s="10">
        <f t="shared" ca="1" si="95"/>
        <v>10.674041260653224</v>
      </c>
      <c r="AI252" s="10">
        <f t="shared" ca="1" si="96"/>
        <v>12.140810063671086</v>
      </c>
    </row>
    <row r="253" spans="6:35">
      <c r="F253" s="21" t="s">
        <v>3</v>
      </c>
      <c r="I253" s="19" t="e">
        <f t="shared" si="76"/>
        <v>#N/A</v>
      </c>
      <c r="J253" s="10" t="e">
        <f t="shared" si="98"/>
        <v>#VALUE!</v>
      </c>
      <c r="K253" s="10" t="e">
        <f t="shared" si="81"/>
        <v>#N/A</v>
      </c>
      <c r="L253" s="10" t="e">
        <f t="shared" si="82"/>
        <v>#N/A</v>
      </c>
      <c r="M253" s="10" t="e">
        <f t="shared" si="83"/>
        <v>#N/A</v>
      </c>
      <c r="N253" s="10">
        <f>_xlfn.AGGREGATE(2,7,$D$2:D253)</f>
        <v>6</v>
      </c>
      <c r="O253" s="10" t="e">
        <f t="shared" si="77"/>
        <v>#N/A</v>
      </c>
      <c r="P253" s="10"/>
      <c r="Q253" s="10"/>
      <c r="R253" s="10"/>
      <c r="S253" s="17">
        <f t="shared" si="78"/>
        <v>0.8</v>
      </c>
      <c r="T253" s="10">
        <f t="shared" ca="1" si="84"/>
        <v>8.8978991602242932</v>
      </c>
      <c r="U253" s="17">
        <f t="shared" si="79"/>
        <v>0.55999999999999994</v>
      </c>
      <c r="V253" s="10">
        <f t="shared" ca="1" si="85"/>
        <v>6.109511915922659</v>
      </c>
      <c r="W253" s="17">
        <f t="shared" si="80"/>
        <v>0</v>
      </c>
      <c r="X253" s="10" t="e">
        <f t="shared" ca="1" si="86"/>
        <v>#NUM!</v>
      </c>
      <c r="Y253" s="10">
        <f t="shared" ca="1" si="97"/>
        <v>-1.1408100636710916</v>
      </c>
      <c r="Z253" s="10">
        <f t="shared" ca="1" si="87"/>
        <v>0.32595873934677577</v>
      </c>
      <c r="AA253" s="10">
        <f t="shared" ca="1" si="88"/>
        <v>2.1021008397757082</v>
      </c>
      <c r="AB253" s="10">
        <f t="shared" ca="1" si="89"/>
        <v>3.3828242555295898</v>
      </c>
      <c r="AC253" s="20">
        <f t="shared" ca="1" si="90"/>
        <v>4.4771551920858101</v>
      </c>
      <c r="AD253" s="10">
        <f t="shared" ca="1" si="91"/>
        <v>5.5</v>
      </c>
      <c r="AE253" s="10">
        <f t="shared" ca="1" si="92"/>
        <v>6.5228448079141899</v>
      </c>
      <c r="AF253" s="10">
        <f t="shared" ca="1" si="93"/>
        <v>7.6171757444704102</v>
      </c>
      <c r="AG253" s="10">
        <f t="shared" ca="1" si="94"/>
        <v>8.8978991602242932</v>
      </c>
      <c r="AH253" s="10">
        <f t="shared" ca="1" si="95"/>
        <v>10.674041260653224</v>
      </c>
      <c r="AI253" s="10">
        <f t="shared" ca="1" si="96"/>
        <v>12.140810063671086</v>
      </c>
    </row>
    <row r="254" spans="6:35">
      <c r="F254" s="21" t="s">
        <v>3</v>
      </c>
      <c r="I254" s="19" t="e">
        <f t="shared" si="76"/>
        <v>#N/A</v>
      </c>
      <c r="J254" s="10" t="e">
        <f t="shared" si="98"/>
        <v>#VALUE!</v>
      </c>
      <c r="K254" s="10" t="e">
        <f t="shared" si="81"/>
        <v>#N/A</v>
      </c>
      <c r="L254" s="10" t="e">
        <f t="shared" si="82"/>
        <v>#N/A</v>
      </c>
      <c r="M254" s="10" t="e">
        <f t="shared" si="83"/>
        <v>#N/A</v>
      </c>
      <c r="N254" s="10">
        <f>_xlfn.AGGREGATE(2,7,$D$2:D254)</f>
        <v>6</v>
      </c>
      <c r="O254" s="10" t="e">
        <f t="shared" si="77"/>
        <v>#N/A</v>
      </c>
      <c r="P254" s="10"/>
      <c r="Q254" s="10"/>
      <c r="R254" s="10"/>
      <c r="S254" s="17">
        <f t="shared" si="78"/>
        <v>0.8</v>
      </c>
      <c r="T254" s="10">
        <f t="shared" ca="1" si="84"/>
        <v>8.8978991602242932</v>
      </c>
      <c r="U254" s="17">
        <f t="shared" si="79"/>
        <v>0.55999999999999994</v>
      </c>
      <c r="V254" s="10">
        <f t="shared" ca="1" si="85"/>
        <v>6.109511915922659</v>
      </c>
      <c r="W254" s="17">
        <f t="shared" si="80"/>
        <v>0</v>
      </c>
      <c r="X254" s="10" t="e">
        <f t="shared" ca="1" si="86"/>
        <v>#NUM!</v>
      </c>
      <c r="Y254" s="10">
        <f t="shared" ca="1" si="97"/>
        <v>-1.1408100636710916</v>
      </c>
      <c r="Z254" s="10">
        <f t="shared" ca="1" si="87"/>
        <v>0.32595873934677577</v>
      </c>
      <c r="AA254" s="10">
        <f t="shared" ca="1" si="88"/>
        <v>2.1021008397757082</v>
      </c>
      <c r="AB254" s="10">
        <f t="shared" ca="1" si="89"/>
        <v>3.3828242555295898</v>
      </c>
      <c r="AC254" s="20">
        <f t="shared" ca="1" si="90"/>
        <v>4.4771551920858101</v>
      </c>
      <c r="AD254" s="10">
        <f t="shared" ca="1" si="91"/>
        <v>5.5</v>
      </c>
      <c r="AE254" s="10">
        <f t="shared" ca="1" si="92"/>
        <v>6.5228448079141899</v>
      </c>
      <c r="AF254" s="10">
        <f t="shared" ca="1" si="93"/>
        <v>7.6171757444704102</v>
      </c>
      <c r="AG254" s="10">
        <f t="shared" ca="1" si="94"/>
        <v>8.8978991602242932</v>
      </c>
      <c r="AH254" s="10">
        <f t="shared" ca="1" si="95"/>
        <v>10.674041260653224</v>
      </c>
      <c r="AI254" s="10">
        <f t="shared" ca="1" si="96"/>
        <v>12.140810063671086</v>
      </c>
    </row>
    <row r="255" spans="6:35">
      <c r="F255" s="21" t="s">
        <v>3</v>
      </c>
      <c r="I255" s="19" t="e">
        <f t="shared" si="76"/>
        <v>#N/A</v>
      </c>
      <c r="J255" s="10" t="e">
        <f t="shared" si="98"/>
        <v>#VALUE!</v>
      </c>
      <c r="K255" s="10" t="e">
        <f t="shared" si="81"/>
        <v>#N/A</v>
      </c>
      <c r="L255" s="10" t="e">
        <f t="shared" si="82"/>
        <v>#N/A</v>
      </c>
      <c r="M255" s="10" t="e">
        <f t="shared" si="83"/>
        <v>#N/A</v>
      </c>
      <c r="N255" s="10">
        <f>_xlfn.AGGREGATE(2,7,$D$2:D255)</f>
        <v>6</v>
      </c>
      <c r="O255" s="10" t="e">
        <f t="shared" si="77"/>
        <v>#N/A</v>
      </c>
      <c r="P255" s="10"/>
      <c r="Q255" s="10"/>
      <c r="R255" s="10"/>
      <c r="S255" s="17">
        <f t="shared" si="78"/>
        <v>0.8</v>
      </c>
      <c r="T255" s="10">
        <f t="shared" ca="1" si="84"/>
        <v>8.8978991602242932</v>
      </c>
      <c r="U255" s="17">
        <f t="shared" si="79"/>
        <v>0.55999999999999994</v>
      </c>
      <c r="V255" s="10">
        <f t="shared" ca="1" si="85"/>
        <v>6.109511915922659</v>
      </c>
      <c r="W255" s="17">
        <f t="shared" si="80"/>
        <v>0</v>
      </c>
      <c r="X255" s="10" t="e">
        <f t="shared" ca="1" si="86"/>
        <v>#NUM!</v>
      </c>
      <c r="Y255" s="10">
        <f t="shared" ca="1" si="97"/>
        <v>-1.1408100636710916</v>
      </c>
      <c r="Z255" s="10">
        <f t="shared" ca="1" si="87"/>
        <v>0.32595873934677577</v>
      </c>
      <c r="AA255" s="10">
        <f t="shared" ca="1" si="88"/>
        <v>2.1021008397757082</v>
      </c>
      <c r="AB255" s="10">
        <f t="shared" ca="1" si="89"/>
        <v>3.3828242555295898</v>
      </c>
      <c r="AC255" s="20">
        <f t="shared" ca="1" si="90"/>
        <v>4.4771551920858101</v>
      </c>
      <c r="AD255" s="10">
        <f t="shared" ca="1" si="91"/>
        <v>5.5</v>
      </c>
      <c r="AE255" s="10">
        <f t="shared" ca="1" si="92"/>
        <v>6.5228448079141899</v>
      </c>
      <c r="AF255" s="10">
        <f t="shared" ca="1" si="93"/>
        <v>7.6171757444704102</v>
      </c>
      <c r="AG255" s="10">
        <f t="shared" ca="1" si="94"/>
        <v>8.8978991602242932</v>
      </c>
      <c r="AH255" s="10">
        <f t="shared" ca="1" si="95"/>
        <v>10.674041260653224</v>
      </c>
      <c r="AI255" s="10">
        <f t="shared" ca="1" si="96"/>
        <v>12.140810063671086</v>
      </c>
    </row>
    <row r="256" spans="6:35">
      <c r="F256" s="21" t="s">
        <v>3</v>
      </c>
      <c r="I256" s="19" t="e">
        <f t="shared" si="76"/>
        <v>#N/A</v>
      </c>
      <c r="J256" s="10" t="e">
        <f t="shared" si="98"/>
        <v>#VALUE!</v>
      </c>
      <c r="K256" s="10" t="e">
        <f t="shared" si="81"/>
        <v>#N/A</v>
      </c>
      <c r="L256" s="10" t="e">
        <f t="shared" si="82"/>
        <v>#N/A</v>
      </c>
      <c r="M256" s="10" t="e">
        <f t="shared" si="83"/>
        <v>#N/A</v>
      </c>
      <c r="N256" s="10">
        <f>_xlfn.AGGREGATE(2,7,$D$2:D256)</f>
        <v>6</v>
      </c>
      <c r="O256" s="10" t="e">
        <f t="shared" si="77"/>
        <v>#N/A</v>
      </c>
      <c r="P256" s="10"/>
      <c r="Q256" s="10"/>
      <c r="R256" s="10"/>
      <c r="S256" s="17">
        <f t="shared" si="78"/>
        <v>0.8</v>
      </c>
      <c r="T256" s="10">
        <f t="shared" ca="1" si="84"/>
        <v>8.8978991602242932</v>
      </c>
      <c r="U256" s="17">
        <f t="shared" si="79"/>
        <v>0.55999999999999994</v>
      </c>
      <c r="V256" s="10">
        <f t="shared" ca="1" si="85"/>
        <v>6.109511915922659</v>
      </c>
      <c r="W256" s="17">
        <f t="shared" si="80"/>
        <v>0</v>
      </c>
      <c r="X256" s="10" t="e">
        <f t="shared" ca="1" si="86"/>
        <v>#NUM!</v>
      </c>
      <c r="Y256" s="10">
        <f t="shared" ca="1" si="97"/>
        <v>-1.1408100636710916</v>
      </c>
      <c r="Z256" s="10">
        <f t="shared" ca="1" si="87"/>
        <v>0.32595873934677577</v>
      </c>
      <c r="AA256" s="10">
        <f t="shared" ca="1" si="88"/>
        <v>2.1021008397757082</v>
      </c>
      <c r="AB256" s="10">
        <f t="shared" ca="1" si="89"/>
        <v>3.3828242555295898</v>
      </c>
      <c r="AC256" s="20">
        <f t="shared" ca="1" si="90"/>
        <v>4.4771551920858101</v>
      </c>
      <c r="AD256" s="10">
        <f t="shared" ca="1" si="91"/>
        <v>5.5</v>
      </c>
      <c r="AE256" s="10">
        <f t="shared" ca="1" si="92"/>
        <v>6.5228448079141899</v>
      </c>
      <c r="AF256" s="10">
        <f t="shared" ca="1" si="93"/>
        <v>7.6171757444704102</v>
      </c>
      <c r="AG256" s="10">
        <f t="shared" ca="1" si="94"/>
        <v>8.8978991602242932</v>
      </c>
      <c r="AH256" s="10">
        <f t="shared" ca="1" si="95"/>
        <v>10.674041260653224</v>
      </c>
      <c r="AI256" s="10">
        <f t="shared" ca="1" si="96"/>
        <v>12.140810063671086</v>
      </c>
    </row>
    <row r="257" spans="6:35">
      <c r="F257" s="21" t="s">
        <v>3</v>
      </c>
      <c r="I257" s="19" t="e">
        <f t="shared" si="76"/>
        <v>#N/A</v>
      </c>
      <c r="J257" s="10" t="e">
        <f t="shared" si="98"/>
        <v>#VALUE!</v>
      </c>
      <c r="K257" s="10" t="e">
        <f t="shared" si="81"/>
        <v>#N/A</v>
      </c>
      <c r="L257" s="10" t="e">
        <f t="shared" si="82"/>
        <v>#N/A</v>
      </c>
      <c r="M257" s="10" t="e">
        <f t="shared" si="83"/>
        <v>#N/A</v>
      </c>
      <c r="N257" s="10">
        <f>_xlfn.AGGREGATE(2,7,$D$2:D257)</f>
        <v>6</v>
      </c>
      <c r="O257" s="10" t="e">
        <f t="shared" si="77"/>
        <v>#N/A</v>
      </c>
      <c r="P257" s="10"/>
      <c r="Q257" s="10"/>
      <c r="R257" s="10"/>
      <c r="S257" s="17">
        <f t="shared" si="78"/>
        <v>0.8</v>
      </c>
      <c r="T257" s="10">
        <f t="shared" ca="1" si="84"/>
        <v>8.8978991602242932</v>
      </c>
      <c r="U257" s="17">
        <f t="shared" si="79"/>
        <v>0.55999999999999994</v>
      </c>
      <c r="V257" s="10">
        <f t="shared" ca="1" si="85"/>
        <v>6.109511915922659</v>
      </c>
      <c r="W257" s="17">
        <f t="shared" si="80"/>
        <v>0</v>
      </c>
      <c r="X257" s="10" t="e">
        <f t="shared" ca="1" si="86"/>
        <v>#NUM!</v>
      </c>
      <c r="Y257" s="10">
        <f t="shared" ca="1" si="97"/>
        <v>-1.1408100636710916</v>
      </c>
      <c r="Z257" s="10">
        <f t="shared" ca="1" si="87"/>
        <v>0.32595873934677577</v>
      </c>
      <c r="AA257" s="10">
        <f t="shared" ca="1" si="88"/>
        <v>2.1021008397757082</v>
      </c>
      <c r="AB257" s="10">
        <f t="shared" ca="1" si="89"/>
        <v>3.3828242555295898</v>
      </c>
      <c r="AC257" s="20">
        <f t="shared" ca="1" si="90"/>
        <v>4.4771551920858101</v>
      </c>
      <c r="AD257" s="10">
        <f t="shared" ca="1" si="91"/>
        <v>5.5</v>
      </c>
      <c r="AE257" s="10">
        <f t="shared" ca="1" si="92"/>
        <v>6.5228448079141899</v>
      </c>
      <c r="AF257" s="10">
        <f t="shared" ca="1" si="93"/>
        <v>7.6171757444704102</v>
      </c>
      <c r="AG257" s="10">
        <f t="shared" ca="1" si="94"/>
        <v>8.8978991602242932</v>
      </c>
      <c r="AH257" s="10">
        <f t="shared" ca="1" si="95"/>
        <v>10.674041260653224</v>
      </c>
      <c r="AI257" s="10">
        <f t="shared" ca="1" si="96"/>
        <v>12.140810063671086</v>
      </c>
    </row>
    <row r="258" spans="6:35">
      <c r="F258" s="21" t="s">
        <v>3</v>
      </c>
      <c r="I258" s="19" t="e">
        <f t="shared" ref="I258:I299" si="99">IF(F258=1, $B$15,  #N/A)</f>
        <v>#N/A</v>
      </c>
      <c r="J258" s="10" t="e">
        <f t="shared" si="98"/>
        <v>#VALUE!</v>
      </c>
      <c r="K258" s="10" t="e">
        <f t="shared" si="81"/>
        <v>#N/A</v>
      </c>
      <c r="L258" s="10" t="e">
        <f t="shared" si="82"/>
        <v>#N/A</v>
      </c>
      <c r="M258" s="10" t="e">
        <f t="shared" si="83"/>
        <v>#N/A</v>
      </c>
      <c r="N258" s="10">
        <f>_xlfn.AGGREGATE(2,7,$D$2:D258)</f>
        <v>6</v>
      </c>
      <c r="O258" s="10" t="e">
        <f t="shared" ref="O258:O299" si="100">IF(E258&gt;0,NORMDIST(E258,$B$8,$B$9,1),#N/A)</f>
        <v>#N/A</v>
      </c>
      <c r="P258" s="10"/>
      <c r="Q258" s="10"/>
      <c r="R258" s="10"/>
      <c r="S258" s="17">
        <f t="shared" ref="S258:S299" si="101">$B$18</f>
        <v>0.8</v>
      </c>
      <c r="T258" s="10">
        <f t="shared" ca="1" si="84"/>
        <v>8.8978991602242932</v>
      </c>
      <c r="U258" s="17">
        <f t="shared" ref="U258:U299" si="102">$B$19</f>
        <v>0.55999999999999994</v>
      </c>
      <c r="V258" s="10">
        <f t="shared" ca="1" si="85"/>
        <v>6.109511915922659</v>
      </c>
      <c r="W258" s="17">
        <f t="shared" ref="W258:W299" si="103">$B$20</f>
        <v>0</v>
      </c>
      <c r="X258" s="10" t="e">
        <f t="shared" ca="1" si="86"/>
        <v>#NUM!</v>
      </c>
      <c r="Y258" s="10">
        <f t="shared" ca="1" si="97"/>
        <v>-1.1408100636710916</v>
      </c>
      <c r="Z258" s="10">
        <f t="shared" ca="1" si="87"/>
        <v>0.32595873934677577</v>
      </c>
      <c r="AA258" s="10">
        <f t="shared" ca="1" si="88"/>
        <v>2.1021008397757082</v>
      </c>
      <c r="AB258" s="10">
        <f t="shared" ca="1" si="89"/>
        <v>3.3828242555295898</v>
      </c>
      <c r="AC258" s="20">
        <f t="shared" ca="1" si="90"/>
        <v>4.4771551920858101</v>
      </c>
      <c r="AD258" s="10">
        <f t="shared" ca="1" si="91"/>
        <v>5.5</v>
      </c>
      <c r="AE258" s="10">
        <f t="shared" ca="1" si="92"/>
        <v>6.5228448079141899</v>
      </c>
      <c r="AF258" s="10">
        <f t="shared" ca="1" si="93"/>
        <v>7.6171757444704102</v>
      </c>
      <c r="AG258" s="10">
        <f t="shared" ca="1" si="94"/>
        <v>8.8978991602242932</v>
      </c>
      <c r="AH258" s="10">
        <f t="shared" ca="1" si="95"/>
        <v>10.674041260653224</v>
      </c>
      <c r="AI258" s="10">
        <f t="shared" ca="1" si="96"/>
        <v>12.140810063671086</v>
      </c>
    </row>
    <row r="259" spans="6:35">
      <c r="F259" s="21" t="s">
        <v>3</v>
      </c>
      <c r="I259" s="19" t="e">
        <f t="shared" si="99"/>
        <v>#N/A</v>
      </c>
      <c r="J259" s="10" t="e">
        <f t="shared" si="98"/>
        <v>#VALUE!</v>
      </c>
      <c r="K259" s="10" t="e">
        <f t="shared" ref="K259:K299" si="104">IF(ISBLANK(E258),#N/A,IF(ISBLANK(E259),#N/A,((E259+E258))))</f>
        <v>#N/A</v>
      </c>
      <c r="L259" s="10" t="e">
        <f t="shared" ref="L259:L299" si="105">IF(ISBLANK(E258),#N/A,IF(ISBLANK(E259),#N/A,ABS(E259-E258)))</f>
        <v>#N/A</v>
      </c>
      <c r="M259" s="10" t="e">
        <f t="shared" ref="M259:M299" si="106">2*L259/K259</f>
        <v>#N/A</v>
      </c>
      <c r="N259" s="10">
        <f>_xlfn.AGGREGATE(2,7,$D$2:D259)</f>
        <v>6</v>
      </c>
      <c r="O259" s="10" t="e">
        <f t="shared" si="100"/>
        <v>#N/A</v>
      </c>
      <c r="P259" s="10"/>
      <c r="Q259" s="10"/>
      <c r="R259" s="10"/>
      <c r="S259" s="17">
        <f t="shared" si="101"/>
        <v>0.8</v>
      </c>
      <c r="T259" s="10">
        <f t="shared" ref="T259:T299" ca="1" si="107">NORMINV(S259,$B$8,$B$9)</f>
        <v>8.8978991602242932</v>
      </c>
      <c r="U259" s="17">
        <f t="shared" si="102"/>
        <v>0.55999999999999994</v>
      </c>
      <c r="V259" s="10">
        <f t="shared" ref="V259:V299" ca="1" si="108">NORMINV(U259,$B$8,$B$9)</f>
        <v>6.109511915922659</v>
      </c>
      <c r="W259" s="17">
        <f t="shared" si="103"/>
        <v>0</v>
      </c>
      <c r="X259" s="10" t="e">
        <f t="shared" ref="X259:X299" ca="1" si="109">NORMINV(W260,$B$7,$B$8)</f>
        <v>#NUM!</v>
      </c>
      <c r="Y259" s="10">
        <f t="shared" ca="1" si="97"/>
        <v>-1.1408100636710916</v>
      </c>
      <c r="Z259" s="10">
        <f t="shared" ref="Z259:Z299" ca="1" si="110">NORMINV(0.1,$B$8,$B$9)</f>
        <v>0.32595873934677577</v>
      </c>
      <c r="AA259" s="10">
        <f t="shared" ref="AA259:AA299" ca="1" si="111">NORMINV(0.2,$B$8,$B$9)</f>
        <v>2.1021008397757082</v>
      </c>
      <c r="AB259" s="10">
        <f t="shared" ref="AB259:AB299" ca="1" si="112">NORMINV(0.3,$B$8,$B$9)</f>
        <v>3.3828242555295898</v>
      </c>
      <c r="AC259" s="20">
        <f t="shared" ref="AC259:AC299" ca="1" si="113">NORMINV(0.4,$B$8,$B$9)</f>
        <v>4.4771551920858101</v>
      </c>
      <c r="AD259" s="10">
        <f t="shared" ref="AD259:AD299" ca="1" si="114">NORMINV(0.5,$B$8,$B$9)</f>
        <v>5.5</v>
      </c>
      <c r="AE259" s="10">
        <f t="shared" ref="AE259:AE299" ca="1" si="115">NORMINV(0.6,$B$8,$B$9)</f>
        <v>6.5228448079141899</v>
      </c>
      <c r="AF259" s="10">
        <f t="shared" ref="AF259:AF299" ca="1" si="116">NORMINV(0.7,$B$8,$B$9)</f>
        <v>7.6171757444704102</v>
      </c>
      <c r="AG259" s="10">
        <f t="shared" ref="AG259:AG299" ca="1" si="117">NORMINV(0.8,$B$8,$B$9)</f>
        <v>8.8978991602242932</v>
      </c>
      <c r="AH259" s="10">
        <f t="shared" ref="AH259:AH299" ca="1" si="118">NORMINV(0.9,$B$8,$B$9)</f>
        <v>10.674041260653224</v>
      </c>
      <c r="AI259" s="10">
        <f t="shared" ref="AI259:AI299" ca="1" si="119">NORMINV(0.95,$B$8,$B$9)</f>
        <v>12.140810063671086</v>
      </c>
    </row>
    <row r="260" spans="6:35">
      <c r="F260" s="21" t="s">
        <v>3</v>
      </c>
      <c r="I260" s="19" t="e">
        <f t="shared" si="99"/>
        <v>#N/A</v>
      </c>
      <c r="J260" s="10" t="e">
        <f t="shared" si="98"/>
        <v>#VALUE!</v>
      </c>
      <c r="K260" s="10" t="e">
        <f t="shared" si="104"/>
        <v>#N/A</v>
      </c>
      <c r="L260" s="10" t="e">
        <f t="shared" si="105"/>
        <v>#N/A</v>
      </c>
      <c r="M260" s="10" t="e">
        <f t="shared" si="106"/>
        <v>#N/A</v>
      </c>
      <c r="N260" s="10">
        <f>_xlfn.AGGREGATE(2,7,$D$2:D260)</f>
        <v>6</v>
      </c>
      <c r="O260" s="10" t="e">
        <f t="shared" si="100"/>
        <v>#N/A</v>
      </c>
      <c r="P260" s="10"/>
      <c r="Q260" s="10"/>
      <c r="R260" s="10"/>
      <c r="S260" s="17">
        <f t="shared" si="101"/>
        <v>0.8</v>
      </c>
      <c r="T260" s="10">
        <f t="shared" ca="1" si="107"/>
        <v>8.8978991602242932</v>
      </c>
      <c r="U260" s="17">
        <f t="shared" si="102"/>
        <v>0.55999999999999994</v>
      </c>
      <c r="V260" s="10">
        <f t="shared" ca="1" si="108"/>
        <v>6.109511915922659</v>
      </c>
      <c r="W260" s="17">
        <f t="shared" si="103"/>
        <v>0</v>
      </c>
      <c r="X260" s="10" t="e">
        <f t="shared" ca="1" si="109"/>
        <v>#NUM!</v>
      </c>
      <c r="Y260" s="10">
        <f t="shared" ref="Y260:Y299" ca="1" si="120">NORMINV(0.05,$B$8,$B$9)</f>
        <v>-1.1408100636710916</v>
      </c>
      <c r="Z260" s="10">
        <f t="shared" ca="1" si="110"/>
        <v>0.32595873934677577</v>
      </c>
      <c r="AA260" s="10">
        <f t="shared" ca="1" si="111"/>
        <v>2.1021008397757082</v>
      </c>
      <c r="AB260" s="10">
        <f t="shared" ca="1" si="112"/>
        <v>3.3828242555295898</v>
      </c>
      <c r="AC260" s="20">
        <f t="shared" ca="1" si="113"/>
        <v>4.4771551920858101</v>
      </c>
      <c r="AD260" s="10">
        <f t="shared" ca="1" si="114"/>
        <v>5.5</v>
      </c>
      <c r="AE260" s="10">
        <f t="shared" ca="1" si="115"/>
        <v>6.5228448079141899</v>
      </c>
      <c r="AF260" s="10">
        <f t="shared" ca="1" si="116"/>
        <v>7.6171757444704102</v>
      </c>
      <c r="AG260" s="10">
        <f t="shared" ca="1" si="117"/>
        <v>8.8978991602242932</v>
      </c>
      <c r="AH260" s="10">
        <f t="shared" ca="1" si="118"/>
        <v>10.674041260653224</v>
      </c>
      <c r="AI260" s="10">
        <f t="shared" ca="1" si="119"/>
        <v>12.140810063671086</v>
      </c>
    </row>
    <row r="261" spans="6:35">
      <c r="F261" s="21" t="s">
        <v>3</v>
      </c>
      <c r="I261" s="19" t="e">
        <f t="shared" si="99"/>
        <v>#N/A</v>
      </c>
      <c r="J261" s="10" t="e">
        <f t="shared" si="98"/>
        <v>#VALUE!</v>
      </c>
      <c r="K261" s="10" t="e">
        <f t="shared" si="104"/>
        <v>#N/A</v>
      </c>
      <c r="L261" s="10" t="e">
        <f t="shared" si="105"/>
        <v>#N/A</v>
      </c>
      <c r="M261" s="10" t="e">
        <f t="shared" si="106"/>
        <v>#N/A</v>
      </c>
      <c r="N261" s="10">
        <f>_xlfn.AGGREGATE(2,7,$D$2:D261)</f>
        <v>6</v>
      </c>
      <c r="O261" s="10" t="e">
        <f t="shared" si="100"/>
        <v>#N/A</v>
      </c>
      <c r="P261" s="10"/>
      <c r="Q261" s="10"/>
      <c r="R261" s="10"/>
      <c r="S261" s="17">
        <f t="shared" si="101"/>
        <v>0.8</v>
      </c>
      <c r="T261" s="10">
        <f t="shared" ca="1" si="107"/>
        <v>8.8978991602242932</v>
      </c>
      <c r="U261" s="17">
        <f t="shared" si="102"/>
        <v>0.55999999999999994</v>
      </c>
      <c r="V261" s="10">
        <f t="shared" ca="1" si="108"/>
        <v>6.109511915922659</v>
      </c>
      <c r="W261" s="17">
        <f t="shared" si="103"/>
        <v>0</v>
      </c>
      <c r="X261" s="10" t="e">
        <f t="shared" ca="1" si="109"/>
        <v>#NUM!</v>
      </c>
      <c r="Y261" s="10">
        <f t="shared" ca="1" si="120"/>
        <v>-1.1408100636710916</v>
      </c>
      <c r="Z261" s="10">
        <f t="shared" ca="1" si="110"/>
        <v>0.32595873934677577</v>
      </c>
      <c r="AA261" s="10">
        <f t="shared" ca="1" si="111"/>
        <v>2.1021008397757082</v>
      </c>
      <c r="AB261" s="10">
        <f t="shared" ca="1" si="112"/>
        <v>3.3828242555295898</v>
      </c>
      <c r="AC261" s="20">
        <f t="shared" ca="1" si="113"/>
        <v>4.4771551920858101</v>
      </c>
      <c r="AD261" s="10">
        <f t="shared" ca="1" si="114"/>
        <v>5.5</v>
      </c>
      <c r="AE261" s="10">
        <f t="shared" ca="1" si="115"/>
        <v>6.5228448079141899</v>
      </c>
      <c r="AF261" s="10">
        <f t="shared" ca="1" si="116"/>
        <v>7.6171757444704102</v>
      </c>
      <c r="AG261" s="10">
        <f t="shared" ca="1" si="117"/>
        <v>8.8978991602242932</v>
      </c>
      <c r="AH261" s="10">
        <f t="shared" ca="1" si="118"/>
        <v>10.674041260653224</v>
      </c>
      <c r="AI261" s="10">
        <f t="shared" ca="1" si="119"/>
        <v>12.140810063671086</v>
      </c>
    </row>
    <row r="262" spans="6:35">
      <c r="F262" s="21" t="s">
        <v>3</v>
      </c>
      <c r="I262" s="19" t="e">
        <f t="shared" si="99"/>
        <v>#N/A</v>
      </c>
      <c r="J262" s="10" t="e">
        <f t="shared" ref="J262:J299" si="121">D262*F262</f>
        <v>#VALUE!</v>
      </c>
      <c r="K262" s="10" t="e">
        <f t="shared" si="104"/>
        <v>#N/A</v>
      </c>
      <c r="L262" s="10" t="e">
        <f t="shared" si="105"/>
        <v>#N/A</v>
      </c>
      <c r="M262" s="10" t="e">
        <f t="shared" si="106"/>
        <v>#N/A</v>
      </c>
      <c r="N262" s="10">
        <f>_xlfn.AGGREGATE(2,7,$D$2:D262)</f>
        <v>6</v>
      </c>
      <c r="O262" s="10" t="e">
        <f t="shared" si="100"/>
        <v>#N/A</v>
      </c>
      <c r="P262" s="10"/>
      <c r="Q262" s="10"/>
      <c r="R262" s="10"/>
      <c r="S262" s="17">
        <f t="shared" si="101"/>
        <v>0.8</v>
      </c>
      <c r="T262" s="10">
        <f t="shared" ca="1" si="107"/>
        <v>8.8978991602242932</v>
      </c>
      <c r="U262" s="17">
        <f t="shared" si="102"/>
        <v>0.55999999999999994</v>
      </c>
      <c r="V262" s="10">
        <f t="shared" ca="1" si="108"/>
        <v>6.109511915922659</v>
      </c>
      <c r="W262" s="17">
        <f t="shared" si="103"/>
        <v>0</v>
      </c>
      <c r="X262" s="10" t="e">
        <f t="shared" ca="1" si="109"/>
        <v>#NUM!</v>
      </c>
      <c r="Y262" s="10">
        <f t="shared" ca="1" si="120"/>
        <v>-1.1408100636710916</v>
      </c>
      <c r="Z262" s="10">
        <f t="shared" ca="1" si="110"/>
        <v>0.32595873934677577</v>
      </c>
      <c r="AA262" s="10">
        <f t="shared" ca="1" si="111"/>
        <v>2.1021008397757082</v>
      </c>
      <c r="AB262" s="10">
        <f t="shared" ca="1" si="112"/>
        <v>3.3828242555295898</v>
      </c>
      <c r="AC262" s="20">
        <f t="shared" ca="1" si="113"/>
        <v>4.4771551920858101</v>
      </c>
      <c r="AD262" s="10">
        <f t="shared" ca="1" si="114"/>
        <v>5.5</v>
      </c>
      <c r="AE262" s="10">
        <f t="shared" ca="1" si="115"/>
        <v>6.5228448079141899</v>
      </c>
      <c r="AF262" s="10">
        <f t="shared" ca="1" si="116"/>
        <v>7.6171757444704102</v>
      </c>
      <c r="AG262" s="10">
        <f t="shared" ca="1" si="117"/>
        <v>8.8978991602242932</v>
      </c>
      <c r="AH262" s="10">
        <f t="shared" ca="1" si="118"/>
        <v>10.674041260653224</v>
      </c>
      <c r="AI262" s="10">
        <f t="shared" ca="1" si="119"/>
        <v>12.140810063671086</v>
      </c>
    </row>
    <row r="263" spans="6:35">
      <c r="F263" s="21" t="s">
        <v>3</v>
      </c>
      <c r="I263" s="19" t="e">
        <f t="shared" si="99"/>
        <v>#N/A</v>
      </c>
      <c r="J263" s="10" t="e">
        <f t="shared" si="121"/>
        <v>#VALUE!</v>
      </c>
      <c r="K263" s="10" t="e">
        <f t="shared" si="104"/>
        <v>#N/A</v>
      </c>
      <c r="L263" s="10" t="e">
        <f t="shared" si="105"/>
        <v>#N/A</v>
      </c>
      <c r="M263" s="10" t="e">
        <f t="shared" si="106"/>
        <v>#N/A</v>
      </c>
      <c r="N263" s="10">
        <f>_xlfn.AGGREGATE(2,7,$D$2:D263)</f>
        <v>6</v>
      </c>
      <c r="O263" s="10" t="e">
        <f t="shared" si="100"/>
        <v>#N/A</v>
      </c>
      <c r="P263" s="10"/>
      <c r="Q263" s="10"/>
      <c r="R263" s="10"/>
      <c r="S263" s="17">
        <f t="shared" si="101"/>
        <v>0.8</v>
      </c>
      <c r="T263" s="10">
        <f t="shared" ca="1" si="107"/>
        <v>8.8978991602242932</v>
      </c>
      <c r="U263" s="17">
        <f t="shared" si="102"/>
        <v>0.55999999999999994</v>
      </c>
      <c r="V263" s="10">
        <f t="shared" ca="1" si="108"/>
        <v>6.109511915922659</v>
      </c>
      <c r="W263" s="17">
        <f t="shared" si="103"/>
        <v>0</v>
      </c>
      <c r="X263" s="10" t="e">
        <f t="shared" ca="1" si="109"/>
        <v>#NUM!</v>
      </c>
      <c r="Y263" s="10">
        <f t="shared" ca="1" si="120"/>
        <v>-1.1408100636710916</v>
      </c>
      <c r="Z263" s="10">
        <f t="shared" ca="1" si="110"/>
        <v>0.32595873934677577</v>
      </c>
      <c r="AA263" s="10">
        <f t="shared" ca="1" si="111"/>
        <v>2.1021008397757082</v>
      </c>
      <c r="AB263" s="10">
        <f t="shared" ca="1" si="112"/>
        <v>3.3828242555295898</v>
      </c>
      <c r="AC263" s="20">
        <f t="shared" ca="1" si="113"/>
        <v>4.4771551920858101</v>
      </c>
      <c r="AD263" s="10">
        <f t="shared" ca="1" si="114"/>
        <v>5.5</v>
      </c>
      <c r="AE263" s="10">
        <f t="shared" ca="1" si="115"/>
        <v>6.5228448079141899</v>
      </c>
      <c r="AF263" s="10">
        <f t="shared" ca="1" si="116"/>
        <v>7.6171757444704102</v>
      </c>
      <c r="AG263" s="10">
        <f t="shared" ca="1" si="117"/>
        <v>8.8978991602242932</v>
      </c>
      <c r="AH263" s="10">
        <f t="shared" ca="1" si="118"/>
        <v>10.674041260653224</v>
      </c>
      <c r="AI263" s="10">
        <f t="shared" ca="1" si="119"/>
        <v>12.140810063671086</v>
      </c>
    </row>
    <row r="264" spans="6:35">
      <c r="F264" s="21" t="s">
        <v>3</v>
      </c>
      <c r="I264" s="19" t="e">
        <f t="shared" si="99"/>
        <v>#N/A</v>
      </c>
      <c r="J264" s="10" t="e">
        <f t="shared" si="121"/>
        <v>#VALUE!</v>
      </c>
      <c r="K264" s="10" t="e">
        <f t="shared" si="104"/>
        <v>#N/A</v>
      </c>
      <c r="L264" s="10" t="e">
        <f t="shared" si="105"/>
        <v>#N/A</v>
      </c>
      <c r="M264" s="10" t="e">
        <f t="shared" si="106"/>
        <v>#N/A</v>
      </c>
      <c r="N264" s="10">
        <f>_xlfn.AGGREGATE(2,7,$D$2:D264)</f>
        <v>6</v>
      </c>
      <c r="O264" s="10" t="e">
        <f t="shared" si="100"/>
        <v>#N/A</v>
      </c>
      <c r="P264" s="10"/>
      <c r="Q264" s="10"/>
      <c r="R264" s="10"/>
      <c r="S264" s="17">
        <f t="shared" si="101"/>
        <v>0.8</v>
      </c>
      <c r="T264" s="10">
        <f t="shared" ca="1" si="107"/>
        <v>8.8978991602242932</v>
      </c>
      <c r="U264" s="17">
        <f t="shared" si="102"/>
        <v>0.55999999999999994</v>
      </c>
      <c r="V264" s="10">
        <f t="shared" ca="1" si="108"/>
        <v>6.109511915922659</v>
      </c>
      <c r="W264" s="17">
        <f t="shared" si="103"/>
        <v>0</v>
      </c>
      <c r="X264" s="10" t="e">
        <f t="shared" ca="1" si="109"/>
        <v>#NUM!</v>
      </c>
      <c r="Y264" s="10">
        <f t="shared" ca="1" si="120"/>
        <v>-1.1408100636710916</v>
      </c>
      <c r="Z264" s="10">
        <f t="shared" ca="1" si="110"/>
        <v>0.32595873934677577</v>
      </c>
      <c r="AA264" s="10">
        <f t="shared" ca="1" si="111"/>
        <v>2.1021008397757082</v>
      </c>
      <c r="AB264" s="10">
        <f t="shared" ca="1" si="112"/>
        <v>3.3828242555295898</v>
      </c>
      <c r="AC264" s="20">
        <f t="shared" ca="1" si="113"/>
        <v>4.4771551920858101</v>
      </c>
      <c r="AD264" s="10">
        <f t="shared" ca="1" si="114"/>
        <v>5.5</v>
      </c>
      <c r="AE264" s="10">
        <f t="shared" ca="1" si="115"/>
        <v>6.5228448079141899</v>
      </c>
      <c r="AF264" s="10">
        <f t="shared" ca="1" si="116"/>
        <v>7.6171757444704102</v>
      </c>
      <c r="AG264" s="10">
        <f t="shared" ca="1" si="117"/>
        <v>8.8978991602242932</v>
      </c>
      <c r="AH264" s="10">
        <f t="shared" ca="1" si="118"/>
        <v>10.674041260653224</v>
      </c>
      <c r="AI264" s="10">
        <f t="shared" ca="1" si="119"/>
        <v>12.140810063671086</v>
      </c>
    </row>
    <row r="265" spans="6:35">
      <c r="F265" s="21" t="s">
        <v>3</v>
      </c>
      <c r="I265" s="19" t="e">
        <f t="shared" si="99"/>
        <v>#N/A</v>
      </c>
      <c r="J265" s="10" t="e">
        <f t="shared" si="121"/>
        <v>#VALUE!</v>
      </c>
      <c r="K265" s="10" t="e">
        <f t="shared" si="104"/>
        <v>#N/A</v>
      </c>
      <c r="L265" s="10" t="e">
        <f t="shared" si="105"/>
        <v>#N/A</v>
      </c>
      <c r="M265" s="10" t="e">
        <f t="shared" si="106"/>
        <v>#N/A</v>
      </c>
      <c r="N265" s="10">
        <f>_xlfn.AGGREGATE(2,7,$D$2:D265)</f>
        <v>6</v>
      </c>
      <c r="O265" s="10" t="e">
        <f t="shared" si="100"/>
        <v>#N/A</v>
      </c>
      <c r="P265" s="10"/>
      <c r="Q265" s="10"/>
      <c r="R265" s="10"/>
      <c r="S265" s="17">
        <f t="shared" si="101"/>
        <v>0.8</v>
      </c>
      <c r="T265" s="10">
        <f t="shared" ca="1" si="107"/>
        <v>8.8978991602242932</v>
      </c>
      <c r="U265" s="17">
        <f t="shared" si="102"/>
        <v>0.55999999999999994</v>
      </c>
      <c r="V265" s="10">
        <f t="shared" ca="1" si="108"/>
        <v>6.109511915922659</v>
      </c>
      <c r="W265" s="17">
        <f t="shared" si="103"/>
        <v>0</v>
      </c>
      <c r="X265" s="10" t="e">
        <f t="shared" ca="1" si="109"/>
        <v>#NUM!</v>
      </c>
      <c r="Y265" s="10">
        <f t="shared" ca="1" si="120"/>
        <v>-1.1408100636710916</v>
      </c>
      <c r="Z265" s="10">
        <f t="shared" ca="1" si="110"/>
        <v>0.32595873934677577</v>
      </c>
      <c r="AA265" s="10">
        <f t="shared" ca="1" si="111"/>
        <v>2.1021008397757082</v>
      </c>
      <c r="AB265" s="10">
        <f t="shared" ca="1" si="112"/>
        <v>3.3828242555295898</v>
      </c>
      <c r="AC265" s="20">
        <f t="shared" ca="1" si="113"/>
        <v>4.4771551920858101</v>
      </c>
      <c r="AD265" s="10">
        <f t="shared" ca="1" si="114"/>
        <v>5.5</v>
      </c>
      <c r="AE265" s="10">
        <f t="shared" ca="1" si="115"/>
        <v>6.5228448079141899</v>
      </c>
      <c r="AF265" s="10">
        <f t="shared" ca="1" si="116"/>
        <v>7.6171757444704102</v>
      </c>
      <c r="AG265" s="10">
        <f t="shared" ca="1" si="117"/>
        <v>8.8978991602242932</v>
      </c>
      <c r="AH265" s="10">
        <f t="shared" ca="1" si="118"/>
        <v>10.674041260653224</v>
      </c>
      <c r="AI265" s="10">
        <f t="shared" ca="1" si="119"/>
        <v>12.140810063671086</v>
      </c>
    </row>
    <row r="266" spans="6:35">
      <c r="F266" s="21" t="s">
        <v>3</v>
      </c>
      <c r="I266" s="19" t="e">
        <f t="shared" si="99"/>
        <v>#N/A</v>
      </c>
      <c r="J266" s="10" t="e">
        <f t="shared" si="121"/>
        <v>#VALUE!</v>
      </c>
      <c r="K266" s="10" t="e">
        <f t="shared" si="104"/>
        <v>#N/A</v>
      </c>
      <c r="L266" s="10" t="e">
        <f t="shared" si="105"/>
        <v>#N/A</v>
      </c>
      <c r="M266" s="10" t="e">
        <f t="shared" si="106"/>
        <v>#N/A</v>
      </c>
      <c r="N266" s="10">
        <f>_xlfn.AGGREGATE(2,7,$D$2:D266)</f>
        <v>6</v>
      </c>
      <c r="O266" s="10" t="e">
        <f t="shared" si="100"/>
        <v>#N/A</v>
      </c>
      <c r="P266" s="10"/>
      <c r="Q266" s="10"/>
      <c r="R266" s="10"/>
      <c r="S266" s="17">
        <f t="shared" si="101"/>
        <v>0.8</v>
      </c>
      <c r="T266" s="10">
        <f t="shared" ca="1" si="107"/>
        <v>8.8978991602242932</v>
      </c>
      <c r="U266" s="17">
        <f t="shared" si="102"/>
        <v>0.55999999999999994</v>
      </c>
      <c r="V266" s="10">
        <f t="shared" ca="1" si="108"/>
        <v>6.109511915922659</v>
      </c>
      <c r="W266" s="17">
        <f t="shared" si="103"/>
        <v>0</v>
      </c>
      <c r="X266" s="10" t="e">
        <f t="shared" ca="1" si="109"/>
        <v>#NUM!</v>
      </c>
      <c r="Y266" s="10">
        <f t="shared" ca="1" si="120"/>
        <v>-1.1408100636710916</v>
      </c>
      <c r="Z266" s="10">
        <f t="shared" ca="1" si="110"/>
        <v>0.32595873934677577</v>
      </c>
      <c r="AA266" s="10">
        <f t="shared" ca="1" si="111"/>
        <v>2.1021008397757082</v>
      </c>
      <c r="AB266" s="10">
        <f t="shared" ca="1" si="112"/>
        <v>3.3828242555295898</v>
      </c>
      <c r="AC266" s="20">
        <f t="shared" ca="1" si="113"/>
        <v>4.4771551920858101</v>
      </c>
      <c r="AD266" s="10">
        <f t="shared" ca="1" si="114"/>
        <v>5.5</v>
      </c>
      <c r="AE266" s="10">
        <f t="shared" ca="1" si="115"/>
        <v>6.5228448079141899</v>
      </c>
      <c r="AF266" s="10">
        <f t="shared" ca="1" si="116"/>
        <v>7.6171757444704102</v>
      </c>
      <c r="AG266" s="10">
        <f t="shared" ca="1" si="117"/>
        <v>8.8978991602242932</v>
      </c>
      <c r="AH266" s="10">
        <f t="shared" ca="1" si="118"/>
        <v>10.674041260653224</v>
      </c>
      <c r="AI266" s="10">
        <f t="shared" ca="1" si="119"/>
        <v>12.140810063671086</v>
      </c>
    </row>
    <row r="267" spans="6:35">
      <c r="F267" s="21" t="s">
        <v>3</v>
      </c>
      <c r="I267" s="19" t="e">
        <f t="shared" si="99"/>
        <v>#N/A</v>
      </c>
      <c r="J267" s="10" t="e">
        <f t="shared" si="121"/>
        <v>#VALUE!</v>
      </c>
      <c r="K267" s="10" t="e">
        <f t="shared" si="104"/>
        <v>#N/A</v>
      </c>
      <c r="L267" s="10" t="e">
        <f t="shared" si="105"/>
        <v>#N/A</v>
      </c>
      <c r="M267" s="10" t="e">
        <f t="shared" si="106"/>
        <v>#N/A</v>
      </c>
      <c r="N267" s="10">
        <f>_xlfn.AGGREGATE(2,7,$D$2:D267)</f>
        <v>6</v>
      </c>
      <c r="O267" s="10" t="e">
        <f t="shared" si="100"/>
        <v>#N/A</v>
      </c>
      <c r="P267" s="10"/>
      <c r="Q267" s="10"/>
      <c r="R267" s="10"/>
      <c r="S267" s="17">
        <f t="shared" si="101"/>
        <v>0.8</v>
      </c>
      <c r="T267" s="10">
        <f t="shared" ca="1" si="107"/>
        <v>8.8978991602242932</v>
      </c>
      <c r="U267" s="17">
        <f t="shared" si="102"/>
        <v>0.55999999999999994</v>
      </c>
      <c r="V267" s="10">
        <f t="shared" ca="1" si="108"/>
        <v>6.109511915922659</v>
      </c>
      <c r="W267" s="17">
        <f t="shared" si="103"/>
        <v>0</v>
      </c>
      <c r="X267" s="10" t="e">
        <f t="shared" ca="1" si="109"/>
        <v>#NUM!</v>
      </c>
      <c r="Y267" s="10">
        <f t="shared" ca="1" si="120"/>
        <v>-1.1408100636710916</v>
      </c>
      <c r="Z267" s="10">
        <f t="shared" ca="1" si="110"/>
        <v>0.32595873934677577</v>
      </c>
      <c r="AA267" s="10">
        <f t="shared" ca="1" si="111"/>
        <v>2.1021008397757082</v>
      </c>
      <c r="AB267" s="10">
        <f t="shared" ca="1" si="112"/>
        <v>3.3828242555295898</v>
      </c>
      <c r="AC267" s="20">
        <f t="shared" ca="1" si="113"/>
        <v>4.4771551920858101</v>
      </c>
      <c r="AD267" s="10">
        <f t="shared" ca="1" si="114"/>
        <v>5.5</v>
      </c>
      <c r="AE267" s="10">
        <f t="shared" ca="1" si="115"/>
        <v>6.5228448079141899</v>
      </c>
      <c r="AF267" s="10">
        <f t="shared" ca="1" si="116"/>
        <v>7.6171757444704102</v>
      </c>
      <c r="AG267" s="10">
        <f t="shared" ca="1" si="117"/>
        <v>8.8978991602242932</v>
      </c>
      <c r="AH267" s="10">
        <f t="shared" ca="1" si="118"/>
        <v>10.674041260653224</v>
      </c>
      <c r="AI267" s="10">
        <f t="shared" ca="1" si="119"/>
        <v>12.140810063671086</v>
      </c>
    </row>
    <row r="268" spans="6:35">
      <c r="F268" s="21" t="s">
        <v>3</v>
      </c>
      <c r="I268" s="19" t="e">
        <f t="shared" si="99"/>
        <v>#N/A</v>
      </c>
      <c r="J268" s="10" t="e">
        <f t="shared" si="121"/>
        <v>#VALUE!</v>
      </c>
      <c r="K268" s="10" t="e">
        <f t="shared" si="104"/>
        <v>#N/A</v>
      </c>
      <c r="L268" s="10" t="e">
        <f t="shared" si="105"/>
        <v>#N/A</v>
      </c>
      <c r="M268" s="10" t="e">
        <f t="shared" si="106"/>
        <v>#N/A</v>
      </c>
      <c r="N268" s="10">
        <f>_xlfn.AGGREGATE(2,7,$D$2:D268)</f>
        <v>6</v>
      </c>
      <c r="O268" s="10" t="e">
        <f t="shared" si="100"/>
        <v>#N/A</v>
      </c>
      <c r="P268" s="10"/>
      <c r="Q268" s="10"/>
      <c r="R268" s="10"/>
      <c r="S268" s="17">
        <f t="shared" si="101"/>
        <v>0.8</v>
      </c>
      <c r="T268" s="10">
        <f t="shared" ca="1" si="107"/>
        <v>8.8978991602242932</v>
      </c>
      <c r="U268" s="17">
        <f t="shared" si="102"/>
        <v>0.55999999999999994</v>
      </c>
      <c r="V268" s="10">
        <f t="shared" ca="1" si="108"/>
        <v>6.109511915922659</v>
      </c>
      <c r="W268" s="17">
        <f t="shared" si="103"/>
        <v>0</v>
      </c>
      <c r="X268" s="10" t="e">
        <f t="shared" ca="1" si="109"/>
        <v>#NUM!</v>
      </c>
      <c r="Y268" s="10">
        <f t="shared" ca="1" si="120"/>
        <v>-1.1408100636710916</v>
      </c>
      <c r="Z268" s="10">
        <f t="shared" ca="1" si="110"/>
        <v>0.32595873934677577</v>
      </c>
      <c r="AA268" s="10">
        <f t="shared" ca="1" si="111"/>
        <v>2.1021008397757082</v>
      </c>
      <c r="AB268" s="10">
        <f t="shared" ca="1" si="112"/>
        <v>3.3828242555295898</v>
      </c>
      <c r="AC268" s="20">
        <f t="shared" ca="1" si="113"/>
        <v>4.4771551920858101</v>
      </c>
      <c r="AD268" s="10">
        <f t="shared" ca="1" si="114"/>
        <v>5.5</v>
      </c>
      <c r="AE268" s="10">
        <f t="shared" ca="1" si="115"/>
        <v>6.5228448079141899</v>
      </c>
      <c r="AF268" s="10">
        <f t="shared" ca="1" si="116"/>
        <v>7.6171757444704102</v>
      </c>
      <c r="AG268" s="10">
        <f t="shared" ca="1" si="117"/>
        <v>8.8978991602242932</v>
      </c>
      <c r="AH268" s="10">
        <f t="shared" ca="1" si="118"/>
        <v>10.674041260653224</v>
      </c>
      <c r="AI268" s="10">
        <f t="shared" ca="1" si="119"/>
        <v>12.140810063671086</v>
      </c>
    </row>
    <row r="269" spans="6:35">
      <c r="F269" s="21" t="s">
        <v>3</v>
      </c>
      <c r="I269" s="19" t="e">
        <f t="shared" si="99"/>
        <v>#N/A</v>
      </c>
      <c r="J269" s="10" t="e">
        <f t="shared" si="121"/>
        <v>#VALUE!</v>
      </c>
      <c r="K269" s="10" t="e">
        <f t="shared" si="104"/>
        <v>#N/A</v>
      </c>
      <c r="L269" s="10" t="e">
        <f t="shared" si="105"/>
        <v>#N/A</v>
      </c>
      <c r="M269" s="10" t="e">
        <f t="shared" si="106"/>
        <v>#N/A</v>
      </c>
      <c r="N269" s="10">
        <f>_xlfn.AGGREGATE(2,7,$D$2:D269)</f>
        <v>6</v>
      </c>
      <c r="O269" s="10" t="e">
        <f t="shared" si="100"/>
        <v>#N/A</v>
      </c>
      <c r="P269" s="10"/>
      <c r="Q269" s="10"/>
      <c r="R269" s="10"/>
      <c r="S269" s="17">
        <f t="shared" si="101"/>
        <v>0.8</v>
      </c>
      <c r="T269" s="10">
        <f t="shared" ca="1" si="107"/>
        <v>8.8978991602242932</v>
      </c>
      <c r="U269" s="17">
        <f t="shared" si="102"/>
        <v>0.55999999999999994</v>
      </c>
      <c r="V269" s="10">
        <f t="shared" ca="1" si="108"/>
        <v>6.109511915922659</v>
      </c>
      <c r="W269" s="17">
        <f t="shared" si="103"/>
        <v>0</v>
      </c>
      <c r="X269" s="10" t="e">
        <f t="shared" ca="1" si="109"/>
        <v>#NUM!</v>
      </c>
      <c r="Y269" s="10">
        <f t="shared" ca="1" si="120"/>
        <v>-1.1408100636710916</v>
      </c>
      <c r="Z269" s="10">
        <f t="shared" ca="1" si="110"/>
        <v>0.32595873934677577</v>
      </c>
      <c r="AA269" s="10">
        <f t="shared" ca="1" si="111"/>
        <v>2.1021008397757082</v>
      </c>
      <c r="AB269" s="10">
        <f t="shared" ca="1" si="112"/>
        <v>3.3828242555295898</v>
      </c>
      <c r="AC269" s="20">
        <f t="shared" ca="1" si="113"/>
        <v>4.4771551920858101</v>
      </c>
      <c r="AD269" s="10">
        <f t="shared" ca="1" si="114"/>
        <v>5.5</v>
      </c>
      <c r="AE269" s="10">
        <f t="shared" ca="1" si="115"/>
        <v>6.5228448079141899</v>
      </c>
      <c r="AF269" s="10">
        <f t="shared" ca="1" si="116"/>
        <v>7.6171757444704102</v>
      </c>
      <c r="AG269" s="10">
        <f t="shared" ca="1" si="117"/>
        <v>8.8978991602242932</v>
      </c>
      <c r="AH269" s="10">
        <f t="shared" ca="1" si="118"/>
        <v>10.674041260653224</v>
      </c>
      <c r="AI269" s="10">
        <f t="shared" ca="1" si="119"/>
        <v>12.140810063671086</v>
      </c>
    </row>
    <row r="270" spans="6:35">
      <c r="F270" s="21" t="s">
        <v>3</v>
      </c>
      <c r="I270" s="19" t="e">
        <f t="shared" si="99"/>
        <v>#N/A</v>
      </c>
      <c r="J270" s="10" t="e">
        <f t="shared" si="121"/>
        <v>#VALUE!</v>
      </c>
      <c r="K270" s="10" t="e">
        <f t="shared" si="104"/>
        <v>#N/A</v>
      </c>
      <c r="L270" s="10" t="e">
        <f t="shared" si="105"/>
        <v>#N/A</v>
      </c>
      <c r="M270" s="10" t="e">
        <f t="shared" si="106"/>
        <v>#N/A</v>
      </c>
      <c r="N270" s="10">
        <f>_xlfn.AGGREGATE(2,7,$D$2:D270)</f>
        <v>6</v>
      </c>
      <c r="O270" s="10" t="e">
        <f t="shared" si="100"/>
        <v>#N/A</v>
      </c>
      <c r="P270" s="10"/>
      <c r="Q270" s="10"/>
      <c r="R270" s="10"/>
      <c r="S270" s="17">
        <f t="shared" si="101"/>
        <v>0.8</v>
      </c>
      <c r="T270" s="10">
        <f t="shared" ca="1" si="107"/>
        <v>8.8978991602242932</v>
      </c>
      <c r="U270" s="17">
        <f t="shared" si="102"/>
        <v>0.55999999999999994</v>
      </c>
      <c r="V270" s="10">
        <f t="shared" ca="1" si="108"/>
        <v>6.109511915922659</v>
      </c>
      <c r="W270" s="17">
        <f t="shared" si="103"/>
        <v>0</v>
      </c>
      <c r="X270" s="10" t="e">
        <f t="shared" ca="1" si="109"/>
        <v>#NUM!</v>
      </c>
      <c r="Y270" s="10">
        <f t="shared" ca="1" si="120"/>
        <v>-1.1408100636710916</v>
      </c>
      <c r="Z270" s="10">
        <f t="shared" ca="1" si="110"/>
        <v>0.32595873934677577</v>
      </c>
      <c r="AA270" s="10">
        <f t="shared" ca="1" si="111"/>
        <v>2.1021008397757082</v>
      </c>
      <c r="AB270" s="10">
        <f t="shared" ca="1" si="112"/>
        <v>3.3828242555295898</v>
      </c>
      <c r="AC270" s="20">
        <f t="shared" ca="1" si="113"/>
        <v>4.4771551920858101</v>
      </c>
      <c r="AD270" s="10">
        <f t="shared" ca="1" si="114"/>
        <v>5.5</v>
      </c>
      <c r="AE270" s="10">
        <f t="shared" ca="1" si="115"/>
        <v>6.5228448079141899</v>
      </c>
      <c r="AF270" s="10">
        <f t="shared" ca="1" si="116"/>
        <v>7.6171757444704102</v>
      </c>
      <c r="AG270" s="10">
        <f t="shared" ca="1" si="117"/>
        <v>8.8978991602242932</v>
      </c>
      <c r="AH270" s="10">
        <f t="shared" ca="1" si="118"/>
        <v>10.674041260653224</v>
      </c>
      <c r="AI270" s="10">
        <f t="shared" ca="1" si="119"/>
        <v>12.140810063671086</v>
      </c>
    </row>
    <row r="271" spans="6:35">
      <c r="F271" s="21" t="s">
        <v>3</v>
      </c>
      <c r="I271" s="19" t="e">
        <f t="shared" si="99"/>
        <v>#N/A</v>
      </c>
      <c r="J271" s="10" t="e">
        <f t="shared" si="121"/>
        <v>#VALUE!</v>
      </c>
      <c r="K271" s="10" t="e">
        <f t="shared" si="104"/>
        <v>#N/A</v>
      </c>
      <c r="L271" s="10" t="e">
        <f t="shared" si="105"/>
        <v>#N/A</v>
      </c>
      <c r="M271" s="10" t="e">
        <f t="shared" si="106"/>
        <v>#N/A</v>
      </c>
      <c r="N271" s="10">
        <f>_xlfn.AGGREGATE(2,7,$D$2:D271)</f>
        <v>6</v>
      </c>
      <c r="O271" s="10" t="e">
        <f t="shared" si="100"/>
        <v>#N/A</v>
      </c>
      <c r="P271" s="10"/>
      <c r="Q271" s="10"/>
      <c r="R271" s="10"/>
      <c r="S271" s="17">
        <f t="shared" si="101"/>
        <v>0.8</v>
      </c>
      <c r="T271" s="10">
        <f t="shared" ca="1" si="107"/>
        <v>8.8978991602242932</v>
      </c>
      <c r="U271" s="17">
        <f t="shared" si="102"/>
        <v>0.55999999999999994</v>
      </c>
      <c r="V271" s="10">
        <f t="shared" ca="1" si="108"/>
        <v>6.109511915922659</v>
      </c>
      <c r="W271" s="17">
        <f t="shared" si="103"/>
        <v>0</v>
      </c>
      <c r="X271" s="10" t="e">
        <f t="shared" ca="1" si="109"/>
        <v>#NUM!</v>
      </c>
      <c r="Y271" s="10">
        <f t="shared" ca="1" si="120"/>
        <v>-1.1408100636710916</v>
      </c>
      <c r="Z271" s="10">
        <f t="shared" ca="1" si="110"/>
        <v>0.32595873934677577</v>
      </c>
      <c r="AA271" s="10">
        <f t="shared" ca="1" si="111"/>
        <v>2.1021008397757082</v>
      </c>
      <c r="AB271" s="10">
        <f t="shared" ca="1" si="112"/>
        <v>3.3828242555295898</v>
      </c>
      <c r="AC271" s="20">
        <f t="shared" ca="1" si="113"/>
        <v>4.4771551920858101</v>
      </c>
      <c r="AD271" s="10">
        <f t="shared" ca="1" si="114"/>
        <v>5.5</v>
      </c>
      <c r="AE271" s="10">
        <f t="shared" ca="1" si="115"/>
        <v>6.5228448079141899</v>
      </c>
      <c r="AF271" s="10">
        <f t="shared" ca="1" si="116"/>
        <v>7.6171757444704102</v>
      </c>
      <c r="AG271" s="10">
        <f t="shared" ca="1" si="117"/>
        <v>8.8978991602242932</v>
      </c>
      <c r="AH271" s="10">
        <f t="shared" ca="1" si="118"/>
        <v>10.674041260653224</v>
      </c>
      <c r="AI271" s="10">
        <f t="shared" ca="1" si="119"/>
        <v>12.140810063671086</v>
      </c>
    </row>
    <row r="272" spans="6:35">
      <c r="F272" s="21" t="s">
        <v>3</v>
      </c>
      <c r="I272" s="19" t="e">
        <f t="shared" si="99"/>
        <v>#N/A</v>
      </c>
      <c r="J272" s="10" t="e">
        <f t="shared" si="121"/>
        <v>#VALUE!</v>
      </c>
      <c r="K272" s="10" t="e">
        <f t="shared" si="104"/>
        <v>#N/A</v>
      </c>
      <c r="L272" s="10" t="e">
        <f t="shared" si="105"/>
        <v>#N/A</v>
      </c>
      <c r="M272" s="10" t="e">
        <f t="shared" si="106"/>
        <v>#N/A</v>
      </c>
      <c r="N272" s="10">
        <f>_xlfn.AGGREGATE(2,7,$D$2:D272)</f>
        <v>6</v>
      </c>
      <c r="O272" s="10" t="e">
        <f t="shared" si="100"/>
        <v>#N/A</v>
      </c>
      <c r="P272" s="10"/>
      <c r="Q272" s="10"/>
      <c r="R272" s="10"/>
      <c r="S272" s="17">
        <f t="shared" si="101"/>
        <v>0.8</v>
      </c>
      <c r="T272" s="10">
        <f t="shared" ca="1" si="107"/>
        <v>8.8978991602242932</v>
      </c>
      <c r="U272" s="17">
        <f t="shared" si="102"/>
        <v>0.55999999999999994</v>
      </c>
      <c r="V272" s="10">
        <f t="shared" ca="1" si="108"/>
        <v>6.109511915922659</v>
      </c>
      <c r="W272" s="17">
        <f t="shared" si="103"/>
        <v>0</v>
      </c>
      <c r="X272" s="10" t="e">
        <f t="shared" ca="1" si="109"/>
        <v>#NUM!</v>
      </c>
      <c r="Y272" s="10">
        <f t="shared" ca="1" si="120"/>
        <v>-1.1408100636710916</v>
      </c>
      <c r="Z272" s="10">
        <f t="shared" ca="1" si="110"/>
        <v>0.32595873934677577</v>
      </c>
      <c r="AA272" s="10">
        <f t="shared" ca="1" si="111"/>
        <v>2.1021008397757082</v>
      </c>
      <c r="AB272" s="10">
        <f t="shared" ca="1" si="112"/>
        <v>3.3828242555295898</v>
      </c>
      <c r="AC272" s="20">
        <f t="shared" ca="1" si="113"/>
        <v>4.4771551920858101</v>
      </c>
      <c r="AD272" s="10">
        <f t="shared" ca="1" si="114"/>
        <v>5.5</v>
      </c>
      <c r="AE272" s="10">
        <f t="shared" ca="1" si="115"/>
        <v>6.5228448079141899</v>
      </c>
      <c r="AF272" s="10">
        <f t="shared" ca="1" si="116"/>
        <v>7.6171757444704102</v>
      </c>
      <c r="AG272" s="10">
        <f t="shared" ca="1" si="117"/>
        <v>8.8978991602242932</v>
      </c>
      <c r="AH272" s="10">
        <f t="shared" ca="1" si="118"/>
        <v>10.674041260653224</v>
      </c>
      <c r="AI272" s="10">
        <f t="shared" ca="1" si="119"/>
        <v>12.140810063671086</v>
      </c>
    </row>
    <row r="273" spans="6:35">
      <c r="F273" s="21" t="s">
        <v>3</v>
      </c>
      <c r="I273" s="19" t="e">
        <f t="shared" si="99"/>
        <v>#N/A</v>
      </c>
      <c r="J273" s="10" t="e">
        <f t="shared" si="121"/>
        <v>#VALUE!</v>
      </c>
      <c r="K273" s="10" t="e">
        <f t="shared" si="104"/>
        <v>#N/A</v>
      </c>
      <c r="L273" s="10" t="e">
        <f t="shared" si="105"/>
        <v>#N/A</v>
      </c>
      <c r="M273" s="10" t="e">
        <f t="shared" si="106"/>
        <v>#N/A</v>
      </c>
      <c r="N273" s="10">
        <f>_xlfn.AGGREGATE(2,7,$D$2:D273)</f>
        <v>6</v>
      </c>
      <c r="O273" s="10" t="e">
        <f t="shared" si="100"/>
        <v>#N/A</v>
      </c>
      <c r="P273" s="10"/>
      <c r="Q273" s="10"/>
      <c r="R273" s="10"/>
      <c r="S273" s="17">
        <f t="shared" si="101"/>
        <v>0.8</v>
      </c>
      <c r="T273" s="10">
        <f t="shared" ca="1" si="107"/>
        <v>8.8978991602242932</v>
      </c>
      <c r="U273" s="17">
        <f t="shared" si="102"/>
        <v>0.55999999999999994</v>
      </c>
      <c r="V273" s="10">
        <f t="shared" ca="1" si="108"/>
        <v>6.109511915922659</v>
      </c>
      <c r="W273" s="17">
        <f t="shared" si="103"/>
        <v>0</v>
      </c>
      <c r="X273" s="10" t="e">
        <f t="shared" ca="1" si="109"/>
        <v>#NUM!</v>
      </c>
      <c r="Y273" s="10">
        <f t="shared" ca="1" si="120"/>
        <v>-1.1408100636710916</v>
      </c>
      <c r="Z273" s="10">
        <f t="shared" ca="1" si="110"/>
        <v>0.32595873934677577</v>
      </c>
      <c r="AA273" s="10">
        <f t="shared" ca="1" si="111"/>
        <v>2.1021008397757082</v>
      </c>
      <c r="AB273" s="10">
        <f t="shared" ca="1" si="112"/>
        <v>3.3828242555295898</v>
      </c>
      <c r="AC273" s="20">
        <f t="shared" ca="1" si="113"/>
        <v>4.4771551920858101</v>
      </c>
      <c r="AD273" s="10">
        <f t="shared" ca="1" si="114"/>
        <v>5.5</v>
      </c>
      <c r="AE273" s="10">
        <f t="shared" ca="1" si="115"/>
        <v>6.5228448079141899</v>
      </c>
      <c r="AF273" s="10">
        <f t="shared" ca="1" si="116"/>
        <v>7.6171757444704102</v>
      </c>
      <c r="AG273" s="10">
        <f t="shared" ca="1" si="117"/>
        <v>8.8978991602242932</v>
      </c>
      <c r="AH273" s="10">
        <f t="shared" ca="1" si="118"/>
        <v>10.674041260653224</v>
      </c>
      <c r="AI273" s="10">
        <f t="shared" ca="1" si="119"/>
        <v>12.140810063671086</v>
      </c>
    </row>
    <row r="274" spans="6:35">
      <c r="F274" s="21" t="s">
        <v>3</v>
      </c>
      <c r="I274" s="19" t="e">
        <f t="shared" si="99"/>
        <v>#N/A</v>
      </c>
      <c r="J274" s="10" t="e">
        <f t="shared" si="121"/>
        <v>#VALUE!</v>
      </c>
      <c r="K274" s="10" t="e">
        <f t="shared" si="104"/>
        <v>#N/A</v>
      </c>
      <c r="L274" s="10" t="e">
        <f t="shared" si="105"/>
        <v>#N/A</v>
      </c>
      <c r="M274" s="10" t="e">
        <f t="shared" si="106"/>
        <v>#N/A</v>
      </c>
      <c r="N274" s="10">
        <f>_xlfn.AGGREGATE(2,7,$D$2:D274)</f>
        <v>6</v>
      </c>
      <c r="O274" s="10" t="e">
        <f t="shared" si="100"/>
        <v>#N/A</v>
      </c>
      <c r="P274" s="10"/>
      <c r="Q274" s="10"/>
      <c r="R274" s="10"/>
      <c r="S274" s="17">
        <f t="shared" si="101"/>
        <v>0.8</v>
      </c>
      <c r="T274" s="10">
        <f t="shared" ca="1" si="107"/>
        <v>8.8978991602242932</v>
      </c>
      <c r="U274" s="17">
        <f t="shared" si="102"/>
        <v>0.55999999999999994</v>
      </c>
      <c r="V274" s="10">
        <f t="shared" ca="1" si="108"/>
        <v>6.109511915922659</v>
      </c>
      <c r="W274" s="17">
        <f t="shared" si="103"/>
        <v>0</v>
      </c>
      <c r="X274" s="10" t="e">
        <f t="shared" ca="1" si="109"/>
        <v>#NUM!</v>
      </c>
      <c r="Y274" s="10">
        <f t="shared" ca="1" si="120"/>
        <v>-1.1408100636710916</v>
      </c>
      <c r="Z274" s="10">
        <f t="shared" ca="1" si="110"/>
        <v>0.32595873934677577</v>
      </c>
      <c r="AA274" s="10">
        <f t="shared" ca="1" si="111"/>
        <v>2.1021008397757082</v>
      </c>
      <c r="AB274" s="10">
        <f t="shared" ca="1" si="112"/>
        <v>3.3828242555295898</v>
      </c>
      <c r="AC274" s="20">
        <f t="shared" ca="1" si="113"/>
        <v>4.4771551920858101</v>
      </c>
      <c r="AD274" s="10">
        <f t="shared" ca="1" si="114"/>
        <v>5.5</v>
      </c>
      <c r="AE274" s="10">
        <f t="shared" ca="1" si="115"/>
        <v>6.5228448079141899</v>
      </c>
      <c r="AF274" s="10">
        <f t="shared" ca="1" si="116"/>
        <v>7.6171757444704102</v>
      </c>
      <c r="AG274" s="10">
        <f t="shared" ca="1" si="117"/>
        <v>8.8978991602242932</v>
      </c>
      <c r="AH274" s="10">
        <f t="shared" ca="1" si="118"/>
        <v>10.674041260653224</v>
      </c>
      <c r="AI274" s="10">
        <f t="shared" ca="1" si="119"/>
        <v>12.140810063671086</v>
      </c>
    </row>
    <row r="275" spans="6:35">
      <c r="F275" s="21" t="s">
        <v>3</v>
      </c>
      <c r="I275" s="19" t="e">
        <f t="shared" si="99"/>
        <v>#N/A</v>
      </c>
      <c r="J275" s="10" t="e">
        <f t="shared" si="121"/>
        <v>#VALUE!</v>
      </c>
      <c r="K275" s="10" t="e">
        <f t="shared" si="104"/>
        <v>#N/A</v>
      </c>
      <c r="L275" s="10" t="e">
        <f t="shared" si="105"/>
        <v>#N/A</v>
      </c>
      <c r="M275" s="10" t="e">
        <f t="shared" si="106"/>
        <v>#N/A</v>
      </c>
      <c r="N275" s="10">
        <f>_xlfn.AGGREGATE(2,7,$D$2:D275)</f>
        <v>6</v>
      </c>
      <c r="O275" s="10" t="e">
        <f t="shared" si="100"/>
        <v>#N/A</v>
      </c>
      <c r="P275" s="10"/>
      <c r="Q275" s="10"/>
      <c r="R275" s="10"/>
      <c r="S275" s="17">
        <f t="shared" si="101"/>
        <v>0.8</v>
      </c>
      <c r="T275" s="10">
        <f t="shared" ca="1" si="107"/>
        <v>8.8978991602242932</v>
      </c>
      <c r="U275" s="17">
        <f t="shared" si="102"/>
        <v>0.55999999999999994</v>
      </c>
      <c r="V275" s="10">
        <f t="shared" ca="1" si="108"/>
        <v>6.109511915922659</v>
      </c>
      <c r="W275" s="17">
        <f t="shared" si="103"/>
        <v>0</v>
      </c>
      <c r="X275" s="10" t="e">
        <f t="shared" ca="1" si="109"/>
        <v>#NUM!</v>
      </c>
      <c r="Y275" s="10">
        <f t="shared" ca="1" si="120"/>
        <v>-1.1408100636710916</v>
      </c>
      <c r="Z275" s="10">
        <f t="shared" ca="1" si="110"/>
        <v>0.32595873934677577</v>
      </c>
      <c r="AA275" s="10">
        <f t="shared" ca="1" si="111"/>
        <v>2.1021008397757082</v>
      </c>
      <c r="AB275" s="10">
        <f t="shared" ca="1" si="112"/>
        <v>3.3828242555295898</v>
      </c>
      <c r="AC275" s="20">
        <f t="shared" ca="1" si="113"/>
        <v>4.4771551920858101</v>
      </c>
      <c r="AD275" s="10">
        <f t="shared" ca="1" si="114"/>
        <v>5.5</v>
      </c>
      <c r="AE275" s="10">
        <f t="shared" ca="1" si="115"/>
        <v>6.5228448079141899</v>
      </c>
      <c r="AF275" s="10">
        <f t="shared" ca="1" si="116"/>
        <v>7.6171757444704102</v>
      </c>
      <c r="AG275" s="10">
        <f t="shared" ca="1" si="117"/>
        <v>8.8978991602242932</v>
      </c>
      <c r="AH275" s="10">
        <f t="shared" ca="1" si="118"/>
        <v>10.674041260653224</v>
      </c>
      <c r="AI275" s="10">
        <f t="shared" ca="1" si="119"/>
        <v>12.140810063671086</v>
      </c>
    </row>
    <row r="276" spans="6:35">
      <c r="F276" s="21" t="s">
        <v>3</v>
      </c>
      <c r="I276" s="19" t="e">
        <f t="shared" si="99"/>
        <v>#N/A</v>
      </c>
      <c r="J276" s="10" t="e">
        <f t="shared" si="121"/>
        <v>#VALUE!</v>
      </c>
      <c r="K276" s="10" t="e">
        <f t="shared" si="104"/>
        <v>#N/A</v>
      </c>
      <c r="L276" s="10" t="e">
        <f t="shared" si="105"/>
        <v>#N/A</v>
      </c>
      <c r="M276" s="10" t="e">
        <f t="shared" si="106"/>
        <v>#N/A</v>
      </c>
      <c r="N276" s="10">
        <f>_xlfn.AGGREGATE(2,7,$D$2:D276)</f>
        <v>6</v>
      </c>
      <c r="O276" s="10" t="e">
        <f t="shared" si="100"/>
        <v>#N/A</v>
      </c>
      <c r="P276" s="10"/>
      <c r="Q276" s="10"/>
      <c r="R276" s="10"/>
      <c r="S276" s="17">
        <f t="shared" si="101"/>
        <v>0.8</v>
      </c>
      <c r="T276" s="10">
        <f t="shared" ca="1" si="107"/>
        <v>8.8978991602242932</v>
      </c>
      <c r="U276" s="17">
        <f t="shared" si="102"/>
        <v>0.55999999999999994</v>
      </c>
      <c r="V276" s="10">
        <f t="shared" ca="1" si="108"/>
        <v>6.109511915922659</v>
      </c>
      <c r="W276" s="17">
        <f t="shared" si="103"/>
        <v>0</v>
      </c>
      <c r="X276" s="10" t="e">
        <f t="shared" ca="1" si="109"/>
        <v>#NUM!</v>
      </c>
      <c r="Y276" s="10">
        <f t="shared" ca="1" si="120"/>
        <v>-1.1408100636710916</v>
      </c>
      <c r="Z276" s="10">
        <f t="shared" ca="1" si="110"/>
        <v>0.32595873934677577</v>
      </c>
      <c r="AA276" s="10">
        <f t="shared" ca="1" si="111"/>
        <v>2.1021008397757082</v>
      </c>
      <c r="AB276" s="10">
        <f t="shared" ca="1" si="112"/>
        <v>3.3828242555295898</v>
      </c>
      <c r="AC276" s="20">
        <f t="shared" ca="1" si="113"/>
        <v>4.4771551920858101</v>
      </c>
      <c r="AD276" s="10">
        <f t="shared" ca="1" si="114"/>
        <v>5.5</v>
      </c>
      <c r="AE276" s="10">
        <f t="shared" ca="1" si="115"/>
        <v>6.5228448079141899</v>
      </c>
      <c r="AF276" s="10">
        <f t="shared" ca="1" si="116"/>
        <v>7.6171757444704102</v>
      </c>
      <c r="AG276" s="10">
        <f t="shared" ca="1" si="117"/>
        <v>8.8978991602242932</v>
      </c>
      <c r="AH276" s="10">
        <f t="shared" ca="1" si="118"/>
        <v>10.674041260653224</v>
      </c>
      <c r="AI276" s="10">
        <f t="shared" ca="1" si="119"/>
        <v>12.140810063671086</v>
      </c>
    </row>
    <row r="277" spans="6:35">
      <c r="F277" s="21" t="s">
        <v>3</v>
      </c>
      <c r="I277" s="19" t="e">
        <f t="shared" si="99"/>
        <v>#N/A</v>
      </c>
      <c r="J277" s="10" t="e">
        <f t="shared" si="121"/>
        <v>#VALUE!</v>
      </c>
      <c r="K277" s="10" t="e">
        <f t="shared" si="104"/>
        <v>#N/A</v>
      </c>
      <c r="L277" s="10" t="e">
        <f t="shared" si="105"/>
        <v>#N/A</v>
      </c>
      <c r="M277" s="10" t="e">
        <f t="shared" si="106"/>
        <v>#N/A</v>
      </c>
      <c r="N277" s="10">
        <f>_xlfn.AGGREGATE(2,7,$D$2:D277)</f>
        <v>6</v>
      </c>
      <c r="O277" s="10" t="e">
        <f t="shared" si="100"/>
        <v>#N/A</v>
      </c>
      <c r="P277" s="10"/>
      <c r="Q277" s="10"/>
      <c r="R277" s="10"/>
      <c r="S277" s="17">
        <f t="shared" si="101"/>
        <v>0.8</v>
      </c>
      <c r="T277" s="10">
        <f t="shared" ca="1" si="107"/>
        <v>8.8978991602242932</v>
      </c>
      <c r="U277" s="17">
        <f t="shared" si="102"/>
        <v>0.55999999999999994</v>
      </c>
      <c r="V277" s="10">
        <f t="shared" ca="1" si="108"/>
        <v>6.109511915922659</v>
      </c>
      <c r="W277" s="17">
        <f t="shared" si="103"/>
        <v>0</v>
      </c>
      <c r="X277" s="10" t="e">
        <f t="shared" ca="1" si="109"/>
        <v>#NUM!</v>
      </c>
      <c r="Y277" s="10">
        <f t="shared" ca="1" si="120"/>
        <v>-1.1408100636710916</v>
      </c>
      <c r="Z277" s="10">
        <f t="shared" ca="1" si="110"/>
        <v>0.32595873934677577</v>
      </c>
      <c r="AA277" s="10">
        <f t="shared" ca="1" si="111"/>
        <v>2.1021008397757082</v>
      </c>
      <c r="AB277" s="10">
        <f t="shared" ca="1" si="112"/>
        <v>3.3828242555295898</v>
      </c>
      <c r="AC277" s="20">
        <f t="shared" ca="1" si="113"/>
        <v>4.4771551920858101</v>
      </c>
      <c r="AD277" s="10">
        <f t="shared" ca="1" si="114"/>
        <v>5.5</v>
      </c>
      <c r="AE277" s="10">
        <f t="shared" ca="1" si="115"/>
        <v>6.5228448079141899</v>
      </c>
      <c r="AF277" s="10">
        <f t="shared" ca="1" si="116"/>
        <v>7.6171757444704102</v>
      </c>
      <c r="AG277" s="10">
        <f t="shared" ca="1" si="117"/>
        <v>8.8978991602242932</v>
      </c>
      <c r="AH277" s="10">
        <f t="shared" ca="1" si="118"/>
        <v>10.674041260653224</v>
      </c>
      <c r="AI277" s="10">
        <f t="shared" ca="1" si="119"/>
        <v>12.140810063671086</v>
      </c>
    </row>
    <row r="278" spans="6:35">
      <c r="F278" s="21" t="s">
        <v>3</v>
      </c>
      <c r="I278" s="19" t="e">
        <f t="shared" si="99"/>
        <v>#N/A</v>
      </c>
      <c r="J278" s="10" t="e">
        <f t="shared" si="121"/>
        <v>#VALUE!</v>
      </c>
      <c r="K278" s="10" t="e">
        <f t="shared" si="104"/>
        <v>#N/A</v>
      </c>
      <c r="L278" s="10" t="e">
        <f t="shared" si="105"/>
        <v>#N/A</v>
      </c>
      <c r="M278" s="10" t="e">
        <f t="shared" si="106"/>
        <v>#N/A</v>
      </c>
      <c r="N278" s="10">
        <f>_xlfn.AGGREGATE(2,7,$D$2:D278)</f>
        <v>6</v>
      </c>
      <c r="O278" s="10" t="e">
        <f t="shared" si="100"/>
        <v>#N/A</v>
      </c>
      <c r="P278" s="10"/>
      <c r="Q278" s="10"/>
      <c r="R278" s="10"/>
      <c r="S278" s="17">
        <f t="shared" si="101"/>
        <v>0.8</v>
      </c>
      <c r="T278" s="10">
        <f t="shared" ca="1" si="107"/>
        <v>8.8978991602242932</v>
      </c>
      <c r="U278" s="17">
        <f t="shared" si="102"/>
        <v>0.55999999999999994</v>
      </c>
      <c r="V278" s="10">
        <f t="shared" ca="1" si="108"/>
        <v>6.109511915922659</v>
      </c>
      <c r="W278" s="17">
        <f t="shared" si="103"/>
        <v>0</v>
      </c>
      <c r="X278" s="10" t="e">
        <f t="shared" ca="1" si="109"/>
        <v>#NUM!</v>
      </c>
      <c r="Y278" s="10">
        <f t="shared" ca="1" si="120"/>
        <v>-1.1408100636710916</v>
      </c>
      <c r="Z278" s="10">
        <f t="shared" ca="1" si="110"/>
        <v>0.32595873934677577</v>
      </c>
      <c r="AA278" s="10">
        <f t="shared" ca="1" si="111"/>
        <v>2.1021008397757082</v>
      </c>
      <c r="AB278" s="10">
        <f t="shared" ca="1" si="112"/>
        <v>3.3828242555295898</v>
      </c>
      <c r="AC278" s="20">
        <f t="shared" ca="1" si="113"/>
        <v>4.4771551920858101</v>
      </c>
      <c r="AD278" s="10">
        <f t="shared" ca="1" si="114"/>
        <v>5.5</v>
      </c>
      <c r="AE278" s="10">
        <f t="shared" ca="1" si="115"/>
        <v>6.5228448079141899</v>
      </c>
      <c r="AF278" s="10">
        <f t="shared" ca="1" si="116"/>
        <v>7.6171757444704102</v>
      </c>
      <c r="AG278" s="10">
        <f t="shared" ca="1" si="117"/>
        <v>8.8978991602242932</v>
      </c>
      <c r="AH278" s="10">
        <f t="shared" ca="1" si="118"/>
        <v>10.674041260653224</v>
      </c>
      <c r="AI278" s="10">
        <f t="shared" ca="1" si="119"/>
        <v>12.140810063671086</v>
      </c>
    </row>
    <row r="279" spans="6:35">
      <c r="F279" s="21" t="s">
        <v>3</v>
      </c>
      <c r="I279" s="19" t="e">
        <f t="shared" si="99"/>
        <v>#N/A</v>
      </c>
      <c r="J279" s="10" t="e">
        <f t="shared" si="121"/>
        <v>#VALUE!</v>
      </c>
      <c r="K279" s="10" t="e">
        <f t="shared" si="104"/>
        <v>#N/A</v>
      </c>
      <c r="L279" s="10" t="e">
        <f t="shared" si="105"/>
        <v>#N/A</v>
      </c>
      <c r="M279" s="10" t="e">
        <f t="shared" si="106"/>
        <v>#N/A</v>
      </c>
      <c r="N279" s="10">
        <f>_xlfn.AGGREGATE(2,7,$D$2:D279)</f>
        <v>6</v>
      </c>
      <c r="O279" s="10" t="e">
        <f t="shared" si="100"/>
        <v>#N/A</v>
      </c>
      <c r="P279" s="10"/>
      <c r="Q279" s="10"/>
      <c r="R279" s="10"/>
      <c r="S279" s="17">
        <f t="shared" si="101"/>
        <v>0.8</v>
      </c>
      <c r="T279" s="10">
        <f t="shared" ca="1" si="107"/>
        <v>8.8978991602242932</v>
      </c>
      <c r="U279" s="17">
        <f t="shared" si="102"/>
        <v>0.55999999999999994</v>
      </c>
      <c r="V279" s="10">
        <f t="shared" ca="1" si="108"/>
        <v>6.109511915922659</v>
      </c>
      <c r="W279" s="17">
        <f t="shared" si="103"/>
        <v>0</v>
      </c>
      <c r="X279" s="10" t="e">
        <f t="shared" ca="1" si="109"/>
        <v>#NUM!</v>
      </c>
      <c r="Y279" s="10">
        <f t="shared" ca="1" si="120"/>
        <v>-1.1408100636710916</v>
      </c>
      <c r="Z279" s="10">
        <f t="shared" ca="1" si="110"/>
        <v>0.32595873934677577</v>
      </c>
      <c r="AA279" s="10">
        <f t="shared" ca="1" si="111"/>
        <v>2.1021008397757082</v>
      </c>
      <c r="AB279" s="10">
        <f t="shared" ca="1" si="112"/>
        <v>3.3828242555295898</v>
      </c>
      <c r="AC279" s="20">
        <f t="shared" ca="1" si="113"/>
        <v>4.4771551920858101</v>
      </c>
      <c r="AD279" s="10">
        <f t="shared" ca="1" si="114"/>
        <v>5.5</v>
      </c>
      <c r="AE279" s="10">
        <f t="shared" ca="1" si="115"/>
        <v>6.5228448079141899</v>
      </c>
      <c r="AF279" s="10">
        <f t="shared" ca="1" si="116"/>
        <v>7.6171757444704102</v>
      </c>
      <c r="AG279" s="10">
        <f t="shared" ca="1" si="117"/>
        <v>8.8978991602242932</v>
      </c>
      <c r="AH279" s="10">
        <f t="shared" ca="1" si="118"/>
        <v>10.674041260653224</v>
      </c>
      <c r="AI279" s="10">
        <f t="shared" ca="1" si="119"/>
        <v>12.140810063671086</v>
      </c>
    </row>
    <row r="280" spans="6:35">
      <c r="F280" s="21" t="s">
        <v>3</v>
      </c>
      <c r="I280" s="19" t="e">
        <f t="shared" si="99"/>
        <v>#N/A</v>
      </c>
      <c r="J280" s="10" t="e">
        <f t="shared" si="121"/>
        <v>#VALUE!</v>
      </c>
      <c r="K280" s="10" t="e">
        <f t="shared" si="104"/>
        <v>#N/A</v>
      </c>
      <c r="L280" s="10" t="e">
        <f t="shared" si="105"/>
        <v>#N/A</v>
      </c>
      <c r="M280" s="10" t="e">
        <f t="shared" si="106"/>
        <v>#N/A</v>
      </c>
      <c r="N280" s="10">
        <f>_xlfn.AGGREGATE(2,7,$D$2:D280)</f>
        <v>6</v>
      </c>
      <c r="O280" s="10" t="e">
        <f t="shared" si="100"/>
        <v>#N/A</v>
      </c>
      <c r="P280" s="10"/>
      <c r="Q280" s="10"/>
      <c r="R280" s="10"/>
      <c r="S280" s="17">
        <f t="shared" si="101"/>
        <v>0.8</v>
      </c>
      <c r="T280" s="10">
        <f t="shared" ca="1" si="107"/>
        <v>8.8978991602242932</v>
      </c>
      <c r="U280" s="17">
        <f t="shared" si="102"/>
        <v>0.55999999999999994</v>
      </c>
      <c r="V280" s="10">
        <f t="shared" ca="1" si="108"/>
        <v>6.109511915922659</v>
      </c>
      <c r="W280" s="17">
        <f t="shared" si="103"/>
        <v>0</v>
      </c>
      <c r="X280" s="10" t="e">
        <f t="shared" ca="1" si="109"/>
        <v>#NUM!</v>
      </c>
      <c r="Y280" s="10">
        <f t="shared" ca="1" si="120"/>
        <v>-1.1408100636710916</v>
      </c>
      <c r="Z280" s="10">
        <f t="shared" ca="1" si="110"/>
        <v>0.32595873934677577</v>
      </c>
      <c r="AA280" s="10">
        <f t="shared" ca="1" si="111"/>
        <v>2.1021008397757082</v>
      </c>
      <c r="AB280" s="10">
        <f t="shared" ca="1" si="112"/>
        <v>3.3828242555295898</v>
      </c>
      <c r="AC280" s="20">
        <f t="shared" ca="1" si="113"/>
        <v>4.4771551920858101</v>
      </c>
      <c r="AD280" s="10">
        <f t="shared" ca="1" si="114"/>
        <v>5.5</v>
      </c>
      <c r="AE280" s="10">
        <f t="shared" ca="1" si="115"/>
        <v>6.5228448079141899</v>
      </c>
      <c r="AF280" s="10">
        <f t="shared" ca="1" si="116"/>
        <v>7.6171757444704102</v>
      </c>
      <c r="AG280" s="10">
        <f t="shared" ca="1" si="117"/>
        <v>8.8978991602242932</v>
      </c>
      <c r="AH280" s="10">
        <f t="shared" ca="1" si="118"/>
        <v>10.674041260653224</v>
      </c>
      <c r="AI280" s="10">
        <f t="shared" ca="1" si="119"/>
        <v>12.140810063671086</v>
      </c>
    </row>
    <row r="281" spans="6:35">
      <c r="F281" s="21" t="s">
        <v>3</v>
      </c>
      <c r="I281" s="19" t="e">
        <f t="shared" si="99"/>
        <v>#N/A</v>
      </c>
      <c r="J281" s="10" t="e">
        <f t="shared" si="121"/>
        <v>#VALUE!</v>
      </c>
      <c r="K281" s="10" t="e">
        <f t="shared" si="104"/>
        <v>#N/A</v>
      </c>
      <c r="L281" s="10" t="e">
        <f t="shared" si="105"/>
        <v>#N/A</v>
      </c>
      <c r="M281" s="10" t="e">
        <f t="shared" si="106"/>
        <v>#N/A</v>
      </c>
      <c r="N281" s="10">
        <f>_xlfn.AGGREGATE(2,7,$D$2:D281)</f>
        <v>6</v>
      </c>
      <c r="O281" s="10" t="e">
        <f t="shared" si="100"/>
        <v>#N/A</v>
      </c>
      <c r="P281" s="10"/>
      <c r="Q281" s="10"/>
      <c r="R281" s="10"/>
      <c r="S281" s="17">
        <f t="shared" si="101"/>
        <v>0.8</v>
      </c>
      <c r="T281" s="10">
        <f t="shared" ca="1" si="107"/>
        <v>8.8978991602242932</v>
      </c>
      <c r="U281" s="17">
        <f t="shared" si="102"/>
        <v>0.55999999999999994</v>
      </c>
      <c r="V281" s="10">
        <f t="shared" ca="1" si="108"/>
        <v>6.109511915922659</v>
      </c>
      <c r="W281" s="17">
        <f t="shared" si="103"/>
        <v>0</v>
      </c>
      <c r="X281" s="10" t="e">
        <f t="shared" ca="1" si="109"/>
        <v>#NUM!</v>
      </c>
      <c r="Y281" s="10">
        <f t="shared" ca="1" si="120"/>
        <v>-1.1408100636710916</v>
      </c>
      <c r="Z281" s="10">
        <f t="shared" ca="1" si="110"/>
        <v>0.32595873934677577</v>
      </c>
      <c r="AA281" s="10">
        <f t="shared" ca="1" si="111"/>
        <v>2.1021008397757082</v>
      </c>
      <c r="AB281" s="10">
        <f t="shared" ca="1" si="112"/>
        <v>3.3828242555295898</v>
      </c>
      <c r="AC281" s="20">
        <f t="shared" ca="1" si="113"/>
        <v>4.4771551920858101</v>
      </c>
      <c r="AD281" s="10">
        <f t="shared" ca="1" si="114"/>
        <v>5.5</v>
      </c>
      <c r="AE281" s="10">
        <f t="shared" ca="1" si="115"/>
        <v>6.5228448079141899</v>
      </c>
      <c r="AF281" s="10">
        <f t="shared" ca="1" si="116"/>
        <v>7.6171757444704102</v>
      </c>
      <c r="AG281" s="10">
        <f t="shared" ca="1" si="117"/>
        <v>8.8978991602242932</v>
      </c>
      <c r="AH281" s="10">
        <f t="shared" ca="1" si="118"/>
        <v>10.674041260653224</v>
      </c>
      <c r="AI281" s="10">
        <f t="shared" ca="1" si="119"/>
        <v>12.140810063671086</v>
      </c>
    </row>
    <row r="282" spans="6:35">
      <c r="F282" s="21" t="s">
        <v>3</v>
      </c>
      <c r="I282" s="19" t="e">
        <f t="shared" si="99"/>
        <v>#N/A</v>
      </c>
      <c r="J282" s="10" t="e">
        <f t="shared" si="121"/>
        <v>#VALUE!</v>
      </c>
      <c r="K282" s="10" t="e">
        <f t="shared" si="104"/>
        <v>#N/A</v>
      </c>
      <c r="L282" s="10" t="e">
        <f t="shared" si="105"/>
        <v>#N/A</v>
      </c>
      <c r="M282" s="10" t="e">
        <f t="shared" si="106"/>
        <v>#N/A</v>
      </c>
      <c r="N282" s="10">
        <f>_xlfn.AGGREGATE(2,7,$D$2:D282)</f>
        <v>6</v>
      </c>
      <c r="O282" s="10" t="e">
        <f t="shared" si="100"/>
        <v>#N/A</v>
      </c>
      <c r="P282" s="10"/>
      <c r="Q282" s="10"/>
      <c r="R282" s="10"/>
      <c r="S282" s="17">
        <f t="shared" si="101"/>
        <v>0.8</v>
      </c>
      <c r="T282" s="10">
        <f t="shared" ca="1" si="107"/>
        <v>8.8978991602242932</v>
      </c>
      <c r="U282" s="17">
        <f t="shared" si="102"/>
        <v>0.55999999999999994</v>
      </c>
      <c r="V282" s="10">
        <f t="shared" ca="1" si="108"/>
        <v>6.109511915922659</v>
      </c>
      <c r="W282" s="17">
        <f t="shared" si="103"/>
        <v>0</v>
      </c>
      <c r="X282" s="10" t="e">
        <f t="shared" ca="1" si="109"/>
        <v>#NUM!</v>
      </c>
      <c r="Y282" s="10">
        <f t="shared" ca="1" si="120"/>
        <v>-1.1408100636710916</v>
      </c>
      <c r="Z282" s="10">
        <f t="shared" ca="1" si="110"/>
        <v>0.32595873934677577</v>
      </c>
      <c r="AA282" s="10">
        <f t="shared" ca="1" si="111"/>
        <v>2.1021008397757082</v>
      </c>
      <c r="AB282" s="10">
        <f t="shared" ca="1" si="112"/>
        <v>3.3828242555295898</v>
      </c>
      <c r="AC282" s="20">
        <f t="shared" ca="1" si="113"/>
        <v>4.4771551920858101</v>
      </c>
      <c r="AD282" s="10">
        <f t="shared" ca="1" si="114"/>
        <v>5.5</v>
      </c>
      <c r="AE282" s="10">
        <f t="shared" ca="1" si="115"/>
        <v>6.5228448079141899</v>
      </c>
      <c r="AF282" s="10">
        <f t="shared" ca="1" si="116"/>
        <v>7.6171757444704102</v>
      </c>
      <c r="AG282" s="10">
        <f t="shared" ca="1" si="117"/>
        <v>8.8978991602242932</v>
      </c>
      <c r="AH282" s="10">
        <f t="shared" ca="1" si="118"/>
        <v>10.674041260653224</v>
      </c>
      <c r="AI282" s="10">
        <f t="shared" ca="1" si="119"/>
        <v>12.140810063671086</v>
      </c>
    </row>
    <row r="283" spans="6:35">
      <c r="F283" s="21" t="s">
        <v>3</v>
      </c>
      <c r="I283" s="19" t="e">
        <f t="shared" si="99"/>
        <v>#N/A</v>
      </c>
      <c r="J283" s="10" t="e">
        <f t="shared" si="121"/>
        <v>#VALUE!</v>
      </c>
      <c r="K283" s="10" t="e">
        <f t="shared" si="104"/>
        <v>#N/A</v>
      </c>
      <c r="L283" s="10" t="e">
        <f t="shared" si="105"/>
        <v>#N/A</v>
      </c>
      <c r="M283" s="10" t="e">
        <f t="shared" si="106"/>
        <v>#N/A</v>
      </c>
      <c r="N283" s="10">
        <f>_xlfn.AGGREGATE(2,7,$D$2:D283)</f>
        <v>6</v>
      </c>
      <c r="O283" s="10" t="e">
        <f t="shared" si="100"/>
        <v>#N/A</v>
      </c>
      <c r="P283" s="10"/>
      <c r="Q283" s="10"/>
      <c r="R283" s="10"/>
      <c r="S283" s="17">
        <f t="shared" si="101"/>
        <v>0.8</v>
      </c>
      <c r="T283" s="10">
        <f t="shared" ca="1" si="107"/>
        <v>8.8978991602242932</v>
      </c>
      <c r="U283" s="17">
        <f t="shared" si="102"/>
        <v>0.55999999999999994</v>
      </c>
      <c r="V283" s="10">
        <f t="shared" ca="1" si="108"/>
        <v>6.109511915922659</v>
      </c>
      <c r="W283" s="17">
        <f t="shared" si="103"/>
        <v>0</v>
      </c>
      <c r="X283" s="10" t="e">
        <f t="shared" ca="1" si="109"/>
        <v>#NUM!</v>
      </c>
      <c r="Y283" s="10">
        <f t="shared" ca="1" si="120"/>
        <v>-1.1408100636710916</v>
      </c>
      <c r="Z283" s="10">
        <f t="shared" ca="1" si="110"/>
        <v>0.32595873934677577</v>
      </c>
      <c r="AA283" s="10">
        <f t="shared" ca="1" si="111"/>
        <v>2.1021008397757082</v>
      </c>
      <c r="AB283" s="10">
        <f t="shared" ca="1" si="112"/>
        <v>3.3828242555295898</v>
      </c>
      <c r="AC283" s="20">
        <f t="shared" ca="1" si="113"/>
        <v>4.4771551920858101</v>
      </c>
      <c r="AD283" s="10">
        <f t="shared" ca="1" si="114"/>
        <v>5.5</v>
      </c>
      <c r="AE283" s="10">
        <f t="shared" ca="1" si="115"/>
        <v>6.5228448079141899</v>
      </c>
      <c r="AF283" s="10">
        <f t="shared" ca="1" si="116"/>
        <v>7.6171757444704102</v>
      </c>
      <c r="AG283" s="10">
        <f t="shared" ca="1" si="117"/>
        <v>8.8978991602242932</v>
      </c>
      <c r="AH283" s="10">
        <f t="shared" ca="1" si="118"/>
        <v>10.674041260653224</v>
      </c>
      <c r="AI283" s="10">
        <f t="shared" ca="1" si="119"/>
        <v>12.140810063671086</v>
      </c>
    </row>
    <row r="284" spans="6:35">
      <c r="F284" s="21" t="s">
        <v>3</v>
      </c>
      <c r="I284" s="19" t="e">
        <f t="shared" si="99"/>
        <v>#N/A</v>
      </c>
      <c r="J284" s="10" t="e">
        <f t="shared" si="121"/>
        <v>#VALUE!</v>
      </c>
      <c r="K284" s="10" t="e">
        <f t="shared" si="104"/>
        <v>#N/A</v>
      </c>
      <c r="L284" s="10" t="e">
        <f t="shared" si="105"/>
        <v>#N/A</v>
      </c>
      <c r="M284" s="10" t="e">
        <f t="shared" si="106"/>
        <v>#N/A</v>
      </c>
      <c r="N284" s="10">
        <f>_xlfn.AGGREGATE(2,7,$D$2:D284)</f>
        <v>6</v>
      </c>
      <c r="O284" s="10" t="e">
        <f t="shared" si="100"/>
        <v>#N/A</v>
      </c>
      <c r="P284" s="10"/>
      <c r="Q284" s="10"/>
      <c r="R284" s="10"/>
      <c r="S284" s="17">
        <f t="shared" si="101"/>
        <v>0.8</v>
      </c>
      <c r="T284" s="10">
        <f t="shared" ca="1" si="107"/>
        <v>8.8978991602242932</v>
      </c>
      <c r="U284" s="17">
        <f t="shared" si="102"/>
        <v>0.55999999999999994</v>
      </c>
      <c r="V284" s="10">
        <f t="shared" ca="1" si="108"/>
        <v>6.109511915922659</v>
      </c>
      <c r="W284" s="17">
        <f t="shared" si="103"/>
        <v>0</v>
      </c>
      <c r="X284" s="10" t="e">
        <f t="shared" ca="1" si="109"/>
        <v>#NUM!</v>
      </c>
      <c r="Y284" s="10">
        <f t="shared" ca="1" si="120"/>
        <v>-1.1408100636710916</v>
      </c>
      <c r="Z284" s="10">
        <f t="shared" ca="1" si="110"/>
        <v>0.32595873934677577</v>
      </c>
      <c r="AA284" s="10">
        <f t="shared" ca="1" si="111"/>
        <v>2.1021008397757082</v>
      </c>
      <c r="AB284" s="10">
        <f t="shared" ca="1" si="112"/>
        <v>3.3828242555295898</v>
      </c>
      <c r="AC284" s="20">
        <f t="shared" ca="1" si="113"/>
        <v>4.4771551920858101</v>
      </c>
      <c r="AD284" s="10">
        <f t="shared" ca="1" si="114"/>
        <v>5.5</v>
      </c>
      <c r="AE284" s="10">
        <f t="shared" ca="1" si="115"/>
        <v>6.5228448079141899</v>
      </c>
      <c r="AF284" s="10">
        <f t="shared" ca="1" si="116"/>
        <v>7.6171757444704102</v>
      </c>
      <c r="AG284" s="10">
        <f t="shared" ca="1" si="117"/>
        <v>8.8978991602242932</v>
      </c>
      <c r="AH284" s="10">
        <f t="shared" ca="1" si="118"/>
        <v>10.674041260653224</v>
      </c>
      <c r="AI284" s="10">
        <f t="shared" ca="1" si="119"/>
        <v>12.140810063671086</v>
      </c>
    </row>
    <row r="285" spans="6:35">
      <c r="F285" s="21" t="s">
        <v>3</v>
      </c>
      <c r="I285" s="19" t="e">
        <f t="shared" si="99"/>
        <v>#N/A</v>
      </c>
      <c r="J285" s="10" t="e">
        <f t="shared" si="121"/>
        <v>#VALUE!</v>
      </c>
      <c r="K285" s="10" t="e">
        <f t="shared" si="104"/>
        <v>#N/A</v>
      </c>
      <c r="L285" s="10" t="e">
        <f t="shared" si="105"/>
        <v>#N/A</v>
      </c>
      <c r="M285" s="10" t="e">
        <f t="shared" si="106"/>
        <v>#N/A</v>
      </c>
      <c r="N285" s="10">
        <f>_xlfn.AGGREGATE(2,7,$D$2:D285)</f>
        <v>6</v>
      </c>
      <c r="O285" s="10" t="e">
        <f t="shared" si="100"/>
        <v>#N/A</v>
      </c>
      <c r="P285" s="10"/>
      <c r="Q285" s="10"/>
      <c r="R285" s="10"/>
      <c r="S285" s="17">
        <f t="shared" si="101"/>
        <v>0.8</v>
      </c>
      <c r="T285" s="10">
        <f t="shared" ca="1" si="107"/>
        <v>8.8978991602242932</v>
      </c>
      <c r="U285" s="17">
        <f t="shared" si="102"/>
        <v>0.55999999999999994</v>
      </c>
      <c r="V285" s="10">
        <f t="shared" ca="1" si="108"/>
        <v>6.109511915922659</v>
      </c>
      <c r="W285" s="17">
        <f t="shared" si="103"/>
        <v>0</v>
      </c>
      <c r="X285" s="10" t="e">
        <f t="shared" ca="1" si="109"/>
        <v>#NUM!</v>
      </c>
      <c r="Y285" s="10">
        <f t="shared" ca="1" si="120"/>
        <v>-1.1408100636710916</v>
      </c>
      <c r="Z285" s="10">
        <f t="shared" ca="1" si="110"/>
        <v>0.32595873934677577</v>
      </c>
      <c r="AA285" s="10">
        <f t="shared" ca="1" si="111"/>
        <v>2.1021008397757082</v>
      </c>
      <c r="AB285" s="10">
        <f t="shared" ca="1" si="112"/>
        <v>3.3828242555295898</v>
      </c>
      <c r="AC285" s="20">
        <f t="shared" ca="1" si="113"/>
        <v>4.4771551920858101</v>
      </c>
      <c r="AD285" s="10">
        <f t="shared" ca="1" si="114"/>
        <v>5.5</v>
      </c>
      <c r="AE285" s="10">
        <f t="shared" ca="1" si="115"/>
        <v>6.5228448079141899</v>
      </c>
      <c r="AF285" s="10">
        <f t="shared" ca="1" si="116"/>
        <v>7.6171757444704102</v>
      </c>
      <c r="AG285" s="10">
        <f t="shared" ca="1" si="117"/>
        <v>8.8978991602242932</v>
      </c>
      <c r="AH285" s="10">
        <f t="shared" ca="1" si="118"/>
        <v>10.674041260653224</v>
      </c>
      <c r="AI285" s="10">
        <f t="shared" ca="1" si="119"/>
        <v>12.140810063671086</v>
      </c>
    </row>
    <row r="286" spans="6:35">
      <c r="F286" s="21" t="s">
        <v>3</v>
      </c>
      <c r="I286" s="19" t="e">
        <f t="shared" si="99"/>
        <v>#N/A</v>
      </c>
      <c r="J286" s="10" t="e">
        <f t="shared" si="121"/>
        <v>#VALUE!</v>
      </c>
      <c r="K286" s="10" t="e">
        <f t="shared" si="104"/>
        <v>#N/A</v>
      </c>
      <c r="L286" s="10" t="e">
        <f t="shared" si="105"/>
        <v>#N/A</v>
      </c>
      <c r="M286" s="10" t="e">
        <f t="shared" si="106"/>
        <v>#N/A</v>
      </c>
      <c r="N286" s="10">
        <f>_xlfn.AGGREGATE(2,7,$D$2:D286)</f>
        <v>6</v>
      </c>
      <c r="O286" s="10" t="e">
        <f t="shared" si="100"/>
        <v>#N/A</v>
      </c>
      <c r="P286" s="10"/>
      <c r="Q286" s="10"/>
      <c r="R286" s="10"/>
      <c r="S286" s="17">
        <f t="shared" si="101"/>
        <v>0.8</v>
      </c>
      <c r="T286" s="10">
        <f t="shared" ca="1" si="107"/>
        <v>8.8978991602242932</v>
      </c>
      <c r="U286" s="17">
        <f t="shared" si="102"/>
        <v>0.55999999999999994</v>
      </c>
      <c r="V286" s="10">
        <f t="shared" ca="1" si="108"/>
        <v>6.109511915922659</v>
      </c>
      <c r="W286" s="17">
        <f t="shared" si="103"/>
        <v>0</v>
      </c>
      <c r="X286" s="10" t="e">
        <f t="shared" ca="1" si="109"/>
        <v>#NUM!</v>
      </c>
      <c r="Y286" s="10">
        <f t="shared" ca="1" si="120"/>
        <v>-1.1408100636710916</v>
      </c>
      <c r="Z286" s="10">
        <f t="shared" ca="1" si="110"/>
        <v>0.32595873934677577</v>
      </c>
      <c r="AA286" s="10">
        <f t="shared" ca="1" si="111"/>
        <v>2.1021008397757082</v>
      </c>
      <c r="AB286" s="10">
        <f t="shared" ca="1" si="112"/>
        <v>3.3828242555295898</v>
      </c>
      <c r="AC286" s="20">
        <f t="shared" ca="1" si="113"/>
        <v>4.4771551920858101</v>
      </c>
      <c r="AD286" s="10">
        <f t="shared" ca="1" si="114"/>
        <v>5.5</v>
      </c>
      <c r="AE286" s="10">
        <f t="shared" ca="1" si="115"/>
        <v>6.5228448079141899</v>
      </c>
      <c r="AF286" s="10">
        <f t="shared" ca="1" si="116"/>
        <v>7.6171757444704102</v>
      </c>
      <c r="AG286" s="10">
        <f t="shared" ca="1" si="117"/>
        <v>8.8978991602242932</v>
      </c>
      <c r="AH286" s="10">
        <f t="shared" ca="1" si="118"/>
        <v>10.674041260653224</v>
      </c>
      <c r="AI286" s="10">
        <f t="shared" ca="1" si="119"/>
        <v>12.140810063671086</v>
      </c>
    </row>
    <row r="287" spans="6:35">
      <c r="F287" s="21" t="s">
        <v>3</v>
      </c>
      <c r="I287" s="19" t="e">
        <f t="shared" si="99"/>
        <v>#N/A</v>
      </c>
      <c r="J287" s="10" t="e">
        <f t="shared" si="121"/>
        <v>#VALUE!</v>
      </c>
      <c r="K287" s="10" t="e">
        <f t="shared" si="104"/>
        <v>#N/A</v>
      </c>
      <c r="L287" s="10" t="e">
        <f t="shared" si="105"/>
        <v>#N/A</v>
      </c>
      <c r="M287" s="10" t="e">
        <f t="shared" si="106"/>
        <v>#N/A</v>
      </c>
      <c r="N287" s="10">
        <f>_xlfn.AGGREGATE(2,7,$D$2:D287)</f>
        <v>6</v>
      </c>
      <c r="O287" s="10" t="e">
        <f t="shared" si="100"/>
        <v>#N/A</v>
      </c>
      <c r="P287" s="10"/>
      <c r="Q287" s="10"/>
      <c r="R287" s="10"/>
      <c r="S287" s="17">
        <f t="shared" si="101"/>
        <v>0.8</v>
      </c>
      <c r="T287" s="10">
        <f t="shared" ca="1" si="107"/>
        <v>8.8978991602242932</v>
      </c>
      <c r="U287" s="17">
        <f t="shared" si="102"/>
        <v>0.55999999999999994</v>
      </c>
      <c r="V287" s="10">
        <f t="shared" ca="1" si="108"/>
        <v>6.109511915922659</v>
      </c>
      <c r="W287" s="17">
        <f t="shared" si="103"/>
        <v>0</v>
      </c>
      <c r="X287" s="10" t="e">
        <f t="shared" ca="1" si="109"/>
        <v>#NUM!</v>
      </c>
      <c r="Y287" s="10">
        <f t="shared" ca="1" si="120"/>
        <v>-1.1408100636710916</v>
      </c>
      <c r="Z287" s="10">
        <f t="shared" ca="1" si="110"/>
        <v>0.32595873934677577</v>
      </c>
      <c r="AA287" s="10">
        <f t="shared" ca="1" si="111"/>
        <v>2.1021008397757082</v>
      </c>
      <c r="AB287" s="10">
        <f t="shared" ca="1" si="112"/>
        <v>3.3828242555295898</v>
      </c>
      <c r="AC287" s="20">
        <f t="shared" ca="1" si="113"/>
        <v>4.4771551920858101</v>
      </c>
      <c r="AD287" s="10">
        <f t="shared" ca="1" si="114"/>
        <v>5.5</v>
      </c>
      <c r="AE287" s="10">
        <f t="shared" ca="1" si="115"/>
        <v>6.5228448079141899</v>
      </c>
      <c r="AF287" s="10">
        <f t="shared" ca="1" si="116"/>
        <v>7.6171757444704102</v>
      </c>
      <c r="AG287" s="10">
        <f t="shared" ca="1" si="117"/>
        <v>8.8978991602242932</v>
      </c>
      <c r="AH287" s="10">
        <f t="shared" ca="1" si="118"/>
        <v>10.674041260653224</v>
      </c>
      <c r="AI287" s="10">
        <f t="shared" ca="1" si="119"/>
        <v>12.140810063671086</v>
      </c>
    </row>
    <row r="288" spans="6:35">
      <c r="F288" s="21" t="s">
        <v>3</v>
      </c>
      <c r="I288" s="19" t="e">
        <f t="shared" si="99"/>
        <v>#N/A</v>
      </c>
      <c r="J288" s="10" t="e">
        <f t="shared" si="121"/>
        <v>#VALUE!</v>
      </c>
      <c r="K288" s="10" t="e">
        <f t="shared" si="104"/>
        <v>#N/A</v>
      </c>
      <c r="L288" s="10" t="e">
        <f t="shared" si="105"/>
        <v>#N/A</v>
      </c>
      <c r="M288" s="10" t="e">
        <f t="shared" si="106"/>
        <v>#N/A</v>
      </c>
      <c r="N288" s="10">
        <f>_xlfn.AGGREGATE(2,7,$D$2:D288)</f>
        <v>6</v>
      </c>
      <c r="O288" s="10" t="e">
        <f t="shared" si="100"/>
        <v>#N/A</v>
      </c>
      <c r="P288" s="10"/>
      <c r="Q288" s="10"/>
      <c r="R288" s="10"/>
      <c r="S288" s="17">
        <f t="shared" si="101"/>
        <v>0.8</v>
      </c>
      <c r="T288" s="10">
        <f t="shared" ca="1" si="107"/>
        <v>8.8978991602242932</v>
      </c>
      <c r="U288" s="17">
        <f t="shared" si="102"/>
        <v>0.55999999999999994</v>
      </c>
      <c r="V288" s="10">
        <f t="shared" ca="1" si="108"/>
        <v>6.109511915922659</v>
      </c>
      <c r="W288" s="17">
        <f t="shared" si="103"/>
        <v>0</v>
      </c>
      <c r="X288" s="10" t="e">
        <f t="shared" ca="1" si="109"/>
        <v>#NUM!</v>
      </c>
      <c r="Y288" s="10">
        <f t="shared" ca="1" si="120"/>
        <v>-1.1408100636710916</v>
      </c>
      <c r="Z288" s="10">
        <f t="shared" ca="1" si="110"/>
        <v>0.32595873934677577</v>
      </c>
      <c r="AA288" s="10">
        <f t="shared" ca="1" si="111"/>
        <v>2.1021008397757082</v>
      </c>
      <c r="AB288" s="10">
        <f t="shared" ca="1" si="112"/>
        <v>3.3828242555295898</v>
      </c>
      <c r="AC288" s="20">
        <f t="shared" ca="1" si="113"/>
        <v>4.4771551920858101</v>
      </c>
      <c r="AD288" s="10">
        <f t="shared" ca="1" si="114"/>
        <v>5.5</v>
      </c>
      <c r="AE288" s="10">
        <f t="shared" ca="1" si="115"/>
        <v>6.5228448079141899</v>
      </c>
      <c r="AF288" s="10">
        <f t="shared" ca="1" si="116"/>
        <v>7.6171757444704102</v>
      </c>
      <c r="AG288" s="10">
        <f t="shared" ca="1" si="117"/>
        <v>8.8978991602242932</v>
      </c>
      <c r="AH288" s="10">
        <f t="shared" ca="1" si="118"/>
        <v>10.674041260653224</v>
      </c>
      <c r="AI288" s="10">
        <f t="shared" ca="1" si="119"/>
        <v>12.140810063671086</v>
      </c>
    </row>
    <row r="289" spans="6:35">
      <c r="F289" s="21" t="s">
        <v>3</v>
      </c>
      <c r="I289" s="19" t="e">
        <f t="shared" si="99"/>
        <v>#N/A</v>
      </c>
      <c r="J289" s="10" t="e">
        <f t="shared" si="121"/>
        <v>#VALUE!</v>
      </c>
      <c r="K289" s="10" t="e">
        <f t="shared" si="104"/>
        <v>#N/A</v>
      </c>
      <c r="L289" s="10" t="e">
        <f t="shared" si="105"/>
        <v>#N/A</v>
      </c>
      <c r="M289" s="10" t="e">
        <f t="shared" si="106"/>
        <v>#N/A</v>
      </c>
      <c r="N289" s="10">
        <f>_xlfn.AGGREGATE(2,7,$D$2:D289)</f>
        <v>6</v>
      </c>
      <c r="O289" s="10" t="e">
        <f t="shared" si="100"/>
        <v>#N/A</v>
      </c>
      <c r="P289" s="10"/>
      <c r="Q289" s="10"/>
      <c r="R289" s="10"/>
      <c r="S289" s="17">
        <f t="shared" si="101"/>
        <v>0.8</v>
      </c>
      <c r="T289" s="10">
        <f t="shared" ca="1" si="107"/>
        <v>8.8978991602242932</v>
      </c>
      <c r="U289" s="17">
        <f t="shared" si="102"/>
        <v>0.55999999999999994</v>
      </c>
      <c r="V289" s="10">
        <f t="shared" ca="1" si="108"/>
        <v>6.109511915922659</v>
      </c>
      <c r="W289" s="17">
        <f t="shared" si="103"/>
        <v>0</v>
      </c>
      <c r="X289" s="10" t="e">
        <f t="shared" ca="1" si="109"/>
        <v>#NUM!</v>
      </c>
      <c r="Y289" s="10">
        <f t="shared" ca="1" si="120"/>
        <v>-1.1408100636710916</v>
      </c>
      <c r="Z289" s="10">
        <f t="shared" ca="1" si="110"/>
        <v>0.32595873934677577</v>
      </c>
      <c r="AA289" s="10">
        <f t="shared" ca="1" si="111"/>
        <v>2.1021008397757082</v>
      </c>
      <c r="AB289" s="10">
        <f t="shared" ca="1" si="112"/>
        <v>3.3828242555295898</v>
      </c>
      <c r="AC289" s="20">
        <f t="shared" ca="1" si="113"/>
        <v>4.4771551920858101</v>
      </c>
      <c r="AD289" s="10">
        <f t="shared" ca="1" si="114"/>
        <v>5.5</v>
      </c>
      <c r="AE289" s="10">
        <f t="shared" ca="1" si="115"/>
        <v>6.5228448079141899</v>
      </c>
      <c r="AF289" s="10">
        <f t="shared" ca="1" si="116"/>
        <v>7.6171757444704102</v>
      </c>
      <c r="AG289" s="10">
        <f t="shared" ca="1" si="117"/>
        <v>8.8978991602242932</v>
      </c>
      <c r="AH289" s="10">
        <f t="shared" ca="1" si="118"/>
        <v>10.674041260653224</v>
      </c>
      <c r="AI289" s="10">
        <f t="shared" ca="1" si="119"/>
        <v>12.140810063671086</v>
      </c>
    </row>
    <row r="290" spans="6:35">
      <c r="F290" s="21" t="s">
        <v>3</v>
      </c>
      <c r="I290" s="19" t="e">
        <f t="shared" si="99"/>
        <v>#N/A</v>
      </c>
      <c r="J290" s="10" t="e">
        <f t="shared" si="121"/>
        <v>#VALUE!</v>
      </c>
      <c r="K290" s="10" t="e">
        <f t="shared" si="104"/>
        <v>#N/A</v>
      </c>
      <c r="L290" s="10" t="e">
        <f t="shared" si="105"/>
        <v>#N/A</v>
      </c>
      <c r="M290" s="10" t="e">
        <f t="shared" si="106"/>
        <v>#N/A</v>
      </c>
      <c r="N290" s="10">
        <f>_xlfn.AGGREGATE(2,7,$D$2:D290)</f>
        <v>6</v>
      </c>
      <c r="O290" s="10" t="e">
        <f t="shared" si="100"/>
        <v>#N/A</v>
      </c>
      <c r="P290" s="10"/>
      <c r="Q290" s="10"/>
      <c r="R290" s="10"/>
      <c r="S290" s="17">
        <f t="shared" si="101"/>
        <v>0.8</v>
      </c>
      <c r="T290" s="10">
        <f t="shared" ca="1" si="107"/>
        <v>8.8978991602242932</v>
      </c>
      <c r="U290" s="17">
        <f t="shared" si="102"/>
        <v>0.55999999999999994</v>
      </c>
      <c r="V290" s="10">
        <f t="shared" ca="1" si="108"/>
        <v>6.109511915922659</v>
      </c>
      <c r="W290" s="17">
        <f t="shared" si="103"/>
        <v>0</v>
      </c>
      <c r="X290" s="10" t="e">
        <f t="shared" ca="1" si="109"/>
        <v>#NUM!</v>
      </c>
      <c r="Y290" s="10">
        <f t="shared" ca="1" si="120"/>
        <v>-1.1408100636710916</v>
      </c>
      <c r="Z290" s="10">
        <f t="shared" ca="1" si="110"/>
        <v>0.32595873934677577</v>
      </c>
      <c r="AA290" s="10">
        <f t="shared" ca="1" si="111"/>
        <v>2.1021008397757082</v>
      </c>
      <c r="AB290" s="10">
        <f t="shared" ca="1" si="112"/>
        <v>3.3828242555295898</v>
      </c>
      <c r="AC290" s="20">
        <f t="shared" ca="1" si="113"/>
        <v>4.4771551920858101</v>
      </c>
      <c r="AD290" s="10">
        <f t="shared" ca="1" si="114"/>
        <v>5.5</v>
      </c>
      <c r="AE290" s="10">
        <f t="shared" ca="1" si="115"/>
        <v>6.5228448079141899</v>
      </c>
      <c r="AF290" s="10">
        <f t="shared" ca="1" si="116"/>
        <v>7.6171757444704102</v>
      </c>
      <c r="AG290" s="10">
        <f t="shared" ca="1" si="117"/>
        <v>8.8978991602242932</v>
      </c>
      <c r="AH290" s="10">
        <f t="shared" ca="1" si="118"/>
        <v>10.674041260653224</v>
      </c>
      <c r="AI290" s="10">
        <f t="shared" ca="1" si="119"/>
        <v>12.140810063671086</v>
      </c>
    </row>
    <row r="291" spans="6:35">
      <c r="F291" s="21" t="s">
        <v>3</v>
      </c>
      <c r="I291" s="19" t="e">
        <f t="shared" si="99"/>
        <v>#N/A</v>
      </c>
      <c r="J291" s="10" t="e">
        <f t="shared" si="121"/>
        <v>#VALUE!</v>
      </c>
      <c r="K291" s="10" t="e">
        <f t="shared" si="104"/>
        <v>#N/A</v>
      </c>
      <c r="L291" s="10" t="e">
        <f t="shared" si="105"/>
        <v>#N/A</v>
      </c>
      <c r="M291" s="10" t="e">
        <f t="shared" si="106"/>
        <v>#N/A</v>
      </c>
      <c r="N291" s="10">
        <f>_xlfn.AGGREGATE(2,7,$D$2:D291)</f>
        <v>6</v>
      </c>
      <c r="O291" s="10" t="e">
        <f t="shared" si="100"/>
        <v>#N/A</v>
      </c>
      <c r="P291" s="10"/>
      <c r="Q291" s="10"/>
      <c r="R291" s="10"/>
      <c r="S291" s="17">
        <f t="shared" si="101"/>
        <v>0.8</v>
      </c>
      <c r="T291" s="10">
        <f t="shared" ca="1" si="107"/>
        <v>8.8978991602242932</v>
      </c>
      <c r="U291" s="17">
        <f t="shared" si="102"/>
        <v>0.55999999999999994</v>
      </c>
      <c r="V291" s="10">
        <f t="shared" ca="1" si="108"/>
        <v>6.109511915922659</v>
      </c>
      <c r="W291" s="17">
        <f t="shared" si="103"/>
        <v>0</v>
      </c>
      <c r="X291" s="10" t="e">
        <f t="shared" ca="1" si="109"/>
        <v>#NUM!</v>
      </c>
      <c r="Y291" s="10">
        <f t="shared" ca="1" si="120"/>
        <v>-1.1408100636710916</v>
      </c>
      <c r="Z291" s="10">
        <f t="shared" ca="1" si="110"/>
        <v>0.32595873934677577</v>
      </c>
      <c r="AA291" s="10">
        <f t="shared" ca="1" si="111"/>
        <v>2.1021008397757082</v>
      </c>
      <c r="AB291" s="10">
        <f t="shared" ca="1" si="112"/>
        <v>3.3828242555295898</v>
      </c>
      <c r="AC291" s="20">
        <f t="shared" ca="1" si="113"/>
        <v>4.4771551920858101</v>
      </c>
      <c r="AD291" s="10">
        <f t="shared" ca="1" si="114"/>
        <v>5.5</v>
      </c>
      <c r="AE291" s="10">
        <f t="shared" ca="1" si="115"/>
        <v>6.5228448079141899</v>
      </c>
      <c r="AF291" s="10">
        <f t="shared" ca="1" si="116"/>
        <v>7.6171757444704102</v>
      </c>
      <c r="AG291" s="10">
        <f t="shared" ca="1" si="117"/>
        <v>8.8978991602242932</v>
      </c>
      <c r="AH291" s="10">
        <f t="shared" ca="1" si="118"/>
        <v>10.674041260653224</v>
      </c>
      <c r="AI291" s="10">
        <f t="shared" ca="1" si="119"/>
        <v>12.140810063671086</v>
      </c>
    </row>
    <row r="292" spans="6:35">
      <c r="F292" s="21" t="s">
        <v>3</v>
      </c>
      <c r="I292" s="19" t="e">
        <f t="shared" si="99"/>
        <v>#N/A</v>
      </c>
      <c r="J292" s="10" t="e">
        <f t="shared" si="121"/>
        <v>#VALUE!</v>
      </c>
      <c r="K292" s="10" t="e">
        <f t="shared" si="104"/>
        <v>#N/A</v>
      </c>
      <c r="L292" s="10" t="e">
        <f t="shared" si="105"/>
        <v>#N/A</v>
      </c>
      <c r="M292" s="10" t="e">
        <f t="shared" si="106"/>
        <v>#N/A</v>
      </c>
      <c r="N292" s="10">
        <f>_xlfn.AGGREGATE(2,7,$D$2:D292)</f>
        <v>6</v>
      </c>
      <c r="O292" s="10" t="e">
        <f t="shared" si="100"/>
        <v>#N/A</v>
      </c>
      <c r="P292" s="10"/>
      <c r="Q292" s="10"/>
      <c r="R292" s="10"/>
      <c r="S292" s="17">
        <f t="shared" si="101"/>
        <v>0.8</v>
      </c>
      <c r="T292" s="10">
        <f t="shared" ca="1" si="107"/>
        <v>8.8978991602242932</v>
      </c>
      <c r="U292" s="17">
        <f t="shared" si="102"/>
        <v>0.55999999999999994</v>
      </c>
      <c r="V292" s="10">
        <f t="shared" ca="1" si="108"/>
        <v>6.109511915922659</v>
      </c>
      <c r="W292" s="17">
        <f t="shared" si="103"/>
        <v>0</v>
      </c>
      <c r="X292" s="10" t="e">
        <f t="shared" ca="1" si="109"/>
        <v>#NUM!</v>
      </c>
      <c r="Y292" s="10">
        <f t="shared" ca="1" si="120"/>
        <v>-1.1408100636710916</v>
      </c>
      <c r="Z292" s="10">
        <f t="shared" ca="1" si="110"/>
        <v>0.32595873934677577</v>
      </c>
      <c r="AA292" s="10">
        <f t="shared" ca="1" si="111"/>
        <v>2.1021008397757082</v>
      </c>
      <c r="AB292" s="10">
        <f t="shared" ca="1" si="112"/>
        <v>3.3828242555295898</v>
      </c>
      <c r="AC292" s="20">
        <f t="shared" ca="1" si="113"/>
        <v>4.4771551920858101</v>
      </c>
      <c r="AD292" s="10">
        <f t="shared" ca="1" si="114"/>
        <v>5.5</v>
      </c>
      <c r="AE292" s="10">
        <f t="shared" ca="1" si="115"/>
        <v>6.5228448079141899</v>
      </c>
      <c r="AF292" s="10">
        <f t="shared" ca="1" si="116"/>
        <v>7.6171757444704102</v>
      </c>
      <c r="AG292" s="10">
        <f t="shared" ca="1" si="117"/>
        <v>8.8978991602242932</v>
      </c>
      <c r="AH292" s="10">
        <f t="shared" ca="1" si="118"/>
        <v>10.674041260653224</v>
      </c>
      <c r="AI292" s="10">
        <f t="shared" ca="1" si="119"/>
        <v>12.140810063671086</v>
      </c>
    </row>
    <row r="293" spans="6:35">
      <c r="F293" s="21" t="s">
        <v>3</v>
      </c>
      <c r="I293" s="19" t="e">
        <f t="shared" si="99"/>
        <v>#N/A</v>
      </c>
      <c r="J293" s="10" t="e">
        <f t="shared" si="121"/>
        <v>#VALUE!</v>
      </c>
      <c r="K293" s="10" t="e">
        <f t="shared" si="104"/>
        <v>#N/A</v>
      </c>
      <c r="L293" s="10" t="e">
        <f t="shared" si="105"/>
        <v>#N/A</v>
      </c>
      <c r="M293" s="10" t="e">
        <f t="shared" si="106"/>
        <v>#N/A</v>
      </c>
      <c r="N293" s="10">
        <f>_xlfn.AGGREGATE(2,7,$D$2:D293)</f>
        <v>6</v>
      </c>
      <c r="O293" s="10" t="e">
        <f t="shared" si="100"/>
        <v>#N/A</v>
      </c>
      <c r="P293" s="10"/>
      <c r="Q293" s="10"/>
      <c r="R293" s="10"/>
      <c r="S293" s="17">
        <f t="shared" si="101"/>
        <v>0.8</v>
      </c>
      <c r="T293" s="10">
        <f t="shared" ca="1" si="107"/>
        <v>8.8978991602242932</v>
      </c>
      <c r="U293" s="17">
        <f t="shared" si="102"/>
        <v>0.55999999999999994</v>
      </c>
      <c r="V293" s="10">
        <f t="shared" ca="1" si="108"/>
        <v>6.109511915922659</v>
      </c>
      <c r="W293" s="17">
        <f t="shared" si="103"/>
        <v>0</v>
      </c>
      <c r="X293" s="10" t="e">
        <f t="shared" ca="1" si="109"/>
        <v>#NUM!</v>
      </c>
      <c r="Y293" s="10">
        <f t="shared" ca="1" si="120"/>
        <v>-1.1408100636710916</v>
      </c>
      <c r="Z293" s="10">
        <f t="shared" ca="1" si="110"/>
        <v>0.32595873934677577</v>
      </c>
      <c r="AA293" s="10">
        <f t="shared" ca="1" si="111"/>
        <v>2.1021008397757082</v>
      </c>
      <c r="AB293" s="10">
        <f t="shared" ca="1" si="112"/>
        <v>3.3828242555295898</v>
      </c>
      <c r="AC293" s="20">
        <f t="shared" ca="1" si="113"/>
        <v>4.4771551920858101</v>
      </c>
      <c r="AD293" s="10">
        <f t="shared" ca="1" si="114"/>
        <v>5.5</v>
      </c>
      <c r="AE293" s="10">
        <f t="shared" ca="1" si="115"/>
        <v>6.5228448079141899</v>
      </c>
      <c r="AF293" s="10">
        <f t="shared" ca="1" si="116"/>
        <v>7.6171757444704102</v>
      </c>
      <c r="AG293" s="10">
        <f t="shared" ca="1" si="117"/>
        <v>8.8978991602242932</v>
      </c>
      <c r="AH293" s="10">
        <f t="shared" ca="1" si="118"/>
        <v>10.674041260653224</v>
      </c>
      <c r="AI293" s="10">
        <f t="shared" ca="1" si="119"/>
        <v>12.140810063671086</v>
      </c>
    </row>
    <row r="294" spans="6:35">
      <c r="F294" s="21" t="s">
        <v>3</v>
      </c>
      <c r="I294" s="19" t="e">
        <f t="shared" si="99"/>
        <v>#N/A</v>
      </c>
      <c r="J294" s="10" t="e">
        <f t="shared" si="121"/>
        <v>#VALUE!</v>
      </c>
      <c r="K294" s="10" t="e">
        <f t="shared" si="104"/>
        <v>#N/A</v>
      </c>
      <c r="L294" s="10" t="e">
        <f t="shared" si="105"/>
        <v>#N/A</v>
      </c>
      <c r="M294" s="10" t="e">
        <f t="shared" si="106"/>
        <v>#N/A</v>
      </c>
      <c r="N294" s="10">
        <f>_xlfn.AGGREGATE(2,7,$D$2:D294)</f>
        <v>6</v>
      </c>
      <c r="O294" s="10" t="e">
        <f t="shared" si="100"/>
        <v>#N/A</v>
      </c>
      <c r="P294" s="10"/>
      <c r="Q294" s="10"/>
      <c r="R294" s="10"/>
      <c r="S294" s="17">
        <f t="shared" si="101"/>
        <v>0.8</v>
      </c>
      <c r="T294" s="10">
        <f t="shared" ca="1" si="107"/>
        <v>8.8978991602242932</v>
      </c>
      <c r="U294" s="17">
        <f t="shared" si="102"/>
        <v>0.55999999999999994</v>
      </c>
      <c r="V294" s="10">
        <f t="shared" ca="1" si="108"/>
        <v>6.109511915922659</v>
      </c>
      <c r="W294" s="17">
        <f t="shared" si="103"/>
        <v>0</v>
      </c>
      <c r="X294" s="10" t="e">
        <f t="shared" ca="1" si="109"/>
        <v>#NUM!</v>
      </c>
      <c r="Y294" s="10">
        <f t="shared" ca="1" si="120"/>
        <v>-1.1408100636710916</v>
      </c>
      <c r="Z294" s="10">
        <f t="shared" ca="1" si="110"/>
        <v>0.32595873934677577</v>
      </c>
      <c r="AA294" s="10">
        <f t="shared" ca="1" si="111"/>
        <v>2.1021008397757082</v>
      </c>
      <c r="AB294" s="10">
        <f t="shared" ca="1" si="112"/>
        <v>3.3828242555295898</v>
      </c>
      <c r="AC294" s="20">
        <f t="shared" ca="1" si="113"/>
        <v>4.4771551920858101</v>
      </c>
      <c r="AD294" s="10">
        <f t="shared" ca="1" si="114"/>
        <v>5.5</v>
      </c>
      <c r="AE294" s="10">
        <f t="shared" ca="1" si="115"/>
        <v>6.5228448079141899</v>
      </c>
      <c r="AF294" s="10">
        <f t="shared" ca="1" si="116"/>
        <v>7.6171757444704102</v>
      </c>
      <c r="AG294" s="10">
        <f t="shared" ca="1" si="117"/>
        <v>8.8978991602242932</v>
      </c>
      <c r="AH294" s="10">
        <f t="shared" ca="1" si="118"/>
        <v>10.674041260653224</v>
      </c>
      <c r="AI294" s="10">
        <f t="shared" ca="1" si="119"/>
        <v>12.140810063671086</v>
      </c>
    </row>
    <row r="295" spans="6:35">
      <c r="F295" s="21" t="s">
        <v>3</v>
      </c>
      <c r="I295" s="19" t="e">
        <f t="shared" si="99"/>
        <v>#N/A</v>
      </c>
      <c r="J295" s="10" t="e">
        <f t="shared" si="121"/>
        <v>#VALUE!</v>
      </c>
      <c r="K295" s="10" t="e">
        <f t="shared" si="104"/>
        <v>#N/A</v>
      </c>
      <c r="L295" s="10" t="e">
        <f t="shared" si="105"/>
        <v>#N/A</v>
      </c>
      <c r="M295" s="10" t="e">
        <f t="shared" si="106"/>
        <v>#N/A</v>
      </c>
      <c r="N295" s="10">
        <f>_xlfn.AGGREGATE(2,7,$D$2:D295)</f>
        <v>6</v>
      </c>
      <c r="O295" s="10" t="e">
        <f t="shared" si="100"/>
        <v>#N/A</v>
      </c>
      <c r="P295" s="10"/>
      <c r="Q295" s="10"/>
      <c r="R295" s="10"/>
      <c r="S295" s="17">
        <f t="shared" si="101"/>
        <v>0.8</v>
      </c>
      <c r="T295" s="10">
        <f t="shared" ca="1" si="107"/>
        <v>8.8978991602242932</v>
      </c>
      <c r="U295" s="17">
        <f t="shared" si="102"/>
        <v>0.55999999999999994</v>
      </c>
      <c r="V295" s="10">
        <f t="shared" ca="1" si="108"/>
        <v>6.109511915922659</v>
      </c>
      <c r="W295" s="17">
        <f t="shared" si="103"/>
        <v>0</v>
      </c>
      <c r="X295" s="10" t="e">
        <f t="shared" ca="1" si="109"/>
        <v>#NUM!</v>
      </c>
      <c r="Y295" s="10">
        <f t="shared" ca="1" si="120"/>
        <v>-1.1408100636710916</v>
      </c>
      <c r="Z295" s="10">
        <f t="shared" ca="1" si="110"/>
        <v>0.32595873934677577</v>
      </c>
      <c r="AA295" s="10">
        <f t="shared" ca="1" si="111"/>
        <v>2.1021008397757082</v>
      </c>
      <c r="AB295" s="10">
        <f t="shared" ca="1" si="112"/>
        <v>3.3828242555295898</v>
      </c>
      <c r="AC295" s="20">
        <f t="shared" ca="1" si="113"/>
        <v>4.4771551920858101</v>
      </c>
      <c r="AD295" s="10">
        <f t="shared" ca="1" si="114"/>
        <v>5.5</v>
      </c>
      <c r="AE295" s="10">
        <f t="shared" ca="1" si="115"/>
        <v>6.5228448079141899</v>
      </c>
      <c r="AF295" s="10">
        <f t="shared" ca="1" si="116"/>
        <v>7.6171757444704102</v>
      </c>
      <c r="AG295" s="10">
        <f t="shared" ca="1" si="117"/>
        <v>8.8978991602242932</v>
      </c>
      <c r="AH295" s="10">
        <f t="shared" ca="1" si="118"/>
        <v>10.674041260653224</v>
      </c>
      <c r="AI295" s="10">
        <f t="shared" ca="1" si="119"/>
        <v>12.140810063671086</v>
      </c>
    </row>
    <row r="296" spans="6:35">
      <c r="F296" s="21" t="s">
        <v>3</v>
      </c>
      <c r="I296" s="19" t="e">
        <f t="shared" si="99"/>
        <v>#N/A</v>
      </c>
      <c r="J296" s="10" t="e">
        <f t="shared" si="121"/>
        <v>#VALUE!</v>
      </c>
      <c r="K296" s="10" t="e">
        <f t="shared" si="104"/>
        <v>#N/A</v>
      </c>
      <c r="L296" s="10" t="e">
        <f t="shared" si="105"/>
        <v>#N/A</v>
      </c>
      <c r="M296" s="10" t="e">
        <f t="shared" si="106"/>
        <v>#N/A</v>
      </c>
      <c r="N296" s="10">
        <f>_xlfn.AGGREGATE(2,7,$D$2:D296)</f>
        <v>6</v>
      </c>
      <c r="O296" s="10" t="e">
        <f t="shared" si="100"/>
        <v>#N/A</v>
      </c>
      <c r="P296" s="10"/>
      <c r="Q296" s="10"/>
      <c r="R296" s="10"/>
      <c r="S296" s="17">
        <f t="shared" si="101"/>
        <v>0.8</v>
      </c>
      <c r="T296" s="10">
        <f t="shared" ca="1" si="107"/>
        <v>8.8978991602242932</v>
      </c>
      <c r="U296" s="17">
        <f t="shared" si="102"/>
        <v>0.55999999999999994</v>
      </c>
      <c r="V296" s="10">
        <f t="shared" ca="1" si="108"/>
        <v>6.109511915922659</v>
      </c>
      <c r="W296" s="17">
        <f t="shared" si="103"/>
        <v>0</v>
      </c>
      <c r="X296" s="10" t="e">
        <f t="shared" ca="1" si="109"/>
        <v>#NUM!</v>
      </c>
      <c r="Y296" s="10">
        <f t="shared" ca="1" si="120"/>
        <v>-1.1408100636710916</v>
      </c>
      <c r="Z296" s="10">
        <f t="shared" ca="1" si="110"/>
        <v>0.32595873934677577</v>
      </c>
      <c r="AA296" s="10">
        <f t="shared" ca="1" si="111"/>
        <v>2.1021008397757082</v>
      </c>
      <c r="AB296" s="10">
        <f t="shared" ca="1" si="112"/>
        <v>3.3828242555295898</v>
      </c>
      <c r="AC296" s="20">
        <f t="shared" ca="1" si="113"/>
        <v>4.4771551920858101</v>
      </c>
      <c r="AD296" s="10">
        <f t="shared" ca="1" si="114"/>
        <v>5.5</v>
      </c>
      <c r="AE296" s="10">
        <f t="shared" ca="1" si="115"/>
        <v>6.5228448079141899</v>
      </c>
      <c r="AF296" s="10">
        <f t="shared" ca="1" si="116"/>
        <v>7.6171757444704102</v>
      </c>
      <c r="AG296" s="10">
        <f t="shared" ca="1" si="117"/>
        <v>8.8978991602242932</v>
      </c>
      <c r="AH296" s="10">
        <f t="shared" ca="1" si="118"/>
        <v>10.674041260653224</v>
      </c>
      <c r="AI296" s="10">
        <f t="shared" ca="1" si="119"/>
        <v>12.140810063671086</v>
      </c>
    </row>
    <row r="297" spans="6:35">
      <c r="F297" s="21" t="s">
        <v>3</v>
      </c>
      <c r="I297" s="19" t="e">
        <f t="shared" si="99"/>
        <v>#N/A</v>
      </c>
      <c r="J297" s="10" t="e">
        <f t="shared" si="121"/>
        <v>#VALUE!</v>
      </c>
      <c r="K297" s="10" t="e">
        <f t="shared" si="104"/>
        <v>#N/A</v>
      </c>
      <c r="L297" s="10" t="e">
        <f t="shared" si="105"/>
        <v>#N/A</v>
      </c>
      <c r="M297" s="10" t="e">
        <f t="shared" si="106"/>
        <v>#N/A</v>
      </c>
      <c r="N297" s="10">
        <f>_xlfn.AGGREGATE(2,7,$D$2:D297)</f>
        <v>6</v>
      </c>
      <c r="O297" s="10" t="e">
        <f t="shared" si="100"/>
        <v>#N/A</v>
      </c>
      <c r="P297" s="10"/>
      <c r="Q297" s="10"/>
      <c r="R297" s="10"/>
      <c r="S297" s="17">
        <f t="shared" si="101"/>
        <v>0.8</v>
      </c>
      <c r="T297" s="10">
        <f t="shared" ca="1" si="107"/>
        <v>8.8978991602242932</v>
      </c>
      <c r="U297" s="17">
        <f t="shared" si="102"/>
        <v>0.55999999999999994</v>
      </c>
      <c r="V297" s="10">
        <f t="shared" ca="1" si="108"/>
        <v>6.109511915922659</v>
      </c>
      <c r="W297" s="17">
        <f t="shared" si="103"/>
        <v>0</v>
      </c>
      <c r="X297" s="10" t="e">
        <f t="shared" ca="1" si="109"/>
        <v>#NUM!</v>
      </c>
      <c r="Y297" s="10">
        <f t="shared" ca="1" si="120"/>
        <v>-1.1408100636710916</v>
      </c>
      <c r="Z297" s="10">
        <f t="shared" ca="1" si="110"/>
        <v>0.32595873934677577</v>
      </c>
      <c r="AA297" s="10">
        <f t="shared" ca="1" si="111"/>
        <v>2.1021008397757082</v>
      </c>
      <c r="AB297" s="10">
        <f t="shared" ca="1" si="112"/>
        <v>3.3828242555295898</v>
      </c>
      <c r="AC297" s="20">
        <f t="shared" ca="1" si="113"/>
        <v>4.4771551920858101</v>
      </c>
      <c r="AD297" s="10">
        <f t="shared" ca="1" si="114"/>
        <v>5.5</v>
      </c>
      <c r="AE297" s="10">
        <f t="shared" ca="1" si="115"/>
        <v>6.5228448079141899</v>
      </c>
      <c r="AF297" s="10">
        <f t="shared" ca="1" si="116"/>
        <v>7.6171757444704102</v>
      </c>
      <c r="AG297" s="10">
        <f t="shared" ca="1" si="117"/>
        <v>8.8978991602242932</v>
      </c>
      <c r="AH297" s="10">
        <f t="shared" ca="1" si="118"/>
        <v>10.674041260653224</v>
      </c>
      <c r="AI297" s="10">
        <f t="shared" ca="1" si="119"/>
        <v>12.140810063671086</v>
      </c>
    </row>
    <row r="298" spans="6:35">
      <c r="F298" s="21" t="s">
        <v>3</v>
      </c>
      <c r="I298" s="19" t="e">
        <f t="shared" si="99"/>
        <v>#N/A</v>
      </c>
      <c r="J298" s="10" t="e">
        <f t="shared" si="121"/>
        <v>#VALUE!</v>
      </c>
      <c r="K298" s="10" t="e">
        <f t="shared" si="104"/>
        <v>#N/A</v>
      </c>
      <c r="L298" s="10" t="e">
        <f t="shared" si="105"/>
        <v>#N/A</v>
      </c>
      <c r="M298" s="10" t="e">
        <f t="shared" si="106"/>
        <v>#N/A</v>
      </c>
      <c r="N298" s="10">
        <f>_xlfn.AGGREGATE(2,7,$D$2:D298)</f>
        <v>6</v>
      </c>
      <c r="O298" s="10" t="e">
        <f t="shared" si="100"/>
        <v>#N/A</v>
      </c>
      <c r="P298" s="10"/>
      <c r="Q298" s="10"/>
      <c r="R298" s="10"/>
      <c r="S298" s="17">
        <f t="shared" si="101"/>
        <v>0.8</v>
      </c>
      <c r="T298" s="10">
        <f t="shared" ca="1" si="107"/>
        <v>8.8978991602242932</v>
      </c>
      <c r="U298" s="17">
        <f t="shared" si="102"/>
        <v>0.55999999999999994</v>
      </c>
      <c r="V298" s="10">
        <f t="shared" ca="1" si="108"/>
        <v>6.109511915922659</v>
      </c>
      <c r="W298" s="17">
        <f t="shared" si="103"/>
        <v>0</v>
      </c>
      <c r="X298" s="10" t="e">
        <f t="shared" ca="1" si="109"/>
        <v>#NUM!</v>
      </c>
      <c r="Y298" s="10">
        <f t="shared" ca="1" si="120"/>
        <v>-1.1408100636710916</v>
      </c>
      <c r="Z298" s="10">
        <f t="shared" ca="1" si="110"/>
        <v>0.32595873934677577</v>
      </c>
      <c r="AA298" s="10">
        <f t="shared" ca="1" si="111"/>
        <v>2.1021008397757082</v>
      </c>
      <c r="AB298" s="10">
        <f t="shared" ca="1" si="112"/>
        <v>3.3828242555295898</v>
      </c>
      <c r="AC298" s="20">
        <f t="shared" ca="1" si="113"/>
        <v>4.4771551920858101</v>
      </c>
      <c r="AD298" s="10">
        <f t="shared" ca="1" si="114"/>
        <v>5.5</v>
      </c>
      <c r="AE298" s="10">
        <f t="shared" ca="1" si="115"/>
        <v>6.5228448079141899</v>
      </c>
      <c r="AF298" s="10">
        <f t="shared" ca="1" si="116"/>
        <v>7.6171757444704102</v>
      </c>
      <c r="AG298" s="10">
        <f t="shared" ca="1" si="117"/>
        <v>8.8978991602242932</v>
      </c>
      <c r="AH298" s="10">
        <f t="shared" ca="1" si="118"/>
        <v>10.674041260653224</v>
      </c>
      <c r="AI298" s="10">
        <f t="shared" ca="1" si="119"/>
        <v>12.140810063671086</v>
      </c>
    </row>
    <row r="299" spans="6:35">
      <c r="F299" s="21" t="s">
        <v>3</v>
      </c>
      <c r="I299" s="19" t="e">
        <f t="shared" si="99"/>
        <v>#N/A</v>
      </c>
      <c r="J299" s="10" t="e">
        <f t="shared" si="121"/>
        <v>#VALUE!</v>
      </c>
      <c r="K299" s="10" t="e">
        <f t="shared" si="104"/>
        <v>#N/A</v>
      </c>
      <c r="L299" s="10" t="e">
        <f t="shared" si="105"/>
        <v>#N/A</v>
      </c>
      <c r="M299" s="10" t="e">
        <f t="shared" si="106"/>
        <v>#N/A</v>
      </c>
      <c r="N299" s="10">
        <f>_xlfn.AGGREGATE(2,7,$D$2:D299)</f>
        <v>6</v>
      </c>
      <c r="O299" s="10" t="e">
        <f t="shared" si="100"/>
        <v>#N/A</v>
      </c>
      <c r="P299" s="10"/>
      <c r="Q299" s="10"/>
      <c r="R299" s="10"/>
      <c r="S299" s="17">
        <f t="shared" si="101"/>
        <v>0.8</v>
      </c>
      <c r="T299" s="10">
        <f t="shared" ca="1" si="107"/>
        <v>8.8978991602242932</v>
      </c>
      <c r="U299" s="17">
        <f t="shared" si="102"/>
        <v>0.55999999999999994</v>
      </c>
      <c r="V299" s="10">
        <f t="shared" ca="1" si="108"/>
        <v>6.109511915922659</v>
      </c>
      <c r="W299" s="17">
        <f t="shared" si="103"/>
        <v>0</v>
      </c>
      <c r="X299" s="10" t="e">
        <f t="shared" ca="1" si="109"/>
        <v>#NUM!</v>
      </c>
      <c r="Y299" s="10">
        <f t="shared" ca="1" si="120"/>
        <v>-1.1408100636710916</v>
      </c>
      <c r="Z299" s="10">
        <f t="shared" ca="1" si="110"/>
        <v>0.32595873934677577</v>
      </c>
      <c r="AA299" s="10">
        <f t="shared" ca="1" si="111"/>
        <v>2.1021008397757082</v>
      </c>
      <c r="AB299" s="10">
        <f t="shared" ca="1" si="112"/>
        <v>3.3828242555295898</v>
      </c>
      <c r="AC299" s="20">
        <f t="shared" ca="1" si="113"/>
        <v>4.4771551920858101</v>
      </c>
      <c r="AD299" s="10">
        <f t="shared" ca="1" si="114"/>
        <v>5.5</v>
      </c>
      <c r="AE299" s="10">
        <f t="shared" ca="1" si="115"/>
        <v>6.5228448079141899</v>
      </c>
      <c r="AF299" s="10">
        <f t="shared" ca="1" si="116"/>
        <v>7.6171757444704102</v>
      </c>
      <c r="AG299" s="10">
        <f t="shared" ca="1" si="117"/>
        <v>8.8978991602242932</v>
      </c>
      <c r="AH299" s="10">
        <f t="shared" ca="1" si="118"/>
        <v>10.674041260653224</v>
      </c>
      <c r="AI299" s="10">
        <f t="shared" ca="1" si="119"/>
        <v>12.140810063671086</v>
      </c>
    </row>
  </sheetData>
  <phoneticPr fontId="1"/>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計算シート</vt:lpstr>
      <vt:lpstr>Akagarei-JS</vt:lpstr>
      <vt:lpstr>NAtest</vt:lpstr>
      <vt:lpstr>D_dummy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2019-07-18T05:20:48Z</dcterms:created>
  <dcterms:modified xsi:type="dcterms:W3CDTF">2020-03-10T05:26:04Z</dcterms:modified>
</cp:coreProperties>
</file>