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"/>
    </mc:Choice>
  </mc:AlternateContent>
  <xr:revisionPtr revIDLastSave="0" documentId="13_ncr:1_{C601088E-EECB-4EFC-958F-2E63D457D0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Hibrid_initialParams" sheetId="1" r:id="rId1"/>
  </sheets>
  <definedNames>
    <definedName name="_xlnm._FilterDatabase" localSheetId="0" hidden="1">resHibrid_initialParams!$A$1:$O$31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 s="1"/>
  <c r="M4" i="1"/>
  <c r="N4" i="1" s="1"/>
  <c r="M5" i="1"/>
  <c r="N5" i="1" s="1"/>
  <c r="M6" i="1"/>
  <c r="N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/>
  <c r="M25" i="1"/>
  <c r="N25" i="1" s="1"/>
  <c r="M26" i="1"/>
  <c r="N26" i="1"/>
  <c r="M27" i="1"/>
  <c r="N27" i="1" s="1"/>
  <c r="M28" i="1"/>
  <c r="N28" i="1" s="1"/>
  <c r="M29" i="1"/>
  <c r="N29" i="1" s="1"/>
  <c r="M30" i="1"/>
  <c r="N30" i="1"/>
  <c r="M31" i="1"/>
  <c r="N31" i="1"/>
  <c r="S16" i="1" l="1"/>
  <c r="S17" i="1" s="1"/>
  <c r="S15" i="1"/>
  <c r="AB13" i="1" l="1"/>
  <c r="S13" i="1"/>
</calcChain>
</file>

<file path=xl/sharedStrings.xml><?xml version="1.0" encoding="utf-8"?>
<sst xmlns="http://schemas.openxmlformats.org/spreadsheetml/2006/main" count="24" uniqueCount="24">
  <si>
    <t>Lépés</t>
  </si>
  <si>
    <t>Lépés%</t>
  </si>
  <si>
    <t>Sorcímkék</t>
  </si>
  <si>
    <t>Végösszeg</t>
  </si>
  <si>
    <t>Mennyiség / V2</t>
  </si>
  <si>
    <t>Mennyiség / V2_2</t>
  </si>
  <si>
    <t>Átlag térbejárás:</t>
  </si>
  <si>
    <t>Ha csak azokat a futásokat nézzük, ahol meglett az optimum a kilépési feltétel előtt:</t>
  </si>
  <si>
    <t>Cement</t>
  </si>
  <si>
    <t>BlastFurnaceSlag</t>
  </si>
  <si>
    <t>FlyAsh</t>
  </si>
  <si>
    <t>Water</t>
  </si>
  <si>
    <t>Superplasticizer</t>
  </si>
  <si>
    <t>CoarseAggregate</t>
  </si>
  <si>
    <t>FineAggregate</t>
  </si>
  <si>
    <t>Age</t>
  </si>
  <si>
    <t>Rnegyzet</t>
  </si>
  <si>
    <t>Szignif</t>
  </si>
  <si>
    <t>Concurvity</t>
  </si>
  <si>
    <t>StepNo</t>
  </si>
  <si>
    <t>Runtime (sec)</t>
  </si>
  <si>
    <t>Átlag futásidő</t>
  </si>
  <si>
    <t>Futásidő szórás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</si>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</sst>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10" fontId="0" fillId="33" borderId="0" xfId="0" applyNumberFormat="1" applyFill="1"/>
    <xf numFmtId="0" fontId="0" fillId="0" borderId="0" xfId="0" applyAlignment="1">
      <alignment horizontal="right"/>
    </xf>
    <xf numFmtId="9" fontId="18" fillId="0" borderId="0" xfId="1" applyFont="1"/>
    <xf numFmtId="9" fontId="0" fillId="0" borderId="0" xfId="1" applyNumberFormat="1" applyFont="1"/>
    <xf numFmtId="0" fontId="18" fillId="0" borderId="0" xfId="0" applyFont="1"/>
    <xf numFmtId="164" fontId="0" fillId="0" borderId="0" xfId="1" applyNumberFormat="1" applyFont="1"/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3669.550777893521" createdVersion="6" refreshedVersion="6" minRefreshableVersion="3" recordCount="30" xr:uid="{00000000-000A-0000-FFFF-FFFF03000000}">
  <cacheSource type="worksheet">
    <worksheetSource ref="I1:N31" sheet="resHibrid_initialParams"/>
  </cacheSource>
  <cacheFields count="6">
    <cacheField name="V2" numFmtId="0">
      <sharedItems containsSemiMixedTypes="0" containsString="0" containsNumber="1" minValue="0.66466189610733295" maxValue="0.85580001022504304" count="9">
        <n v="0.85580001022504304"/>
        <n v="0.75116434462667703"/>
        <n v="0.78267473071016802"/>
        <n v="0.78125506360595198"/>
        <n v="0.72408170310631303"/>
        <n v="0.66466189610733295"/>
        <n v="0.67590965772396805"/>
        <n v="0.74165960374128403"/>
        <n v="0.84263625636101902" u="1"/>
      </sharedItems>
    </cacheField>
    <cacheField name="V3" numFmtId="0">
      <sharedItems containsSemiMixedTypes="0" containsString="0" containsNumber="1" containsInteger="1" minValue="1" maxValue="1"/>
    </cacheField>
    <cacheField name="V4" numFmtId="0">
      <sharedItems containsSemiMixedTypes="0" containsString="0" containsNumber="1" containsInteger="1" minValue="1" maxValue="1"/>
    </cacheField>
    <cacheField name="V5" numFmtId="0">
      <sharedItems containsSemiMixedTypes="0" containsString="0" containsNumber="1" containsInteger="1" minValue="2" maxValue="13"/>
    </cacheField>
    <cacheField name="Lépés" numFmtId="0">
      <sharedItems containsSemiMixedTypes="0" containsString="0" containsNumber="1" containsInteger="1" minValue="30" maxValue="256"/>
    </cacheField>
    <cacheField name="Lépés%" numFmtId="9">
      <sharedItems containsSemiMixedTypes="0" containsString="0" containsNumber="1" minValue="0.117187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1"/>
    <n v="1"/>
    <n v="11"/>
    <n v="60"/>
    <n v="0.234375"/>
  </r>
  <r>
    <x v="1"/>
    <n v="1"/>
    <n v="1"/>
    <n v="13"/>
    <n v="256"/>
    <n v="1"/>
  </r>
  <r>
    <x v="0"/>
    <n v="1"/>
    <n v="1"/>
    <n v="9"/>
    <n v="90"/>
    <n v="0.3515625"/>
  </r>
  <r>
    <x v="1"/>
    <n v="1"/>
    <n v="1"/>
    <n v="12"/>
    <n v="256"/>
    <n v="1"/>
  </r>
  <r>
    <x v="0"/>
    <n v="1"/>
    <n v="1"/>
    <n v="13"/>
    <n v="30"/>
    <n v="0.1171875"/>
  </r>
  <r>
    <x v="0"/>
    <n v="1"/>
    <n v="1"/>
    <n v="11"/>
    <n v="60"/>
    <n v="0.234375"/>
  </r>
  <r>
    <x v="2"/>
    <n v="1"/>
    <n v="1"/>
    <n v="6"/>
    <n v="256"/>
    <n v="1"/>
  </r>
  <r>
    <x v="0"/>
    <n v="1"/>
    <n v="1"/>
    <n v="4"/>
    <n v="165"/>
    <n v="0.64453125"/>
  </r>
  <r>
    <x v="1"/>
    <n v="1"/>
    <n v="1"/>
    <n v="13"/>
    <n v="256"/>
    <n v="1"/>
  </r>
  <r>
    <x v="3"/>
    <n v="1"/>
    <n v="1"/>
    <n v="13"/>
    <n v="256"/>
    <n v="1"/>
  </r>
  <r>
    <x v="3"/>
    <n v="1"/>
    <n v="1"/>
    <n v="6"/>
    <n v="256"/>
    <n v="1"/>
  </r>
  <r>
    <x v="4"/>
    <n v="1"/>
    <n v="1"/>
    <n v="10"/>
    <n v="256"/>
    <n v="1"/>
  </r>
  <r>
    <x v="0"/>
    <n v="1"/>
    <n v="1"/>
    <n v="10"/>
    <n v="75"/>
    <n v="0.29296875"/>
  </r>
  <r>
    <x v="2"/>
    <n v="1"/>
    <n v="1"/>
    <n v="8"/>
    <n v="256"/>
    <n v="1"/>
  </r>
  <r>
    <x v="5"/>
    <n v="1"/>
    <n v="1"/>
    <n v="6"/>
    <n v="256"/>
    <n v="1"/>
  </r>
  <r>
    <x v="0"/>
    <n v="1"/>
    <n v="1"/>
    <n v="6"/>
    <n v="135"/>
    <n v="0.52734375"/>
  </r>
  <r>
    <x v="3"/>
    <n v="1"/>
    <n v="1"/>
    <n v="5"/>
    <n v="256"/>
    <n v="1"/>
  </r>
  <r>
    <x v="3"/>
    <n v="1"/>
    <n v="1"/>
    <n v="6"/>
    <n v="256"/>
    <n v="1"/>
  </r>
  <r>
    <x v="6"/>
    <n v="1"/>
    <n v="1"/>
    <n v="9"/>
    <n v="256"/>
    <n v="1"/>
  </r>
  <r>
    <x v="0"/>
    <n v="1"/>
    <n v="1"/>
    <n v="5"/>
    <n v="150"/>
    <n v="0.5859375"/>
  </r>
  <r>
    <x v="3"/>
    <n v="1"/>
    <n v="1"/>
    <n v="13"/>
    <n v="256"/>
    <n v="1"/>
  </r>
  <r>
    <x v="0"/>
    <n v="1"/>
    <n v="1"/>
    <n v="13"/>
    <n v="30"/>
    <n v="0.1171875"/>
  </r>
  <r>
    <x v="1"/>
    <n v="1"/>
    <n v="1"/>
    <n v="2"/>
    <n v="256"/>
    <n v="1"/>
  </r>
  <r>
    <x v="0"/>
    <n v="1"/>
    <n v="1"/>
    <n v="3"/>
    <n v="180"/>
    <n v="0.703125"/>
  </r>
  <r>
    <x v="0"/>
    <n v="1"/>
    <n v="1"/>
    <n v="11"/>
    <n v="60"/>
    <n v="0.234375"/>
  </r>
  <r>
    <x v="6"/>
    <n v="1"/>
    <n v="1"/>
    <n v="8"/>
    <n v="256"/>
    <n v="1"/>
  </r>
  <r>
    <x v="3"/>
    <n v="1"/>
    <n v="1"/>
    <n v="11"/>
    <n v="256"/>
    <n v="1"/>
  </r>
  <r>
    <x v="7"/>
    <n v="1"/>
    <n v="1"/>
    <n v="2"/>
    <n v="256"/>
    <n v="1"/>
  </r>
  <r>
    <x v="2"/>
    <n v="1"/>
    <n v="1"/>
    <n v="12"/>
    <n v="256"/>
    <n v="1"/>
  </r>
  <r>
    <x v="0"/>
    <n v="1"/>
    <n v="1"/>
    <n v="5"/>
    <n v="150"/>
    <n v="0.5859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Kimutatás1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R2:T11" firstHeaderRow="0" firstDataRow="1" firstDataCol="1"/>
  <pivotFields count="6">
    <pivotField axis="axisRow" dataField="1" showAll="0">
      <items count="10">
        <item x="5"/>
        <item x="6"/>
        <item x="4"/>
        <item x="7"/>
        <item x="1"/>
        <item x="3"/>
        <item x="2"/>
        <item m="1" x="8"/>
        <item x="0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V2" fld="0" subtotal="count" baseField="0" baseItem="0"/>
    <dataField name="Mennyiség / V2_2" fld="0" subtotal="count" showDataAs="percentOfTotal" baseField="0" baseItem="0" numFmtId="10"/>
  </dataFields>
  <formats count="2">
    <format dxfId="1">
      <pivotArea collapsedLevelsAreSubtotals="1" fieldPosition="0">
        <references count="1">
          <reference field="0" count="1">
            <x v="8"/>
          </reference>
        </references>
      </pivotArea>
    </format>
    <format dxfId="0">
      <pivotArea dataOnly="0" labelOnly="1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topLeftCell="B1" workbookViewId="0">
      <selection activeCell="P2" sqref="P2"/>
    </sheetView>
  </sheetViews>
  <sheetFormatPr defaultRowHeight="15" x14ac:dyDescent="0.25"/>
  <cols>
    <col min="18" max="18" width="12.42578125" bestFit="1" customWidth="1"/>
    <col min="19" max="19" width="15" bestFit="1" customWidth="1"/>
    <col min="20" max="20" width="17" bestFit="1" customWidth="1"/>
  </cols>
  <sheetData>
    <row r="1" spans="1:2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0</v>
      </c>
      <c r="N1" t="s">
        <v>1</v>
      </c>
      <c r="O1" t="s">
        <v>20</v>
      </c>
    </row>
    <row r="2" spans="1:28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0.85580001022504304</v>
      </c>
      <c r="J2">
        <v>1</v>
      </c>
      <c r="K2">
        <v>1</v>
      </c>
      <c r="L2">
        <v>11</v>
      </c>
      <c r="M2">
        <f>IF(I2=$I$2,15*(15-L2),2^8)</f>
        <v>60</v>
      </c>
      <c r="N2" s="1">
        <f>M2/2^8</f>
        <v>0.234375</v>
      </c>
      <c r="O2">
        <v>135.1290988922118</v>
      </c>
      <c r="R2" s="2" t="s">
        <v>2</v>
      </c>
      <c r="S2" t="s">
        <v>4</v>
      </c>
      <c r="T2" t="s">
        <v>5</v>
      </c>
    </row>
    <row r="3" spans="1:28" x14ac:dyDescent="0.25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0.75116434462667703</v>
      </c>
      <c r="J3">
        <v>1</v>
      </c>
      <c r="K3">
        <v>1</v>
      </c>
      <c r="L3">
        <v>13</v>
      </c>
      <c r="M3">
        <f t="shared" ref="M3:M31" si="0">IF(I3=$I$2,15*(15-L3),2^8)</f>
        <v>256</v>
      </c>
      <c r="N3" s="1">
        <f t="shared" ref="N3:N31" si="1">M3/2^8</f>
        <v>1</v>
      </c>
      <c r="O3">
        <v>93.543298006057796</v>
      </c>
      <c r="R3" s="3">
        <v>0.66466189610733295</v>
      </c>
      <c r="S3" s="4">
        <v>1</v>
      </c>
      <c r="T3" s="5">
        <v>3.3333333333333333E-2</v>
      </c>
    </row>
    <row r="4" spans="1:28" x14ac:dyDescent="0.25">
      <c r="A4">
        <v>1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0.85580001022504304</v>
      </c>
      <c r="J4">
        <v>1</v>
      </c>
      <c r="K4">
        <v>1</v>
      </c>
      <c r="L4">
        <v>9</v>
      </c>
      <c r="M4">
        <f t="shared" si="0"/>
        <v>90</v>
      </c>
      <c r="N4" s="1">
        <f t="shared" si="1"/>
        <v>0.3515625</v>
      </c>
      <c r="O4">
        <v>87.362225055694793</v>
      </c>
      <c r="R4" s="3">
        <v>0.67590965772396805</v>
      </c>
      <c r="S4" s="4">
        <v>2</v>
      </c>
      <c r="T4" s="5">
        <v>6.6666666666666666E-2</v>
      </c>
    </row>
    <row r="5" spans="1:28" x14ac:dyDescent="0.25">
      <c r="A5">
        <v>1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0.75116434462667703</v>
      </c>
      <c r="J5">
        <v>1</v>
      </c>
      <c r="K5">
        <v>1</v>
      </c>
      <c r="L5">
        <v>12</v>
      </c>
      <c r="M5">
        <f t="shared" si="0"/>
        <v>256</v>
      </c>
      <c r="N5" s="1">
        <f t="shared" si="1"/>
        <v>1</v>
      </c>
      <c r="O5">
        <v>142.62456703186021</v>
      </c>
      <c r="R5" s="3">
        <v>0.72408170310631303</v>
      </c>
      <c r="S5" s="4">
        <v>1</v>
      </c>
      <c r="T5" s="5">
        <v>3.3333333333333333E-2</v>
      </c>
    </row>
    <row r="6" spans="1:28" x14ac:dyDescent="0.25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0.85580001022504304</v>
      </c>
      <c r="J6">
        <v>1</v>
      </c>
      <c r="K6">
        <v>1</v>
      </c>
      <c r="L6">
        <v>13</v>
      </c>
      <c r="M6">
        <f t="shared" si="0"/>
        <v>30</v>
      </c>
      <c r="N6" s="1">
        <f t="shared" si="1"/>
        <v>0.1171875</v>
      </c>
      <c r="O6">
        <v>114.0857129096982</v>
      </c>
      <c r="R6" s="3">
        <v>0.74165960374128403</v>
      </c>
      <c r="S6" s="4">
        <v>1</v>
      </c>
      <c r="T6" s="5">
        <v>3.3333333333333333E-2</v>
      </c>
    </row>
    <row r="7" spans="1:28" x14ac:dyDescent="0.25">
      <c r="A7">
        <v>1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0.85580001022504304</v>
      </c>
      <c r="J7">
        <v>1</v>
      </c>
      <c r="K7">
        <v>1</v>
      </c>
      <c r="L7">
        <v>11</v>
      </c>
      <c r="M7">
        <f t="shared" si="0"/>
        <v>60</v>
      </c>
      <c r="N7" s="1">
        <f t="shared" si="1"/>
        <v>0.234375</v>
      </c>
      <c r="O7">
        <v>94.352730035781605</v>
      </c>
      <c r="R7" s="3">
        <v>0.75116434462667703</v>
      </c>
      <c r="S7" s="4">
        <v>4</v>
      </c>
      <c r="T7" s="5">
        <v>0.13333333333333333</v>
      </c>
    </row>
    <row r="8" spans="1:28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0.78267473071016802</v>
      </c>
      <c r="J8">
        <v>1</v>
      </c>
      <c r="K8">
        <v>1</v>
      </c>
      <c r="L8">
        <v>6</v>
      </c>
      <c r="M8">
        <f t="shared" si="0"/>
        <v>256</v>
      </c>
      <c r="N8" s="1">
        <f t="shared" si="1"/>
        <v>1</v>
      </c>
      <c r="O8">
        <v>126.42723894119281</v>
      </c>
      <c r="R8" s="3">
        <v>0.78125506360595198</v>
      </c>
      <c r="S8" s="4">
        <v>6</v>
      </c>
      <c r="T8" s="5">
        <v>0.2</v>
      </c>
    </row>
    <row r="9" spans="1:28" x14ac:dyDescent="0.2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0.85580001022504304</v>
      </c>
      <c r="J9">
        <v>1</v>
      </c>
      <c r="K9">
        <v>1</v>
      </c>
      <c r="L9">
        <v>4</v>
      </c>
      <c r="M9">
        <f t="shared" si="0"/>
        <v>165</v>
      </c>
      <c r="N9" s="1">
        <f t="shared" si="1"/>
        <v>0.64453125</v>
      </c>
      <c r="O9">
        <v>109.3585240840914</v>
      </c>
      <c r="R9" s="3">
        <v>0.78267473071016802</v>
      </c>
      <c r="S9" s="4">
        <v>3</v>
      </c>
      <c r="T9" s="5">
        <v>0.1</v>
      </c>
    </row>
    <row r="10" spans="1:28" x14ac:dyDescent="0.25">
      <c r="A10">
        <v>1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0.75116434462667703</v>
      </c>
      <c r="J10">
        <v>1</v>
      </c>
      <c r="K10">
        <v>1</v>
      </c>
      <c r="L10">
        <v>13</v>
      </c>
      <c r="M10">
        <f t="shared" si="0"/>
        <v>256</v>
      </c>
      <c r="N10" s="1">
        <f t="shared" si="1"/>
        <v>1</v>
      </c>
      <c r="O10">
        <v>97.682615041732802</v>
      </c>
      <c r="R10" s="6">
        <v>0.85580001022504304</v>
      </c>
      <c r="S10" s="7">
        <v>12</v>
      </c>
      <c r="T10" s="8">
        <v>0.4</v>
      </c>
      <c r="U10" s="11"/>
    </row>
    <row r="11" spans="1:28" x14ac:dyDescent="0.25">
      <c r="A11">
        <v>1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0.78125506360595198</v>
      </c>
      <c r="J11">
        <v>1</v>
      </c>
      <c r="K11">
        <v>1</v>
      </c>
      <c r="L11">
        <v>13</v>
      </c>
      <c r="M11">
        <f t="shared" si="0"/>
        <v>256</v>
      </c>
      <c r="N11" s="1">
        <f t="shared" si="1"/>
        <v>1</v>
      </c>
      <c r="O11">
        <v>105.4088089466094</v>
      </c>
      <c r="R11" s="3" t="s">
        <v>3</v>
      </c>
      <c r="S11" s="4">
        <v>30</v>
      </c>
      <c r="T11" s="5">
        <v>1</v>
      </c>
    </row>
    <row r="12" spans="1:28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0.78125506360595198</v>
      </c>
      <c r="J12">
        <v>1</v>
      </c>
      <c r="K12">
        <v>1</v>
      </c>
      <c r="L12">
        <v>6</v>
      </c>
      <c r="M12">
        <f t="shared" si="0"/>
        <v>256</v>
      </c>
      <c r="N12" s="1">
        <f t="shared" si="1"/>
        <v>1</v>
      </c>
      <c r="O12">
        <v>113.02836799621561</v>
      </c>
    </row>
    <row r="13" spans="1:28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0.72408170310631303</v>
      </c>
      <c r="J13">
        <v>1</v>
      </c>
      <c r="K13">
        <v>1</v>
      </c>
      <c r="L13">
        <v>10</v>
      </c>
      <c r="M13">
        <f t="shared" si="0"/>
        <v>256</v>
      </c>
      <c r="N13" s="1">
        <f t="shared" si="1"/>
        <v>1</v>
      </c>
      <c r="O13">
        <v>120.55216693878181</v>
      </c>
      <c r="R13" s="9" t="s">
        <v>6</v>
      </c>
      <c r="S13" s="10">
        <f>SUM(M2:M31)/(S11*2^8)</f>
        <v>0.75429687499999998</v>
      </c>
      <c r="T13" s="12" t="s">
        <v>7</v>
      </c>
      <c r="AB13" s="10">
        <f>AVERAGEIF(I:I,I2,N:N)</f>
        <v>0.3857421875</v>
      </c>
    </row>
    <row r="14" spans="1:28" x14ac:dyDescent="0.25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0.85580001022504304</v>
      </c>
      <c r="J14">
        <v>1</v>
      </c>
      <c r="K14">
        <v>1</v>
      </c>
      <c r="L14">
        <v>10</v>
      </c>
      <c r="M14">
        <f t="shared" si="0"/>
        <v>75</v>
      </c>
      <c r="N14" s="1">
        <f t="shared" si="1"/>
        <v>0.29296875</v>
      </c>
      <c r="O14">
        <v>109.6610760688782</v>
      </c>
    </row>
    <row r="15" spans="1:28" x14ac:dyDescent="0.2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0.78267473071016802</v>
      </c>
      <c r="J15">
        <v>1</v>
      </c>
      <c r="K15">
        <v>1</v>
      </c>
      <c r="L15">
        <v>8</v>
      </c>
      <c r="M15">
        <f t="shared" si="0"/>
        <v>256</v>
      </c>
      <c r="N15" s="1">
        <f t="shared" si="1"/>
        <v>1</v>
      </c>
      <c r="O15">
        <v>98.409039974212803</v>
      </c>
      <c r="R15" s="9" t="s">
        <v>21</v>
      </c>
      <c r="S15">
        <f>AVERAGE(O2:O31)</f>
        <v>111.02646369934081</v>
      </c>
    </row>
    <row r="16" spans="1:28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0.66466189610733295</v>
      </c>
      <c r="J16">
        <v>1</v>
      </c>
      <c r="K16">
        <v>1</v>
      </c>
      <c r="L16">
        <v>6</v>
      </c>
      <c r="M16">
        <f t="shared" si="0"/>
        <v>256</v>
      </c>
      <c r="N16" s="1">
        <f t="shared" si="1"/>
        <v>1</v>
      </c>
      <c r="O16">
        <v>131.66835904121402</v>
      </c>
      <c r="R16" s="9" t="s">
        <v>22</v>
      </c>
      <c r="S16">
        <f>_xlfn.STDEV.S(O2:O31)</f>
        <v>17.460150141378577</v>
      </c>
    </row>
    <row r="17" spans="1:19" x14ac:dyDescent="0.25">
      <c r="A17">
        <v>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0.85580001022504304</v>
      </c>
      <c r="J17">
        <v>1</v>
      </c>
      <c r="K17">
        <v>1</v>
      </c>
      <c r="L17">
        <v>6</v>
      </c>
      <c r="M17">
        <f t="shared" si="0"/>
        <v>135</v>
      </c>
      <c r="N17" s="1">
        <f t="shared" si="1"/>
        <v>0.52734375</v>
      </c>
      <c r="O17">
        <v>104.59609413147</v>
      </c>
      <c r="R17" s="9" t="s">
        <v>23</v>
      </c>
      <c r="S17" s="13">
        <f>S16/S15</f>
        <v>0.15726115702163215</v>
      </c>
    </row>
    <row r="18" spans="1:19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0.78125506360595198</v>
      </c>
      <c r="J18">
        <v>1</v>
      </c>
      <c r="K18">
        <v>1</v>
      </c>
      <c r="L18">
        <v>5</v>
      </c>
      <c r="M18">
        <f t="shared" si="0"/>
        <v>256</v>
      </c>
      <c r="N18" s="1">
        <f t="shared" si="1"/>
        <v>1</v>
      </c>
      <c r="O18">
        <v>96.896159887313999</v>
      </c>
    </row>
    <row r="19" spans="1:19" x14ac:dyDescent="0.25">
      <c r="A19">
        <v>1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0.78125506360595198</v>
      </c>
      <c r="J19">
        <v>1</v>
      </c>
      <c r="K19">
        <v>1</v>
      </c>
      <c r="L19">
        <v>6</v>
      </c>
      <c r="M19">
        <f t="shared" si="0"/>
        <v>256</v>
      </c>
      <c r="N19" s="1">
        <f t="shared" si="1"/>
        <v>1</v>
      </c>
      <c r="O19">
        <v>116.04281091690059</v>
      </c>
    </row>
    <row r="20" spans="1:19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0.67590965772396805</v>
      </c>
      <c r="J20">
        <v>1</v>
      </c>
      <c r="K20">
        <v>1</v>
      </c>
      <c r="L20">
        <v>9</v>
      </c>
      <c r="M20">
        <f t="shared" si="0"/>
        <v>256</v>
      </c>
      <c r="N20" s="1">
        <f t="shared" si="1"/>
        <v>1</v>
      </c>
      <c r="O20">
        <v>95.797739982604796</v>
      </c>
    </row>
    <row r="21" spans="1:19" x14ac:dyDescent="0.25">
      <c r="A21">
        <v>1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0.85580001022504304</v>
      </c>
      <c r="J21">
        <v>1</v>
      </c>
      <c r="K21">
        <v>1</v>
      </c>
      <c r="L21">
        <v>5</v>
      </c>
      <c r="M21">
        <f t="shared" si="0"/>
        <v>150</v>
      </c>
      <c r="N21" s="1">
        <f t="shared" si="1"/>
        <v>0.5859375</v>
      </c>
      <c r="O21">
        <v>156.4982039928438</v>
      </c>
    </row>
    <row r="22" spans="1:19" x14ac:dyDescent="0.25">
      <c r="A22">
        <v>1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0.78125506360595198</v>
      </c>
      <c r="J22">
        <v>1</v>
      </c>
      <c r="K22">
        <v>1</v>
      </c>
      <c r="L22">
        <v>13</v>
      </c>
      <c r="M22">
        <f t="shared" si="0"/>
        <v>256</v>
      </c>
      <c r="N22" s="1">
        <f t="shared" si="1"/>
        <v>1</v>
      </c>
      <c r="O22">
        <v>102.0299010276792</v>
      </c>
    </row>
    <row r="23" spans="1:19" x14ac:dyDescent="0.25">
      <c r="A23">
        <v>1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0.85580001022504304</v>
      </c>
      <c r="J23">
        <v>1</v>
      </c>
      <c r="K23">
        <v>1</v>
      </c>
      <c r="L23">
        <v>13</v>
      </c>
      <c r="M23">
        <f t="shared" si="0"/>
        <v>30</v>
      </c>
      <c r="N23" s="1">
        <f t="shared" si="1"/>
        <v>0.1171875</v>
      </c>
      <c r="O23">
        <v>100.44683408737201</v>
      </c>
    </row>
    <row r="24" spans="1:19" x14ac:dyDescent="0.25">
      <c r="A24">
        <v>1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0.75116434462667703</v>
      </c>
      <c r="J24">
        <v>1</v>
      </c>
      <c r="K24">
        <v>1</v>
      </c>
      <c r="L24">
        <v>2</v>
      </c>
      <c r="M24">
        <f t="shared" si="0"/>
        <v>256</v>
      </c>
      <c r="N24" s="1">
        <f t="shared" si="1"/>
        <v>1</v>
      </c>
      <c r="O24">
        <v>101.2018599510192</v>
      </c>
    </row>
    <row r="25" spans="1:19" x14ac:dyDescent="0.25">
      <c r="A25">
        <v>1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0.85580001022504304</v>
      </c>
      <c r="J25">
        <v>1</v>
      </c>
      <c r="K25">
        <v>1</v>
      </c>
      <c r="L25">
        <v>3</v>
      </c>
      <c r="M25">
        <f t="shared" si="0"/>
        <v>180</v>
      </c>
      <c r="N25" s="1">
        <f t="shared" si="1"/>
        <v>0.703125</v>
      </c>
      <c r="O25">
        <v>115.49291610717781</v>
      </c>
    </row>
    <row r="26" spans="1:19" x14ac:dyDescent="0.25">
      <c r="A26">
        <v>1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0.85580001022504304</v>
      </c>
      <c r="J26">
        <v>1</v>
      </c>
      <c r="K26">
        <v>1</v>
      </c>
      <c r="L26">
        <v>11</v>
      </c>
      <c r="M26">
        <f t="shared" si="0"/>
        <v>60</v>
      </c>
      <c r="N26" s="1">
        <f t="shared" si="1"/>
        <v>0.234375</v>
      </c>
      <c r="O26">
        <v>87.498457908630598</v>
      </c>
    </row>
    <row r="27" spans="1:19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0.67590965772396805</v>
      </c>
      <c r="J27">
        <v>1</v>
      </c>
      <c r="K27">
        <v>1</v>
      </c>
      <c r="L27">
        <v>8</v>
      </c>
      <c r="M27">
        <f t="shared" si="0"/>
        <v>256</v>
      </c>
      <c r="N27" s="1">
        <f t="shared" si="1"/>
        <v>1</v>
      </c>
      <c r="O27">
        <v>106.7567050456998</v>
      </c>
    </row>
    <row r="28" spans="1:19" x14ac:dyDescent="0.25">
      <c r="A28">
        <v>1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0.78125506360595198</v>
      </c>
      <c r="J28">
        <v>1</v>
      </c>
      <c r="K28">
        <v>1</v>
      </c>
      <c r="L28">
        <v>11</v>
      </c>
      <c r="M28">
        <f t="shared" si="0"/>
        <v>256</v>
      </c>
      <c r="N28" s="1">
        <f t="shared" si="1"/>
        <v>1</v>
      </c>
      <c r="O28">
        <v>88.255553007125997</v>
      </c>
    </row>
    <row r="29" spans="1:19" x14ac:dyDescent="0.2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0.74165960374128403</v>
      </c>
      <c r="J29">
        <v>1</v>
      </c>
      <c r="K29">
        <v>1</v>
      </c>
      <c r="L29">
        <v>2</v>
      </c>
      <c r="M29">
        <f t="shared" si="0"/>
        <v>256</v>
      </c>
      <c r="N29" s="1">
        <f t="shared" si="1"/>
        <v>1</v>
      </c>
      <c r="O29">
        <v>136.11695790290821</v>
      </c>
    </row>
    <row r="30" spans="1:19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0.78267473071016802</v>
      </c>
      <c r="J30">
        <v>1</v>
      </c>
      <c r="K30">
        <v>1</v>
      </c>
      <c r="L30">
        <v>12</v>
      </c>
      <c r="M30">
        <f t="shared" si="0"/>
        <v>256</v>
      </c>
      <c r="N30" s="1">
        <f t="shared" si="1"/>
        <v>1</v>
      </c>
      <c r="O30">
        <v>113.449210166931</v>
      </c>
    </row>
    <row r="31" spans="1:19" x14ac:dyDescent="0.25">
      <c r="A31">
        <v>1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0.85580001022504304</v>
      </c>
      <c r="J31">
        <v>1</v>
      </c>
      <c r="K31">
        <v>1</v>
      </c>
      <c r="L31">
        <v>5</v>
      </c>
      <c r="M31">
        <f t="shared" si="0"/>
        <v>150</v>
      </c>
      <c r="N31" s="1">
        <f t="shared" si="1"/>
        <v>0.5859375</v>
      </c>
      <c r="O31">
        <v>130.42067790031439</v>
      </c>
    </row>
  </sheetData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resHibrid_initialParams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2019-07-17T07:38:02Z</dcterms:created>
  <dcterms:modified xsi:type="dcterms:W3CDTF">2020-07-20T14:50:18Z</dcterms:modified>
</cp:coreProperties>
</file>