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2676" windowWidth="17280" windowHeight="4272" activeTab="3"/>
  </bookViews>
  <sheets>
    <sheet name="ToDoList" sheetId="13" r:id="rId1"/>
    <sheet name="Milestone_Icon" sheetId="7" r:id="rId2"/>
    <sheet name="SRS _210423" sheetId="10" r:id="rId3"/>
    <sheet name="FrontUI" sheetId="11" r:id="rId4"/>
    <sheet name="SRS _210422" sheetId="9" r:id="rId5"/>
    <sheet name="SRS_210421" sheetId="8" state="hidden" r:id="rId6"/>
    <sheet name="Milestone" sheetId="2" r:id="rId7"/>
    <sheet name="Architecture" sheetId="5" r:id="rId8"/>
  </sheets>
  <externalReferences>
    <externalReference r:id="rId9"/>
    <externalReference r:id="rId10"/>
  </externalReferences>
  <definedNames>
    <definedName name="_xlnm.Print_Area" localSheetId="6">Milestone!$A$32:$Y$59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25725"/>
  <oleSize ref="A1:L12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<sst xmlns="http://schemas.openxmlformats.org/spreadsheetml/2006/main" count="427" uniqueCount="260">
  <si>
    <t>총 진행률</t>
    <phoneticPr fontId="3" type="noConversion"/>
  </si>
  <si>
    <t>계획</t>
    <phoneticPr fontId="3" type="noConversion"/>
  </si>
  <si>
    <t>진행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</si>
  <si>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</si>
  <si>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</si>
  <si>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</si>
  <si>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</si>
  <si>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</si>
  <si>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</si>
  <si>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</si>
  <si>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</si>
  <si>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</si>
  <si>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</si>
  <si>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</si>
  <si>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</si>
  <si>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</si>
  <si>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</si>
  <si>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</si>
  <si>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</si>
  <si>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</si>
  <si>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1조 웹프로젝트</t>
    <phoneticPr fontId="3" type="noConversion"/>
  </si>
  <si>
    <t>기능 구현 및 테스트</t>
  </si>
  <si>
    <t>화면 구현 및 테스트</t>
  </si>
  <si>
    <t>최종 점검</t>
  </si>
  <si>
    <t>Project 착수</t>
  </si>
  <si>
    <t>역할 분배</t>
  </si>
  <si>
    <t>기간 설정</t>
  </si>
  <si>
    <t>강수진</t>
    <phoneticPr fontId="3" type="noConversion"/>
  </si>
  <si>
    <t>김진철</t>
    <phoneticPr fontId="3" type="noConversion"/>
  </si>
  <si>
    <t>김형근</t>
    <phoneticPr fontId="3" type="noConversion"/>
  </si>
  <si>
    <t>박재영</t>
    <phoneticPr fontId="3" type="noConversion"/>
  </si>
  <si>
    <t>원광연</t>
    <phoneticPr fontId="3" type="noConversion"/>
  </si>
  <si>
    <t>임해리</t>
    <phoneticPr fontId="3" type="noConversion"/>
  </si>
  <si>
    <t>정다솜</t>
    <phoneticPr fontId="3" type="noConversion"/>
  </si>
  <si>
    <t>작업 방식</t>
  </si>
  <si>
    <t>주제 선정</t>
  </si>
  <si>
    <t xml:space="preserve">[대분류] 진행업무 </t>
    <phoneticPr fontId="3" type="noConversion"/>
  </si>
  <si>
    <t>[소분류] 진행업무</t>
    <phoneticPr fontId="3" type="noConversion"/>
  </si>
  <si>
    <t>Vegetarian Community Site</t>
    <phoneticPr fontId="3" type="noConversion"/>
  </si>
  <si>
    <t>Back/Front 뼈대</t>
    <phoneticPr fontId="3" type="noConversion"/>
  </si>
  <si>
    <t>기능 별 작업 (Pair Programming)</t>
    <phoneticPr fontId="3" type="noConversion"/>
  </si>
  <si>
    <t>DB 모델링</t>
  </si>
  <si>
    <t>Java My, Sql, Tomcat</t>
    <phoneticPr fontId="3" type="noConversion"/>
  </si>
  <si>
    <t>사용자적 관점에서 System 활용도 파악</t>
  </si>
  <si>
    <t>SRS 작성</t>
  </si>
  <si>
    <t>유지 및 보수</t>
  </si>
  <si>
    <t>1차 구현 테스트</t>
  </si>
  <si>
    <t>DB 테스트 및 검토</t>
  </si>
  <si>
    <t>회원가입</t>
  </si>
  <si>
    <t>사용자</t>
  </si>
  <si>
    <t>마이페이지</t>
  </si>
  <si>
    <t>SRS 작성</t>
    <phoneticPr fontId="3" type="noConversion"/>
  </si>
  <si>
    <t>다같이</t>
  </si>
  <si>
    <t>다같이</t>
    <phoneticPr fontId="3" type="noConversion"/>
  </si>
  <si>
    <t>사용 할 기술 셋</t>
  </si>
  <si>
    <t>대분류</t>
    <phoneticPr fontId="3" type="noConversion"/>
  </si>
  <si>
    <t>소분류</t>
    <phoneticPr fontId="3" type="noConversion"/>
  </si>
  <si>
    <t>캐치프라이즈</t>
    <phoneticPr fontId="15" type="noConversion"/>
  </si>
  <si>
    <t>Footer</t>
    <phoneticPr fontId="15" type="noConversion"/>
  </si>
  <si>
    <t>랜덤으로 오늘의 메뉴 선택하여 화면 출력</t>
  </si>
  <si>
    <t>메뉴 추천</t>
  </si>
  <si>
    <t>좋아요 기준 상위 10개 음식점 출력</t>
  </si>
  <si>
    <t>Best10</t>
  </si>
  <si>
    <t>메인</t>
    <phoneticPr fontId="15" type="noConversion"/>
  </si>
  <si>
    <t>간단한 설명, 사진</t>
    <phoneticPr fontId="15" type="noConversion"/>
  </si>
  <si>
    <t>배너</t>
  </si>
  <si>
    <t>홈페이지 설명 채식주의자, 등급에 대한 설명</t>
  </si>
  <si>
    <t>About us</t>
    <phoneticPr fontId="15" type="noConversion"/>
  </si>
  <si>
    <t>클릭시 홈 화면으로 이동</t>
    <phoneticPr fontId="15" type="noConversion"/>
  </si>
  <si>
    <t>Home</t>
    <phoneticPr fontId="15" type="noConversion"/>
  </si>
  <si>
    <t>클릭시 음식점 페이지로 이동</t>
    <phoneticPr fontId="15" type="noConversion"/>
  </si>
  <si>
    <r>
      <rPr>
        <sz val="10"/>
        <color theme="1"/>
        <rFont val="맑은 고딕"/>
        <family val="1"/>
        <scheme val="major"/>
      </rPr>
      <t>음식점</t>
    </r>
    <phoneticPr fontId="15" type="noConversion"/>
  </si>
  <si>
    <t>클릭시 게시판 페이지로 이동</t>
    <phoneticPr fontId="15" type="noConversion"/>
  </si>
  <si>
    <t>게시판</t>
    <phoneticPr fontId="15" type="noConversion"/>
  </si>
  <si>
    <t>네비게이션</t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</si>
  <si>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마이페이지로 이동</t>
    </r>
    <phoneticPr fontId="15" type="noConversion"/>
  </si>
  <si>
    <r>
      <rPr>
        <sz val="10"/>
        <color theme="1"/>
        <rFont val="맑은 고딕"/>
        <family val="1"/>
        <scheme val="major"/>
      </rPr>
      <t>마이페이지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버튼</t>
    </r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</si>
  <si>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로그아웃</t>
    </r>
    <phoneticPr fontId="15" type="noConversion"/>
  </si>
  <si>
    <t>로그아웃 버튼</t>
    <phoneticPr fontId="15" type="noConversion"/>
  </si>
  <si>
    <t>클릭시 로그인 화면으로 이동</t>
    <phoneticPr fontId="15" type="noConversion"/>
  </si>
  <si>
    <t>로그인 버튼</t>
    <phoneticPr fontId="15" type="noConversion"/>
  </si>
  <si>
    <t>홈페이지 이름</t>
    <phoneticPr fontId="15" type="noConversion"/>
  </si>
  <si>
    <t>Header</t>
    <phoneticPr fontId="15" type="noConversion"/>
  </si>
  <si>
    <t>지역구로 카테고리 필터링</t>
    <phoneticPr fontId="15" type="noConversion"/>
  </si>
  <si>
    <r>
      <rPr>
        <sz val="10"/>
        <color theme="1"/>
        <rFont val="맑은 고딕"/>
        <family val="1"/>
        <scheme val="major"/>
      </rPr>
      <t>카테고리</t>
    </r>
    <phoneticPr fontId="15" type="noConversion"/>
  </si>
  <si>
    <t>클릭시 이전/다음 페이지로 이동, 현재 페이지 번호 출력</t>
  </si>
  <si>
    <t xml:space="preserve">페이징 버튼 </t>
    <phoneticPr fontId="15" type="noConversion"/>
  </si>
  <si>
    <t>음식점 리스트페이지</t>
    <phoneticPr fontId="15" type="noConversion"/>
  </si>
  <si>
    <t>상세설명 및 상세 이미지 화면에 출력</t>
    <phoneticPr fontId="15" type="noConversion"/>
  </si>
  <si>
    <t>상세설명</t>
    <phoneticPr fontId="15" type="noConversion"/>
  </si>
  <si>
    <t xml:space="preserve">해당 음식점 좋아요 갯수 출력 </t>
    <phoneticPr fontId="15" type="noConversion"/>
  </si>
  <si>
    <r>
      <rPr>
        <sz val="10"/>
        <color theme="1"/>
        <rFont val="맑은 고딕"/>
        <family val="1"/>
        <scheme val="major"/>
      </rPr>
      <t>좋아요</t>
    </r>
    <phoneticPr fontId="15" type="noConversion"/>
  </si>
  <si>
    <t>음식점 위치 지도 API 사용하여 출력</t>
    <phoneticPr fontId="15" type="noConversion"/>
  </si>
  <si>
    <t>지도</t>
    <phoneticPr fontId="15" type="noConversion"/>
  </si>
  <si>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 xml:space="preserve"> 상세보기</t>
    </r>
    <phoneticPr fontId="15" type="noConversion"/>
  </si>
  <si>
    <t>위치</t>
    <phoneticPr fontId="15" type="noConversion"/>
  </si>
  <si>
    <t>해당 음식점 사진 상세보기</t>
    <phoneticPr fontId="15" type="noConversion"/>
  </si>
  <si>
    <t>음식점사진</t>
    <phoneticPr fontId="15" type="noConversion"/>
  </si>
  <si>
    <t>음식점 상세페이지</t>
    <phoneticPr fontId="15" type="noConversion"/>
  </si>
  <si>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이전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다음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r>
      <rPr>
        <sz val="10"/>
        <color theme="1"/>
        <rFont val="맑은 고딕"/>
        <family val="2"/>
        <scheme val="major"/>
      </rPr>
      <t xml:space="preserve">, </t>
    </r>
    <r>
      <rPr>
        <sz val="10"/>
        <color theme="1"/>
        <rFont val="맑은 고딕"/>
        <family val="1"/>
        <scheme val="major"/>
      </rPr>
      <t>현재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출력</t>
    </r>
    <phoneticPr fontId="15" type="noConversion"/>
  </si>
  <si>
    <t>페이징 버튼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</si>
  <si>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내용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검색</t>
    </r>
    <phoneticPr fontId="15" type="noConversion"/>
  </si>
  <si>
    <t>검색 기능</t>
    <phoneticPr fontId="15" type="noConversion"/>
  </si>
  <si>
    <t>해당 게시글이 조회된 횟수 화면에 출력</t>
    <phoneticPr fontId="15" type="noConversion"/>
  </si>
  <si>
    <t>조회수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</si>
  <si>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리스트로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출력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페이지에</t>
    </r>
    <r>
      <rPr>
        <sz val="10"/>
        <color theme="1"/>
        <rFont val="맑은 고딕"/>
        <family val="2"/>
        <scheme val="major"/>
      </rPr>
      <t xml:space="preserve"> 3</t>
    </r>
    <r>
      <rPr>
        <sz val="10"/>
        <color theme="1"/>
        <rFont val="맑은 고딕"/>
        <family val="1"/>
        <charset val="129"/>
        <scheme val="major"/>
      </rPr>
      <t>개씩</t>
    </r>
    <phoneticPr fontId="15" type="noConversion"/>
  </si>
  <si>
    <t>게시글 리스트</t>
    <phoneticPr fontId="15" type="noConversion"/>
  </si>
  <si>
    <r>
      <rPr>
        <sz val="10"/>
        <color theme="1"/>
        <rFont val="맑은 고딕"/>
        <family val="1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>페이지</t>
    </r>
    <phoneticPr fontId="15" type="noConversion"/>
  </si>
  <si>
    <t>게시글 삭제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</si>
  <si>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삭제</t>
    </r>
    <phoneticPr fontId="15" type="noConversion"/>
  </si>
  <si>
    <t>게시글 수정</t>
    <phoneticPr fontId="15" type="noConversion"/>
  </si>
  <si>
    <t>게시글 + 사진 작성</t>
    <phoneticPr fontId="15" type="noConversion"/>
  </si>
  <si>
    <t>게시글 작성</t>
    <phoneticPr fontId="15" type="noConversion"/>
  </si>
  <si>
    <t>게시글 상세페이지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</si>
  <si>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카테고리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</si>
  <si>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phoneticPr fontId="15" type="noConversion"/>
  </si>
  <si>
    <t>본인이 쓴 게시글 수 화면에 출력</t>
    <phoneticPr fontId="15" type="noConversion"/>
  </si>
  <si>
    <t>게시글 수 출력</t>
    <phoneticPr fontId="15" type="noConversion"/>
  </si>
  <si>
    <t>본인이 쓴 게시글</t>
    <phoneticPr fontId="15" type="noConversion"/>
  </si>
  <si>
    <t>게시글 확인</t>
    <phoneticPr fontId="15" type="noConversion"/>
  </si>
  <si>
    <r>
      <rPr>
        <sz val="10"/>
        <color theme="1"/>
        <rFont val="맑은 고딕"/>
        <family val="1"/>
        <scheme val="major"/>
      </rPr>
      <t>이름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수정</t>
    </r>
    <phoneticPr fontId="15" type="noConversion"/>
  </si>
  <si>
    <t>회원정보 수정</t>
    <phoneticPr fontId="15" type="noConversion"/>
  </si>
  <si>
    <t xml:space="preserve">아이디,비밀번호 확인 후 로그인 </t>
    <phoneticPr fontId="15" type="noConversion"/>
  </si>
  <si>
    <t>로그인</t>
    <phoneticPr fontId="15" type="noConversion"/>
  </si>
  <si>
    <t>sns아이디 연동하여 로그인</t>
    <phoneticPr fontId="15" type="noConversion"/>
  </si>
  <si>
    <t>(소셜 로그인)</t>
    <phoneticPr fontId="15" type="noConversion"/>
  </si>
  <si>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창의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입력값이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같은지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phoneticPr fontId="15" type="noConversion"/>
  </si>
  <si>
    <t xml:space="preserve">비밀번호 확인 </t>
    <phoneticPr fontId="15" type="noConversion"/>
  </si>
  <si>
    <t>기존에 있는 아이디인지 확인</t>
    <phoneticPr fontId="15" type="noConversion"/>
  </si>
  <si>
    <t>아이디 중복 확인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</si>
  <si>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</t>
    </r>
    <r>
      <rPr>
        <sz val="10"/>
        <color theme="1"/>
        <rFont val="맑은 고딕"/>
        <family val="2"/>
        <scheme val="major"/>
      </rPr>
      <t xml:space="preserve"> (</t>
    </r>
    <r>
      <rPr>
        <sz val="10"/>
        <color theme="1"/>
        <rFont val="맑은 고딕"/>
        <family val="1"/>
        <scheme val="major"/>
      </rPr>
      <t>체크박스</t>
    </r>
    <r>
      <rPr>
        <sz val="10"/>
        <color theme="1"/>
        <rFont val="맑은 고딕"/>
        <family val="2"/>
        <scheme val="major"/>
      </rPr>
      <t>)</t>
    </r>
    <phoneticPr fontId="15" type="noConversion"/>
  </si>
  <si>
    <t>추가 정보 입력</t>
    <phoneticPr fontId="15" type="noConversion"/>
  </si>
  <si>
    <t>아이디,이름,비밀번호,주소 정보 입력</t>
    <phoneticPr fontId="15" type="noConversion"/>
  </si>
  <si>
    <t>정보 입력</t>
    <phoneticPr fontId="15" type="noConversion"/>
  </si>
  <si>
    <t>SRS</t>
    <phoneticPr fontId="3" type="noConversion"/>
  </si>
  <si>
    <t>작성일 - 210421</t>
    <phoneticPr fontId="3" type="noConversion"/>
  </si>
  <si>
    <t>서비스(메뉴)</t>
    <phoneticPr fontId="3" type="noConversion"/>
  </si>
  <si>
    <t>필요 기능</t>
    <phoneticPr fontId="3" type="noConversion"/>
  </si>
  <si>
    <t>기능 설명</t>
    <phoneticPr fontId="3" type="noConversion"/>
  </si>
  <si>
    <t>레퍼런스</t>
    <phoneticPr fontId="3" type="noConversion"/>
  </si>
  <si>
    <t>우선순위</t>
    <phoneticPr fontId="3" type="noConversion"/>
  </si>
  <si>
    <t>MILESTONE</t>
    <phoneticPr fontId="3" type="noConversion"/>
  </si>
  <si>
    <t>Business Logic 구현</t>
    <phoneticPr fontId="3" type="noConversion"/>
  </si>
  <si>
    <t>아키텍처 구조</t>
    <phoneticPr fontId="3" type="noConversion"/>
  </si>
  <si>
    <t>Entity 추출</t>
    <phoneticPr fontId="3" type="noConversion"/>
  </si>
  <si>
    <t>회원 정보</t>
    <phoneticPr fontId="15" type="noConversion"/>
  </si>
  <si>
    <t>작성일 - 210421_ver1</t>
    <phoneticPr fontId="3" type="noConversion"/>
  </si>
  <si>
    <t>계획</t>
  </si>
  <si>
    <t>분석</t>
    <phoneticPr fontId="3" type="noConversion"/>
  </si>
  <si>
    <t>설계</t>
    <phoneticPr fontId="3" type="noConversion"/>
  </si>
  <si>
    <t>Entity 추출</t>
  </si>
  <si>
    <t>Business Logic 구현</t>
  </si>
  <si>
    <t>ID</t>
    <phoneticPr fontId="3" type="noConversion"/>
  </si>
  <si>
    <t>st-006</t>
  </si>
  <si>
    <t>home-008</t>
  </si>
  <si>
    <t>home-010</t>
  </si>
  <si>
    <t>home-011</t>
  </si>
  <si>
    <t>회원</t>
    <phoneticPr fontId="15" type="noConversion"/>
  </si>
  <si>
    <t>DB설계 및 화면 설계</t>
    <phoneticPr fontId="3" type="noConversion"/>
  </si>
  <si>
    <t>Usecase Diagram 작성</t>
  </si>
  <si>
    <t>아키텍처 구조</t>
  </si>
  <si>
    <t>분석</t>
  </si>
  <si>
    <t>설계</t>
  </si>
  <si>
    <t>DB설계 및 화면 설계</t>
  </si>
  <si>
    <t>음식점</t>
    <phoneticPr fontId="15" type="noConversion"/>
  </si>
  <si>
    <t>작성일 - 210422_ver2</t>
    <phoneticPr fontId="3" type="noConversion"/>
  </si>
  <si>
    <t>mem-001</t>
    <phoneticPr fontId="15" type="noConversion"/>
  </si>
  <si>
    <t>mem-002</t>
    <phoneticPr fontId="15" type="noConversion"/>
  </si>
  <si>
    <t>mem-003</t>
    <phoneticPr fontId="15" type="noConversion"/>
  </si>
  <si>
    <t>mem-004</t>
    <phoneticPr fontId="15" type="noConversion"/>
  </si>
  <si>
    <t>mem-005</t>
    <phoneticPr fontId="15" type="noConversion"/>
  </si>
  <si>
    <t>mem-006</t>
    <phoneticPr fontId="15" type="noConversion"/>
  </si>
  <si>
    <t>mem-007</t>
    <phoneticPr fontId="15" type="noConversion"/>
  </si>
  <si>
    <t>mem-008</t>
    <phoneticPr fontId="15" type="noConversion"/>
  </si>
  <si>
    <t>mem-009</t>
    <phoneticPr fontId="15" type="noConversion"/>
  </si>
  <si>
    <t>mem-010</t>
    <phoneticPr fontId="15" type="noConversion"/>
  </si>
  <si>
    <t>bo-001</t>
    <phoneticPr fontId="15" type="noConversion"/>
  </si>
  <si>
    <t>bo-002</t>
    <phoneticPr fontId="15" type="noConversion"/>
  </si>
  <si>
    <t>bo-003</t>
    <phoneticPr fontId="15" type="noConversion"/>
  </si>
  <si>
    <t>bo-004</t>
    <phoneticPr fontId="15" type="noConversion"/>
  </si>
  <si>
    <t>bo-005</t>
    <phoneticPr fontId="15" type="noConversion"/>
  </si>
  <si>
    <t>bo-006</t>
    <phoneticPr fontId="15" type="noConversion"/>
  </si>
  <si>
    <t>bo-007</t>
    <phoneticPr fontId="15" type="noConversion"/>
  </si>
  <si>
    <t>st-001</t>
    <phoneticPr fontId="15" type="noConversion"/>
  </si>
  <si>
    <t>st-002</t>
    <phoneticPr fontId="15" type="noConversion"/>
  </si>
  <si>
    <t>st-003</t>
    <phoneticPr fontId="15" type="noConversion"/>
  </si>
  <si>
    <t>st-004</t>
    <phoneticPr fontId="15" type="noConversion"/>
  </si>
  <si>
    <t>st-005</t>
    <phoneticPr fontId="15" type="noConversion"/>
  </si>
  <si>
    <t>st-007</t>
    <phoneticPr fontId="15" type="noConversion"/>
  </si>
  <si>
    <t>home-001</t>
    <phoneticPr fontId="15" type="noConversion"/>
  </si>
  <si>
    <t>home-002</t>
    <phoneticPr fontId="15" type="noConversion"/>
  </si>
  <si>
    <t>home-003</t>
    <phoneticPr fontId="15" type="noConversion"/>
  </si>
  <si>
    <t>home-004</t>
    <phoneticPr fontId="15" type="noConversion"/>
  </si>
  <si>
    <t>home-005</t>
    <phoneticPr fontId="15" type="noConversion"/>
  </si>
  <si>
    <t>home-006</t>
    <phoneticPr fontId="15" type="noConversion"/>
  </si>
  <si>
    <t>home-007</t>
    <phoneticPr fontId="15" type="noConversion"/>
  </si>
  <si>
    <t>home-009</t>
    <phoneticPr fontId="15" type="noConversion"/>
  </si>
  <si>
    <t>home-012</t>
    <phoneticPr fontId="15" type="noConversion"/>
  </si>
  <si>
    <t>분류기준</t>
    <phoneticPr fontId="3" type="noConversion"/>
  </si>
  <si>
    <t>mem</t>
    <phoneticPr fontId="3" type="noConversion"/>
  </si>
  <si>
    <t>회원 기능</t>
    <phoneticPr fontId="3" type="noConversion"/>
  </si>
  <si>
    <t>bo</t>
    <phoneticPr fontId="3" type="noConversion"/>
  </si>
  <si>
    <t>게시판 기능</t>
    <phoneticPr fontId="3" type="noConversion"/>
  </si>
  <si>
    <t>st</t>
    <phoneticPr fontId="3" type="noConversion"/>
  </si>
  <si>
    <t>음식점 기능</t>
    <phoneticPr fontId="3" type="noConversion"/>
  </si>
  <si>
    <t>home</t>
    <phoneticPr fontId="3" type="noConversion"/>
  </si>
  <si>
    <t>메인 기능</t>
    <phoneticPr fontId="3" type="noConversion"/>
  </si>
  <si>
    <t>추천기능</t>
    <phoneticPr fontId="15" type="noConversion"/>
  </si>
  <si>
    <t>작성일 - 210423_ver3</t>
    <phoneticPr fontId="3" type="noConversion"/>
  </si>
  <si>
    <t>음식점 검색 기능</t>
    <phoneticPr fontId="15" type="noConversion"/>
  </si>
  <si>
    <t>완료</t>
    <phoneticPr fontId="3" type="noConversion"/>
  </si>
  <si>
    <t>1) 메뉴 추천 사진</t>
    <phoneticPr fontId="3" type="noConversion"/>
  </si>
  <si>
    <t>2) 음식점 대표메뉴, 메뉴판 사진</t>
    <phoneticPr fontId="3" type="noConversion"/>
  </si>
  <si>
    <t>3) 공공데이터 포털 - 음식점</t>
    <phoneticPr fontId="3" type="noConversion"/>
  </si>
  <si>
    <t>Member 구현</t>
    <phoneticPr fontId="3" type="noConversion"/>
  </si>
  <si>
    <t>SQL Table</t>
    <phoneticPr fontId="3" type="noConversion"/>
  </si>
  <si>
    <t xml:space="preserve"> 생성</t>
    <phoneticPr fontId="3" type="noConversion"/>
  </si>
  <si>
    <t>Data Set</t>
    <phoneticPr fontId="3" type="noConversion"/>
  </si>
  <si>
    <t>Data 수집</t>
    <phoneticPr fontId="3" type="noConversion"/>
  </si>
  <si>
    <t>To Do List</t>
    <phoneticPr fontId="3" type="noConversion"/>
  </si>
  <si>
    <t>Date</t>
    <phoneticPr fontId="3" type="noConversion"/>
  </si>
  <si>
    <t>No.</t>
    <phoneticPr fontId="3" type="noConversion"/>
  </si>
  <si>
    <t>좋아요 누른 매장 출력</t>
  </si>
  <si>
    <t>https://ovenapp.io/project/KLU3LGcTUgfR948XTv5gS9U8VWUpWPHS#5esWq</t>
    <phoneticPr fontId="3" type="noConversion"/>
  </si>
  <si>
    <t>좋아요 기준 상위 10개 음식점 출력</t>
    <phoneticPr fontId="15" type="noConversion"/>
  </si>
  <si>
    <t>Mem-001</t>
    <phoneticPr fontId="15" type="noConversion"/>
  </si>
  <si>
    <t>Mem-002</t>
  </si>
  <si>
    <t>Mem-003</t>
  </si>
  <si>
    <t>Mem-004</t>
  </si>
  <si>
    <t>Mem-005</t>
  </si>
  <si>
    <t>Mem</t>
    <phoneticPr fontId="3" type="noConversion"/>
  </si>
  <si>
    <t>Bo-001</t>
    <phoneticPr fontId="15" type="noConversion"/>
  </si>
  <si>
    <t>Bo-002</t>
  </si>
  <si>
    <t>Bo-003</t>
  </si>
  <si>
    <t>Bo-004</t>
  </si>
  <si>
    <t>Bo-005</t>
  </si>
  <si>
    <t>Bo-006</t>
  </si>
  <si>
    <t>Bo-007</t>
  </si>
  <si>
    <t>St-001</t>
    <phoneticPr fontId="15" type="noConversion"/>
  </si>
  <si>
    <t>St-002</t>
  </si>
  <si>
    <t>St-003</t>
  </si>
  <si>
    <t>St-004</t>
  </si>
  <si>
    <t>St-005</t>
  </si>
  <si>
    <t>St-006</t>
  </si>
  <si>
    <t>St-007</t>
  </si>
  <si>
    <t>St-008</t>
  </si>
  <si>
    <t>St-009</t>
  </si>
  <si>
    <t>St-010</t>
  </si>
  <si>
    <t>Bo</t>
    <phoneticPr fontId="3" type="noConversion"/>
  </si>
  <si>
    <t>St</t>
    <phoneticPr fontId="3" type="noConversion"/>
  </si>
  <si>
    <t>jsp 페이지 패키지 구조 변경</t>
  </si>
  <si>
    <t>공유</t>
    <phoneticPr fontId="3" type="noConversion"/>
  </si>
  <si>
    <t>패키지 구조</t>
    <phoneticPr fontId="3" type="noConversion"/>
  </si>
  <si>
    <t xml:space="preserve">src 컨트롤러 패키지 구조 변경 </t>
    <phoneticPr fontId="3" type="noConversion"/>
  </si>
  <si>
    <t>DB에 데이터 insert</t>
    <phoneticPr fontId="3" type="noConversion"/>
  </si>
  <si>
    <t>Member Model, Controller 구현</t>
    <phoneticPr fontId="3" type="noConversion"/>
  </si>
  <si>
    <t>Store 구현</t>
    <phoneticPr fontId="3" type="noConversion"/>
  </si>
  <si>
    <t>추천기능, Store Model 구현</t>
    <phoneticPr fontId="3" type="noConversion"/>
  </si>
  <si>
    <t>View</t>
    <phoneticPr fontId="3" type="noConversion"/>
  </si>
  <si>
    <t>Member View 구현</t>
    <phoneticPr fontId="3" type="noConversion"/>
  </si>
</sst>
</file>

<file path=xl/styles.xml><?xml version="1.0" encoding="utf-8"?>
<styleSheet xmlns="http://schemas.openxmlformats.org/spreadsheetml/2006/main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0_);[Red]\(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2"/>
      <scheme val="major"/>
    </font>
    <font>
      <sz val="10"/>
      <color theme="1"/>
      <name val="맑은 고딕"/>
      <family val="2"/>
      <scheme val="major"/>
    </font>
    <font>
      <sz val="8"/>
      <name val="나눔스퀘어_ac"/>
      <family val="3"/>
      <charset val="129"/>
    </font>
    <font>
      <sz val="10"/>
      <color theme="1"/>
      <name val="맑은 고딕"/>
      <family val="1"/>
      <scheme val="major"/>
    </font>
    <font>
      <sz val="10"/>
      <color theme="1"/>
      <name val="맑은 고딕"/>
      <family val="1"/>
      <charset val="129"/>
      <scheme val="major"/>
    </font>
    <font>
      <sz val="10"/>
      <name val="맑은 고딕"/>
      <family val="2"/>
      <scheme val="major"/>
    </font>
    <font>
      <b/>
      <sz val="10"/>
      <color rgb="FFFFFFFF"/>
      <name val="맑은 고딕"/>
      <family val="2"/>
      <scheme val="major"/>
    </font>
    <font>
      <b/>
      <sz val="10"/>
      <color rgb="FF000000"/>
      <name val="맑은 고딕"/>
      <family val="2"/>
      <scheme val="major"/>
    </font>
    <font>
      <b/>
      <sz val="16"/>
      <color rgb="FF000000"/>
      <name val="맑은 고딕"/>
      <family val="3"/>
      <charset val="129"/>
      <scheme val="major"/>
    </font>
    <font>
      <b/>
      <sz val="6"/>
      <name val="맑은 고딕"/>
      <family val="2"/>
      <scheme val="maj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 applyProtection="1">
      <alignment horizontal="center" vertical="center"/>
    </xf>
    <xf numFmtId="179" fontId="0" fillId="0" borderId="7" xfId="0" applyNumberFormat="1" applyBorder="1" applyAlignment="1" applyProtection="1">
      <alignment horizontal="center" vertical="center"/>
    </xf>
    <xf numFmtId="178" fontId="0" fillId="4" borderId="7" xfId="0" applyNumberFormat="1" applyFill="1" applyBorder="1" applyAlignment="1" applyProtection="1">
      <alignment horizontal="center" vertical="center"/>
    </xf>
    <xf numFmtId="179" fontId="0" fillId="4" borderId="7" xfId="0" applyNumberFormat="1" applyFill="1" applyBorder="1" applyAlignment="1" applyProtection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80" fontId="0" fillId="0" borderId="20" xfId="0" applyNumberFormat="1" applyBorder="1">
      <alignment vertical="center"/>
    </xf>
    <xf numFmtId="180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180" fontId="0" fillId="0" borderId="24" xfId="0" applyNumberFormat="1" applyBorder="1">
      <alignment vertical="center"/>
    </xf>
    <xf numFmtId="180" fontId="0" fillId="0" borderId="29" xfId="0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4" xfId="0" applyBorder="1">
      <alignment vertical="center"/>
    </xf>
    <xf numFmtId="0" fontId="0" fillId="0" borderId="3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7" fillId="8" borderId="34" xfId="0" applyFont="1" applyFill="1" applyBorder="1" applyAlignment="1">
      <alignment horizontal="center" vertical="center"/>
    </xf>
    <xf numFmtId="176" fontId="7" fillId="8" borderId="35" xfId="0" applyNumberFormat="1" applyFont="1" applyFill="1" applyBorder="1" applyAlignment="1">
      <alignment horizontal="center" vertical="center"/>
    </xf>
    <xf numFmtId="176" fontId="7" fillId="8" borderId="34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14" fillId="0" borderId="12" xfId="2" applyFont="1" applyBorder="1" applyAlignment="1">
      <alignment horizontal="center"/>
    </xf>
    <xf numFmtId="0" fontId="14" fillId="0" borderId="12" xfId="2" applyFont="1" applyBorder="1"/>
    <xf numFmtId="0" fontId="14" fillId="0" borderId="12" xfId="2" applyFont="1" applyBorder="1" applyAlignment="1">
      <alignment horizontal="center" vertical="center"/>
    </xf>
    <xf numFmtId="0" fontId="14" fillId="0" borderId="36" xfId="2" applyFont="1" applyBorder="1"/>
    <xf numFmtId="0" fontId="14" fillId="7" borderId="0" xfId="2" applyFont="1" applyFill="1"/>
    <xf numFmtId="0" fontId="19" fillId="7" borderId="0" xfId="2" applyFont="1" applyFill="1" applyAlignment="1">
      <alignment horizontal="center" vertical="center"/>
    </xf>
    <xf numFmtId="0" fontId="18" fillId="0" borderId="37" xfId="2" applyFont="1" applyBorder="1" applyAlignment="1">
      <alignment horizontal="center"/>
    </xf>
    <xf numFmtId="0" fontId="14" fillId="0" borderId="12" xfId="2" applyFont="1" applyBorder="1" applyAlignment="1">
      <alignment horizontal="left" indent="1"/>
    </xf>
    <xf numFmtId="0" fontId="14" fillId="0" borderId="36" xfId="2" applyFont="1" applyBorder="1" applyAlignment="1">
      <alignment horizontal="left" indent="1"/>
    </xf>
    <xf numFmtId="0" fontId="22" fillId="7" borderId="0" xfId="2" applyFont="1" applyFill="1" applyAlignment="1">
      <alignment horizontal="right" vertical="center"/>
    </xf>
    <xf numFmtId="0" fontId="14" fillId="0" borderId="38" xfId="2" applyFont="1" applyBorder="1" applyAlignment="1">
      <alignment horizontal="left" indent="1"/>
    </xf>
    <xf numFmtId="0" fontId="14" fillId="0" borderId="39" xfId="2" applyFont="1" applyBorder="1" applyAlignment="1">
      <alignment horizontal="left" indent="1"/>
    </xf>
    <xf numFmtId="0" fontId="14" fillId="0" borderId="39" xfId="2" applyFont="1" applyBorder="1"/>
    <xf numFmtId="0" fontId="14" fillId="0" borderId="39" xfId="2" applyFont="1" applyBorder="1" applyAlignment="1">
      <alignment horizontal="center"/>
    </xf>
    <xf numFmtId="0" fontId="14" fillId="0" borderId="40" xfId="2" applyFont="1" applyBorder="1" applyAlignment="1">
      <alignment horizontal="left" indent="1"/>
    </xf>
    <xf numFmtId="0" fontId="14" fillId="0" borderId="41" xfId="2" applyFont="1" applyBorder="1" applyAlignment="1">
      <alignment horizontal="left" indent="1"/>
    </xf>
    <xf numFmtId="0" fontId="14" fillId="0" borderId="41" xfId="2" applyFont="1" applyBorder="1"/>
    <xf numFmtId="0" fontId="14" fillId="0" borderId="41" xfId="2" applyFont="1" applyBorder="1" applyAlignment="1">
      <alignment horizontal="center"/>
    </xf>
    <xf numFmtId="0" fontId="14" fillId="0" borderId="42" xfId="2" applyFont="1" applyBorder="1" applyAlignment="1">
      <alignment horizontal="left" indent="1"/>
    </xf>
    <xf numFmtId="0" fontId="14" fillId="0" borderId="43" xfId="2" applyFont="1" applyBorder="1" applyAlignment="1">
      <alignment horizontal="left" indent="1"/>
    </xf>
    <xf numFmtId="0" fontId="14" fillId="0" borderId="43" xfId="2" applyFont="1" applyBorder="1"/>
    <xf numFmtId="0" fontId="14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left" indent="1"/>
    </xf>
    <xf numFmtId="0" fontId="14" fillId="0" borderId="45" xfId="2" applyFont="1" applyBorder="1" applyAlignment="1">
      <alignment horizontal="left" indent="1"/>
    </xf>
    <xf numFmtId="0" fontId="14" fillId="0" borderId="45" xfId="2" applyFont="1" applyBorder="1"/>
    <xf numFmtId="0" fontId="14" fillId="0" borderId="45" xfId="2" applyFont="1" applyBorder="1" applyAlignment="1">
      <alignment horizontal="center"/>
    </xf>
    <xf numFmtId="0" fontId="21" fillId="9" borderId="0" xfId="2" applyFont="1" applyFill="1" applyAlignment="1">
      <alignment vertical="center"/>
    </xf>
    <xf numFmtId="0" fontId="21" fillId="9" borderId="0" xfId="2" applyFont="1" applyFill="1" applyAlignment="1">
      <alignment horizontal="left" vertical="center" indent="1"/>
    </xf>
    <xf numFmtId="180" fontId="0" fillId="0" borderId="0" xfId="0" applyNumberFormat="1" applyProtection="1">
      <alignment vertical="center"/>
      <protection locked="0"/>
    </xf>
    <xf numFmtId="0" fontId="13" fillId="0" borderId="0" xfId="2" applyFont="1"/>
    <xf numFmtId="0" fontId="14" fillId="0" borderId="47" xfId="2" applyFont="1" applyBorder="1" applyAlignment="1">
      <alignment horizontal="center" vertical="center"/>
    </xf>
    <xf numFmtId="0" fontId="14" fillId="0" borderId="40" xfId="2" applyFont="1" applyBorder="1" applyAlignment="1">
      <alignment horizontal="center" vertical="center"/>
    </xf>
    <xf numFmtId="0" fontId="14" fillId="0" borderId="42" xfId="2" applyFont="1" applyBorder="1" applyAlignment="1">
      <alignment horizontal="center" vertical="center"/>
    </xf>
    <xf numFmtId="0" fontId="13" fillId="0" borderId="0" xfId="2" applyFont="1"/>
    <xf numFmtId="0" fontId="14" fillId="3" borderId="39" xfId="2" applyFont="1" applyFill="1" applyBorder="1" applyAlignment="1">
      <alignment horizontal="left" indent="1"/>
    </xf>
    <xf numFmtId="0" fontId="14" fillId="3" borderId="39" xfId="2" applyFont="1" applyFill="1" applyBorder="1"/>
    <xf numFmtId="0" fontId="14" fillId="3" borderId="39" xfId="2" applyFont="1" applyFill="1" applyBorder="1" applyAlignment="1">
      <alignment horizontal="center"/>
    </xf>
    <xf numFmtId="0" fontId="14" fillId="3" borderId="41" xfId="2" applyFont="1" applyFill="1" applyBorder="1" applyAlignment="1">
      <alignment horizontal="left" indent="1"/>
    </xf>
    <xf numFmtId="0" fontId="14" fillId="3" borderId="41" xfId="2" applyFont="1" applyFill="1" applyBorder="1"/>
    <xf numFmtId="0" fontId="14" fillId="3" borderId="41" xfId="2" applyFont="1" applyFill="1" applyBorder="1" applyAlignment="1">
      <alignment horizontal="center"/>
    </xf>
    <xf numFmtId="0" fontId="14" fillId="3" borderId="43" xfId="2" applyFont="1" applyFill="1" applyBorder="1" applyAlignment="1">
      <alignment horizontal="left" indent="1"/>
    </xf>
    <xf numFmtId="0" fontId="14" fillId="3" borderId="43" xfId="2" applyFont="1" applyFill="1" applyBorder="1"/>
    <xf numFmtId="0" fontId="14" fillId="3" borderId="43" xfId="2" applyFont="1" applyFill="1" applyBorder="1" applyAlignment="1">
      <alignment horizontal="center"/>
    </xf>
    <xf numFmtId="0" fontId="18" fillId="3" borderId="37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left" indent="1"/>
    </xf>
    <xf numFmtId="0" fontId="14" fillId="3" borderId="36" xfId="2" applyFont="1" applyFill="1" applyBorder="1"/>
    <xf numFmtId="0" fontId="14" fillId="3" borderId="12" xfId="2" applyFont="1" applyFill="1" applyBorder="1" applyAlignment="1">
      <alignment horizontal="center"/>
    </xf>
    <xf numFmtId="0" fontId="14" fillId="10" borderId="45" xfId="2" applyFont="1" applyFill="1" applyBorder="1" applyAlignment="1">
      <alignment horizontal="left" indent="1"/>
    </xf>
    <xf numFmtId="0" fontId="14" fillId="10" borderId="45" xfId="2" applyFont="1" applyFill="1" applyBorder="1"/>
    <xf numFmtId="0" fontId="14" fillId="10" borderId="45" xfId="2" applyFont="1" applyFill="1" applyBorder="1" applyAlignment="1">
      <alignment horizontal="center"/>
    </xf>
    <xf numFmtId="0" fontId="14" fillId="10" borderId="41" xfId="2" applyFont="1" applyFill="1" applyBorder="1" applyAlignment="1">
      <alignment horizontal="left" indent="1"/>
    </xf>
    <xf numFmtId="0" fontId="14" fillId="10" borderId="41" xfId="2" applyFont="1" applyFill="1" applyBorder="1"/>
    <xf numFmtId="0" fontId="14" fillId="10" borderId="41" xfId="2" applyFont="1" applyFill="1" applyBorder="1" applyAlignment="1">
      <alignment horizontal="center"/>
    </xf>
    <xf numFmtId="0" fontId="14" fillId="10" borderId="43" xfId="2" applyFont="1" applyFill="1" applyBorder="1" applyAlignment="1">
      <alignment horizontal="left" indent="1"/>
    </xf>
    <xf numFmtId="0" fontId="14" fillId="10" borderId="43" xfId="2" applyFont="1" applyFill="1" applyBorder="1"/>
    <xf numFmtId="0" fontId="14" fillId="10" borderId="43" xfId="2" applyFont="1" applyFill="1" applyBorder="1" applyAlignment="1">
      <alignment horizontal="center"/>
    </xf>
    <xf numFmtId="0" fontId="14" fillId="11" borderId="45" xfId="2" applyFont="1" applyFill="1" applyBorder="1" applyAlignment="1">
      <alignment horizontal="left" indent="1"/>
    </xf>
    <xf numFmtId="0" fontId="14" fillId="11" borderId="45" xfId="2" applyFont="1" applyFill="1" applyBorder="1"/>
    <xf numFmtId="0" fontId="14" fillId="11" borderId="45" xfId="2" applyFont="1" applyFill="1" applyBorder="1" applyAlignment="1">
      <alignment horizontal="center"/>
    </xf>
    <xf numFmtId="0" fontId="14" fillId="11" borderId="41" xfId="2" applyFont="1" applyFill="1" applyBorder="1" applyAlignment="1">
      <alignment horizontal="left" indent="1"/>
    </xf>
    <xf numFmtId="0" fontId="14" fillId="11" borderId="41" xfId="2" applyFont="1" applyFill="1" applyBorder="1"/>
    <xf numFmtId="0" fontId="14" fillId="11" borderId="41" xfId="2" applyFont="1" applyFill="1" applyBorder="1" applyAlignment="1">
      <alignment horizontal="center"/>
    </xf>
    <xf numFmtId="0" fontId="14" fillId="11" borderId="43" xfId="2" applyFont="1" applyFill="1" applyBorder="1" applyAlignment="1">
      <alignment horizontal="left" indent="1"/>
    </xf>
    <xf numFmtId="0" fontId="14" fillId="11" borderId="43" xfId="2" applyFont="1" applyFill="1" applyBorder="1"/>
    <xf numFmtId="0" fontId="14" fillId="11" borderId="43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4" fillId="0" borderId="49" xfId="2" applyFont="1" applyBorder="1" applyAlignment="1">
      <alignment horizontal="center"/>
    </xf>
    <xf numFmtId="0" fontId="14" fillId="11" borderId="11" xfId="2" applyFont="1" applyFill="1" applyBorder="1" applyAlignment="1">
      <alignment horizontal="center"/>
    </xf>
    <xf numFmtId="0" fontId="14" fillId="11" borderId="11" xfId="2" applyFont="1" applyFill="1" applyBorder="1" applyAlignment="1">
      <alignment horizontal="left" indent="1"/>
    </xf>
    <xf numFmtId="0" fontId="14" fillId="11" borderId="11" xfId="2" applyFont="1" applyFill="1" applyBorder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56" xfId="0" applyFont="1" applyFill="1" applyBorder="1" applyAlignment="1" applyProtection="1">
      <alignment horizontal="center" vertical="center"/>
      <protection locked="0"/>
    </xf>
    <xf numFmtId="0" fontId="6" fillId="4" borderId="53" xfId="0" applyFont="1" applyFill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4" borderId="54" xfId="0" applyFont="1" applyFill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13" fillId="0" borderId="0" xfId="2" applyFont="1"/>
    <xf numFmtId="0" fontId="14" fillId="3" borderId="58" xfId="2" applyFont="1" applyFill="1" applyBorder="1" applyAlignment="1">
      <alignment horizontal="center"/>
    </xf>
    <xf numFmtId="0" fontId="14" fillId="3" borderId="58" xfId="2" applyFont="1" applyFill="1" applyBorder="1" applyAlignment="1">
      <alignment horizontal="left" indent="1"/>
    </xf>
    <xf numFmtId="0" fontId="14" fillId="3" borderId="58" xfId="2" applyFont="1" applyFill="1" applyBorder="1"/>
    <xf numFmtId="0" fontId="14" fillId="0" borderId="0" xfId="2" applyFont="1" applyBorder="1" applyAlignment="1">
      <alignment horizontal="center"/>
    </xf>
    <xf numFmtId="0" fontId="23" fillId="0" borderId="0" xfId="3">
      <alignment vertical="center"/>
    </xf>
    <xf numFmtId="0" fontId="7" fillId="12" borderId="8" xfId="0" applyFont="1" applyFill="1" applyBorder="1" applyAlignment="1">
      <alignment horizontal="center" vertical="center"/>
    </xf>
    <xf numFmtId="14" fontId="6" fillId="0" borderId="51" xfId="0" applyNumberFormat="1" applyFont="1" applyBorder="1" applyAlignment="1" applyProtection="1">
      <alignment horizontal="center" vertical="center"/>
      <protection locked="0"/>
    </xf>
    <xf numFmtId="14" fontId="6" fillId="0" borderId="52" xfId="0" applyNumberFormat="1" applyFont="1" applyBorder="1" applyAlignment="1" applyProtection="1">
      <alignment horizontal="center" vertical="center"/>
      <protection locked="0"/>
    </xf>
    <xf numFmtId="14" fontId="6" fillId="0" borderId="49" xfId="0" applyNumberFormat="1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11" borderId="51" xfId="2" applyFont="1" applyFill="1" applyBorder="1" applyAlignment="1">
      <alignment horizontal="center" vertical="center"/>
    </xf>
    <xf numFmtId="0" fontId="16" fillId="11" borderId="52" xfId="2" applyFont="1" applyFill="1" applyBorder="1" applyAlignment="1">
      <alignment horizontal="center" vertical="center"/>
    </xf>
    <xf numFmtId="0" fontId="16" fillId="11" borderId="49" xfId="2" applyFont="1" applyFill="1" applyBorder="1" applyAlignment="1">
      <alignment horizontal="center" vertical="center"/>
    </xf>
    <xf numFmtId="0" fontId="14" fillId="11" borderId="50" xfId="2" applyFont="1" applyFill="1" applyBorder="1" applyAlignment="1">
      <alignment horizontal="center" vertical="center"/>
    </xf>
    <xf numFmtId="0" fontId="14" fillId="11" borderId="12" xfId="2" applyFont="1" applyFill="1" applyBorder="1" applyAlignment="1">
      <alignment horizontal="center" vertical="center"/>
    </xf>
    <xf numFmtId="0" fontId="14" fillId="11" borderId="11" xfId="2" applyFont="1" applyFill="1" applyBorder="1" applyAlignment="1">
      <alignment horizontal="center" vertical="center"/>
    </xf>
    <xf numFmtId="0" fontId="20" fillId="7" borderId="0" xfId="2" applyFont="1" applyFill="1" applyAlignment="1">
      <alignment horizontal="left" vertical="center"/>
    </xf>
    <xf numFmtId="0" fontId="13" fillId="0" borderId="0" xfId="2" applyFont="1"/>
    <xf numFmtId="0" fontId="14" fillId="3" borderId="48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4" fillId="10" borderId="9" xfId="2" applyFont="1" applyFill="1" applyBorder="1" applyAlignment="1">
      <alignment horizontal="center" vertical="center"/>
    </xf>
    <xf numFmtId="0" fontId="14" fillId="10" borderId="10" xfId="2" applyFont="1" applyFill="1" applyBorder="1" applyAlignment="1">
      <alignment horizontal="center" vertical="center"/>
    </xf>
    <xf numFmtId="0" fontId="14" fillId="10" borderId="13" xfId="2" applyFont="1" applyFill="1" applyBorder="1" applyAlignment="1">
      <alignment horizontal="center" vertical="center"/>
    </xf>
    <xf numFmtId="0" fontId="14" fillId="3" borderId="46" xfId="2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6" fillId="11" borderId="9" xfId="2" applyFont="1" applyFill="1" applyBorder="1" applyAlignment="1">
      <alignment horizontal="center" vertical="center"/>
    </xf>
    <xf numFmtId="0" fontId="14" fillId="11" borderId="10" xfId="2" applyFont="1" applyFill="1" applyBorder="1" applyAlignment="1">
      <alignment horizontal="center" vertical="center"/>
    </xf>
    <xf numFmtId="0" fontId="14" fillId="11" borderId="13" xfId="2" applyFont="1" applyFill="1" applyBorder="1" applyAlignment="1">
      <alignment horizontal="center" vertical="center"/>
    </xf>
    <xf numFmtId="0" fontId="14" fillId="11" borderId="9" xfId="2" applyFont="1" applyFill="1" applyBorder="1" applyAlignment="1">
      <alignment horizontal="center" vertical="center"/>
    </xf>
    <xf numFmtId="0" fontId="14" fillId="0" borderId="46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/>
    </xf>
    <xf numFmtId="0" fontId="18" fillId="0" borderId="12" xfId="2" applyFont="1" applyBorder="1" applyAlignment="1">
      <alignment horizontal="center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4">
    <cellStyle name="백분율" xfId="1" builtinId="5"/>
    <cellStyle name="표준" xfId="0" builtinId="0"/>
    <cellStyle name="표준 2" xfId="2"/>
    <cellStyle name="하이퍼링크" xfId="3" builtinId="8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>
        <c:manualLayout>
          <c:layoutTarget val="inner"/>
          <c:xMode val="edge"/>
          <c:yMode val="edge"/>
          <c:x val="0.12678564079426513"/>
          <c:y val="8.5166449074341247E-2"/>
          <c:w val="0.84625083644156818"/>
          <c:h val="0.91483355092565866"/>
        </c:manualLayout>
      </c:layout>
      <c:barChart>
        <c:barDir val="bar"/>
        <c:grouping val="stacked"/>
        <c:ser>
          <c:idx val="0"/>
          <c:order val="0"/>
          <c:tx>
            <c:strRef>
              <c:f>Milestone!$L$5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errBars>
            <c:errBarType val="plus"/>
            <c:errValType val="cust"/>
            <c:noEndCap val="1"/>
            <c:plus>
              <c:numRef>
                <c:f>Milestone!$Q$6:$Q$25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Milestone!$Q$6:$Q$25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Milestone!$L$6:$L$25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Milestone!$N$5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Milestone!$N$6:$N$25</c:f>
              <c:numCache>
                <c:formatCode>0;\-0;;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/>
        <c:gapWidth val="80"/>
        <c:overlap val="100"/>
        <c:axId val="107211392"/>
        <c:axId val="137503104"/>
      </c:barChart>
      <c:scatterChart>
        <c:scatterStyle val="lineMarker"/>
        <c:ser>
          <c:idx val="2"/>
          <c:order val="2"/>
          <c:tx>
            <c:v>계획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FC8D82F-9EA7-47FA-8F73-0614AB8F2AC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C9-45C7-BFCF-AAE434EB47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C9-45C7-BFCF-AAE434EB47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C9-45C7-BFCF-AAE434EB47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C9-45C7-BFCF-AAE434EB47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C9-45C7-BFCF-AAE434EB47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C9-45C7-BFCF-AAE434EB47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C9-45C7-BFCF-AAE434EB47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C9-45C7-BFCF-AAE434EB47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C9-45C7-BFCF-AAE434EB476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C9-45C7-BFCF-AAE434EB476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C9-45C7-BFCF-AAE434EB476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C9-45C7-BFCF-AAE434EB476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C9-45C7-BFCF-AAE434EB476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C9-45C7-BFCF-AAE434EB47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C9-45C7-BFCF-AAE434EB47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C9-45C7-BFCF-AAE434EB476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C9-45C7-BFCF-AAE434EB476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C9-45C7-BFCF-AAE434EB476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C9-45C7-BFCF-AAE434EB476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C9-45C7-BFCF-AAE434EB4760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</c:trendline>
          <c:errBars>
            <c:errDir val="x"/>
            <c:errBarType val="plus"/>
            <c:errValType val="cust"/>
            <c:noEndCap val="1"/>
            <c:plus>
              <c:numRef>
                <c:f>Milestone!$I$6:$I$25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Milestone!$I$6:$I$25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Milestone!$G$6:$G$25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44309</c:v>
                </c:pt>
                <c:pt idx="10">
                  <c:v>44309</c:v>
                </c:pt>
                <c:pt idx="11">
                  <c:v>44309</c:v>
                </c:pt>
                <c:pt idx="12">
                  <c:v>44309</c:v>
                </c:pt>
                <c:pt idx="13">
                  <c:v>44318</c:v>
                </c:pt>
                <c:pt idx="14">
                  <c:v>44319</c:v>
                </c:pt>
                <c:pt idx="15">
                  <c:v>44320</c:v>
                </c:pt>
                <c:pt idx="16">
                  <c:v>44309</c:v>
                </c:pt>
                <c:pt idx="17">
                  <c:v>44319</c:v>
                </c:pt>
                <c:pt idx="18">
                  <c:v>44320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Milestone!$T$6:$T$25</c:f>
              <c:numCache>
                <c:formatCode>mm"월"\ dd"일"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44306</c:v>
                </c:pt>
                <c:pt idx="12">
                  <c:v>44306</c:v>
                </c:pt>
                <c:pt idx="13">
                  <c:v>44306</c:v>
                </c:pt>
                <c:pt idx="14">
                  <c:v>44306</c:v>
                </c:pt>
                <c:pt idx="15">
                  <c:v>44306</c:v>
                </c:pt>
                <c:pt idx="16">
                  <c:v>44306</c:v>
                </c:pt>
                <c:pt idx="17">
                  <c:v>44306</c:v>
                </c:pt>
                <c:pt idx="18">
                  <c:v>44306</c:v>
                </c:pt>
                <c:pt idx="19">
                  <c:v>44306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Milestone!$V$6:$V$25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Milestone!$U$6:$U$25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823D26-722D-4B24-AF3F-B8EEC7CDC7C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E97ED4-0F4F-414B-98A4-6B9D130A429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A98228-AA85-433A-B6EA-11689EC1E46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31048E-1FDB-4B45-BEE5-4AB75FEB3D1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B6E480-D942-4BF6-96A7-41F6D8675B2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0052DD-3AA9-4E3A-9DE7-977B5F1F480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6FCD87-674F-4F9F-AFE5-04CF7001599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189EDA-1CCF-42C4-87E4-889B1D2A2CD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FBFD7A-270E-407A-95A8-18BD16D374D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C28598-6859-4AA9-8951-580FCF9A2C1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5ED194-038C-4347-BCEB-4C0629EFABF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847F8B1-439F-4EB0-BD82-0246A02C371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A727988-7DEC-45B0-898C-07D5FBF03D8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9708F89-3E50-4882-8F95-9EA489DD71A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821F46B-731F-49ED-96B8-0B2D7D7C73E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706D964-C200-4CA2-B58F-25569047F08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76AF490-CC8C-443E-A9EB-8A5272759DD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3D31478-53FF-4C9A-A131-E4A67256F9C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B2D19F0-F036-41AB-83BE-F4F11E6EB02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AB60738-3BF3-4759-9CC9-EC959A43B4F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Milestone!$O$6:$O$25</c:f>
              <c:numCache>
                <c:formatCode>m"월"\ d"일";;;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Milestone!$U$6:$U$26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Milestone!$Y$6:$Y$25</c15:f>
                <c15:dlblRangeCache>
                  <c:ptCount val="20"/>
                  <c:pt idx="0">
                    <c:v>Vegetarian Community Site [다같이]</c:v>
                  </c:pt>
                  <c:pt idx="1">
                    <c:v>Back/Front 뼈대 [다같이]</c:v>
                  </c:pt>
                  <c:pt idx="2">
                    <c:v>기능 별 작업 (Pair Programming) [다같이]</c:v>
                  </c:pt>
                  <c:pt idx="3">
                    <c:v> [다같이]</c:v>
                  </c:pt>
                  <c:pt idx="4">
                    <c:v>Java My, Sql, Tomcat [다같이]</c:v>
                  </c:pt>
                  <c:pt idx="5">
                    <c:v>0</c:v>
                  </c:pt>
                  <c:pt idx="6">
                    <c:v>0</c:v>
                  </c:pt>
                  <c:pt idx="7">
                    <c:v>SRS 작성 [다같이]</c:v>
                  </c:pt>
                  <c:pt idx="8">
                    <c:v>완료</c:v>
                  </c:pt>
                  <c:pt idx="9">
                    <c:v>완료</c:v>
                  </c:pt>
                  <c:pt idx="10">
                    <c:v>완료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/>
        <c:axId val="137506176"/>
        <c:axId val="137504640"/>
      </c:scatterChart>
      <c:catAx>
        <c:axId val="10721139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03104"/>
        <c:crosses val="autoZero"/>
        <c:auto val="1"/>
        <c:lblAlgn val="ctr"/>
        <c:lblOffset val="100"/>
      </c:catAx>
      <c:valAx>
        <c:axId val="137503104"/>
        <c:scaling>
          <c:orientation val="minMax"/>
          <c:min val="44305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;@" sourceLinked="0"/>
        <c:maj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11392"/>
        <c:crosses val="autoZero"/>
        <c:crossBetween val="between"/>
        <c:majorUnit val="1"/>
      </c:valAx>
      <c:valAx>
        <c:axId val="137504640"/>
        <c:scaling>
          <c:orientation val="minMax"/>
          <c:max val="20"/>
        </c:scaling>
        <c:delete val="1"/>
        <c:axPos val="r"/>
        <c:numFmt formatCode="General" sourceLinked="1"/>
        <c:tickLblPos val="none"/>
        <c:crossAx val="137506176"/>
        <c:crosses val="max"/>
        <c:crossBetween val="midCat"/>
      </c:valAx>
      <c:valAx>
        <c:axId val="137506176"/>
        <c:scaling>
          <c:orientation val="minMax"/>
        </c:scaling>
        <c:delete val="1"/>
        <c:axPos val="b"/>
        <c:numFmt formatCode="m&quot;월&quot;\ d&quot;일&quot;" sourceLinked="1"/>
        <c:tickLblPos val="none"/>
        <c:crossAx val="13750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3</xdr:row>
      <xdr:rowOff>342900</xdr:rowOff>
    </xdr:from>
    <xdr:to>
      <xdr:col>4</xdr:col>
      <xdr:colOff>543378</xdr:colOff>
      <xdr:row>6</xdr:row>
      <xdr:rowOff>26129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427CB6D3-7DE5-4EFF-8675-E3A2ED085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44958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210590</xdr:colOff>
      <xdr:row>4</xdr:row>
      <xdr:rowOff>0</xdr:rowOff>
    </xdr:from>
    <xdr:to>
      <xdr:col>3</xdr:col>
      <xdr:colOff>586328</xdr:colOff>
      <xdr:row>6</xdr:row>
      <xdr:rowOff>32363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EEFD42F1-2AEF-42C2-A9EB-33346C01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77790" y="457200"/>
          <a:ext cx="375738" cy="364873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5</xdr:row>
      <xdr:rowOff>320040</xdr:rowOff>
    </xdr:from>
    <xdr:to>
      <xdr:col>4</xdr:col>
      <xdr:colOff>543378</xdr:colOff>
      <xdr:row>7</xdr:row>
      <xdr:rowOff>26128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C99EF186-EAC3-4F27-9E2B-4447249D8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0</xdr:rowOff>
    </xdr:from>
    <xdr:to>
      <xdr:col>4</xdr:col>
      <xdr:colOff>543378</xdr:colOff>
      <xdr:row>8</xdr:row>
      <xdr:rowOff>33749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F6F2496-749E-452A-B8BD-E53C4F87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7</xdr:row>
      <xdr:rowOff>0</xdr:rowOff>
    </xdr:from>
    <xdr:to>
      <xdr:col>5</xdr:col>
      <xdr:colOff>550998</xdr:colOff>
      <xdr:row>8</xdr:row>
      <xdr:rowOff>33749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677D13A9-7E43-4816-BE1D-CB27FA83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0550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320040</xdr:rowOff>
    </xdr:from>
    <xdr:to>
      <xdr:col>4</xdr:col>
      <xdr:colOff>543378</xdr:colOff>
      <xdr:row>9</xdr:row>
      <xdr:rowOff>26129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45D67BC8-CD18-4EE7-A269-B02B81EB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4325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5</xdr:row>
      <xdr:rowOff>320040</xdr:rowOff>
    </xdr:from>
    <xdr:to>
      <xdr:col>3</xdr:col>
      <xdr:colOff>573858</xdr:colOff>
      <xdr:row>7</xdr:row>
      <xdr:rowOff>26128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F6A433ED-4EF8-4B0C-8686-581EFB18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6532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312420</xdr:rowOff>
    </xdr:from>
    <xdr:to>
      <xdr:col>4</xdr:col>
      <xdr:colOff>543378</xdr:colOff>
      <xdr:row>10</xdr:row>
      <xdr:rowOff>18509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B3DE3CBD-2424-4AB6-BD4F-DD11BE16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75260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10</xdr:row>
      <xdr:rowOff>15240</xdr:rowOff>
    </xdr:from>
    <xdr:to>
      <xdr:col>4</xdr:col>
      <xdr:colOff>543378</xdr:colOff>
      <xdr:row>11</xdr:row>
      <xdr:rowOff>48990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D293D003-67E5-4F0D-94BC-9A6077944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21107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7620</xdr:rowOff>
    </xdr:from>
    <xdr:to>
      <xdr:col>4</xdr:col>
      <xdr:colOff>558618</xdr:colOff>
      <xdr:row>13</xdr:row>
      <xdr:rowOff>41369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E059B5A4-67F2-46E2-AC92-14FB281E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7620</xdr:rowOff>
    </xdr:from>
    <xdr:to>
      <xdr:col>5</xdr:col>
      <xdr:colOff>566238</xdr:colOff>
      <xdr:row>13</xdr:row>
      <xdr:rowOff>41369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A1196A87-2DBB-4028-9693-CE67F61A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10</xdr:row>
      <xdr:rowOff>320040</xdr:rowOff>
    </xdr:from>
    <xdr:to>
      <xdr:col>4</xdr:col>
      <xdr:colOff>558618</xdr:colOff>
      <xdr:row>12</xdr:row>
      <xdr:rowOff>26130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A530A24A-0D9B-42BA-8119-2D4EC652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10</xdr:row>
      <xdr:rowOff>320040</xdr:rowOff>
    </xdr:from>
    <xdr:to>
      <xdr:col>5</xdr:col>
      <xdr:colOff>566238</xdr:colOff>
      <xdr:row>12</xdr:row>
      <xdr:rowOff>26130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EC6BC3D5-558A-485F-ABCA-EDC92D0D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320040</xdr:rowOff>
    </xdr:from>
    <xdr:to>
      <xdr:col>4</xdr:col>
      <xdr:colOff>558618</xdr:colOff>
      <xdr:row>14</xdr:row>
      <xdr:rowOff>26129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2FA7064A-C1D2-4C25-AEDA-C5687FF6E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320040</xdr:rowOff>
    </xdr:from>
    <xdr:to>
      <xdr:col>5</xdr:col>
      <xdr:colOff>566238</xdr:colOff>
      <xdr:row>14</xdr:row>
      <xdr:rowOff>26129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0BD89023-27C7-4B70-9173-E50D9CD2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13</xdr:row>
      <xdr:rowOff>320040</xdr:rowOff>
    </xdr:from>
    <xdr:to>
      <xdr:col>6</xdr:col>
      <xdr:colOff>543378</xdr:colOff>
      <xdr:row>15</xdr:row>
      <xdr:rowOff>26129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E364D87C-74F3-4392-89D0-1433A3A8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29400" y="3398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16</xdr:row>
      <xdr:rowOff>7620</xdr:rowOff>
    </xdr:from>
    <xdr:to>
      <xdr:col>6</xdr:col>
      <xdr:colOff>543378</xdr:colOff>
      <xdr:row>17</xdr:row>
      <xdr:rowOff>41368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9EEE1461-7676-4A98-A531-9D555E0E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87095" y="3789911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195349</xdr:colOff>
      <xdr:row>18</xdr:row>
      <xdr:rowOff>0</xdr:rowOff>
    </xdr:from>
    <xdr:to>
      <xdr:col>6</xdr:col>
      <xdr:colOff>571087</xdr:colOff>
      <xdr:row>19</xdr:row>
      <xdr:rowOff>33749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D06FE4DE-1B31-4F29-8A8B-6AE199BB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14804" y="4593474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18</xdr:row>
      <xdr:rowOff>0</xdr:rowOff>
    </xdr:from>
    <xdr:to>
      <xdr:col>9</xdr:col>
      <xdr:colOff>555847</xdr:colOff>
      <xdr:row>19</xdr:row>
      <xdr:rowOff>33749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EAEA58EB-675C-4B11-ABE1-76263B67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3054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18</xdr:row>
      <xdr:rowOff>0</xdr:rowOff>
    </xdr:from>
    <xdr:to>
      <xdr:col>10</xdr:col>
      <xdr:colOff>569702</xdr:colOff>
      <xdr:row>19</xdr:row>
      <xdr:rowOff>33749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520432BA-1292-43CC-B5E1-3BB34A64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01200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207817</xdr:colOff>
      <xdr:row>21</xdr:row>
      <xdr:rowOff>27710</xdr:rowOff>
    </xdr:from>
    <xdr:to>
      <xdr:col>6</xdr:col>
      <xdr:colOff>583555</xdr:colOff>
      <xdr:row>22</xdr:row>
      <xdr:rowOff>61459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9DF3F12D-AEBA-45D2-870E-9E9F0AFF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7272" y="58050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18</xdr:row>
      <xdr:rowOff>320040</xdr:rowOff>
    </xdr:from>
    <xdr:to>
      <xdr:col>5</xdr:col>
      <xdr:colOff>558618</xdr:colOff>
      <xdr:row>20</xdr:row>
      <xdr:rowOff>26129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D4CF62FC-BC25-4155-A0D2-725434B6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320040</xdr:rowOff>
    </xdr:from>
    <xdr:to>
      <xdr:col>6</xdr:col>
      <xdr:colOff>566238</xdr:colOff>
      <xdr:row>20</xdr:row>
      <xdr:rowOff>26129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C30ED4C2-F519-4869-87B2-7FA504AF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19</xdr:row>
      <xdr:rowOff>1386</xdr:rowOff>
    </xdr:from>
    <xdr:to>
      <xdr:col>5</xdr:col>
      <xdr:colOff>558618</xdr:colOff>
      <xdr:row>20</xdr:row>
      <xdr:rowOff>39984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1108BA06-E289-443D-8520-8B99F3A6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19</xdr:row>
      <xdr:rowOff>1386</xdr:rowOff>
    </xdr:from>
    <xdr:to>
      <xdr:col>6</xdr:col>
      <xdr:colOff>566238</xdr:colOff>
      <xdr:row>20</xdr:row>
      <xdr:rowOff>39984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E0060C7F-7EA8-4088-9074-6AB4ED01C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20</xdr:row>
      <xdr:rowOff>1386</xdr:rowOff>
    </xdr:from>
    <xdr:to>
      <xdr:col>5</xdr:col>
      <xdr:colOff>558618</xdr:colOff>
      <xdr:row>21</xdr:row>
      <xdr:rowOff>39984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618D0E95-DFD2-4EE7-BA9D-E865A2B2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446222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232064</xdr:colOff>
      <xdr:row>20</xdr:row>
      <xdr:rowOff>1386</xdr:rowOff>
    </xdr:from>
    <xdr:to>
      <xdr:col>6</xdr:col>
      <xdr:colOff>607802</xdr:colOff>
      <xdr:row>21</xdr:row>
      <xdr:rowOff>39984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xmlns="" id="{F4937973-55DC-48EF-ACA9-FEAFBFEC1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51519" y="5889568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18</xdr:row>
      <xdr:rowOff>0</xdr:rowOff>
    </xdr:from>
    <xdr:to>
      <xdr:col>11</xdr:col>
      <xdr:colOff>583556</xdr:colOff>
      <xdr:row>19</xdr:row>
      <xdr:rowOff>33749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9C878E76-2704-41E4-9DA2-E33C6032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14363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221672</xdr:colOff>
      <xdr:row>18</xdr:row>
      <xdr:rowOff>0</xdr:rowOff>
    </xdr:from>
    <xdr:to>
      <xdr:col>12</xdr:col>
      <xdr:colOff>597410</xdr:colOff>
      <xdr:row>19</xdr:row>
      <xdr:rowOff>33749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xmlns="" id="{D5ACE7D3-7F58-4541-BA9B-68C86B2B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5636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22</xdr:row>
      <xdr:rowOff>0</xdr:rowOff>
    </xdr:from>
    <xdr:to>
      <xdr:col>9</xdr:col>
      <xdr:colOff>555847</xdr:colOff>
      <xdr:row>23</xdr:row>
      <xdr:rowOff>33749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2FE56274-EF8F-457C-8A21-124A24E9D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51818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22</xdr:row>
      <xdr:rowOff>0</xdr:rowOff>
    </xdr:from>
    <xdr:to>
      <xdr:col>10</xdr:col>
      <xdr:colOff>569702</xdr:colOff>
      <xdr:row>23</xdr:row>
      <xdr:rowOff>33749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xmlns="" id="{FC1E9ACD-BFCF-459B-88CC-65415C3BB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1830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11</xdr:col>
      <xdr:colOff>249382</xdr:colOff>
      <xdr:row>22</xdr:row>
      <xdr:rowOff>0</xdr:rowOff>
    </xdr:from>
    <xdr:to>
      <xdr:col>11</xdr:col>
      <xdr:colOff>625120</xdr:colOff>
      <xdr:row>23</xdr:row>
      <xdr:rowOff>33749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xmlns="" id="{A4884924-58C5-4BAF-8C9C-AC76D5B5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559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235527</xdr:colOff>
      <xdr:row>22</xdr:row>
      <xdr:rowOff>0</xdr:rowOff>
    </xdr:from>
    <xdr:to>
      <xdr:col>12</xdr:col>
      <xdr:colOff>611265</xdr:colOff>
      <xdr:row>23</xdr:row>
      <xdr:rowOff>33749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xmlns="" id="{BDA04292-FDE2-4FE9-B807-A4E1BA6B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594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13</xdr:col>
      <xdr:colOff>193963</xdr:colOff>
      <xdr:row>22</xdr:row>
      <xdr:rowOff>0</xdr:rowOff>
    </xdr:from>
    <xdr:to>
      <xdr:col>13</xdr:col>
      <xdr:colOff>569701</xdr:colOff>
      <xdr:row>23</xdr:row>
      <xdr:rowOff>33749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6A19F7F1-58BF-4406-9BF6-EB0E47B6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635345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16</xdr:col>
      <xdr:colOff>207818</xdr:colOff>
      <xdr:row>22</xdr:row>
      <xdr:rowOff>0</xdr:rowOff>
    </xdr:from>
    <xdr:to>
      <xdr:col>16</xdr:col>
      <xdr:colOff>583556</xdr:colOff>
      <xdr:row>23</xdr:row>
      <xdr:rowOff>33749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xmlns="" id="{A4CBBBD4-C7B0-4DD2-A4F5-532ABBA6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101454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17</xdr:col>
      <xdr:colOff>221672</xdr:colOff>
      <xdr:row>22</xdr:row>
      <xdr:rowOff>0</xdr:rowOff>
    </xdr:from>
    <xdr:to>
      <xdr:col>17</xdr:col>
      <xdr:colOff>597410</xdr:colOff>
      <xdr:row>23</xdr:row>
      <xdr:rowOff>33749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xmlns="" id="{AACB7CE3-A56D-4A5C-936C-F2FED019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9327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18</xdr:col>
      <xdr:colOff>277090</xdr:colOff>
      <xdr:row>22</xdr:row>
      <xdr:rowOff>0</xdr:rowOff>
    </xdr:from>
    <xdr:to>
      <xdr:col>18</xdr:col>
      <xdr:colOff>652828</xdr:colOff>
      <xdr:row>23</xdr:row>
      <xdr:rowOff>33749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xmlns="" id="{11E2680D-5BA3-4A29-954C-E7EA9F1B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805563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19</xdr:col>
      <xdr:colOff>263236</xdr:colOff>
      <xdr:row>22</xdr:row>
      <xdr:rowOff>0</xdr:rowOff>
    </xdr:from>
    <xdr:to>
      <xdr:col>19</xdr:col>
      <xdr:colOff>638974</xdr:colOff>
      <xdr:row>23</xdr:row>
      <xdr:rowOff>33749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xmlns="" id="{D02B9FAC-A13F-4C00-B7E8-0EA1D7D5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6091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20</xdr:col>
      <xdr:colOff>207818</xdr:colOff>
      <xdr:row>22</xdr:row>
      <xdr:rowOff>304800</xdr:rowOff>
    </xdr:from>
    <xdr:to>
      <xdr:col>20</xdr:col>
      <xdr:colOff>583556</xdr:colOff>
      <xdr:row>24</xdr:row>
      <xdr:rowOff>6040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xmlns="" id="{067C9E77-E279-45DB-B74A-DE4BBAAF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371127" y="6414655"/>
          <a:ext cx="375738" cy="366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358635</xdr:colOff>
      <xdr:row>32</xdr:row>
      <xdr:rowOff>107760</xdr:rowOff>
    </xdr:from>
    <xdr:to>
      <xdr:col>25</xdr:col>
      <xdr:colOff>58595</xdr:colOff>
      <xdr:row>73</xdr:row>
      <xdr:rowOff>27753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xmlns="" id="{1B80D721-DEB2-4EB6-A0A4-5063801384F5}"/>
            </a:ext>
          </a:extLst>
        </xdr:cNvPr>
        <xdr:cNvGrpSpPr/>
      </xdr:nvGrpSpPr>
      <xdr:grpSpPr>
        <a:xfrm>
          <a:off x="358635" y="7256705"/>
          <a:ext cx="22740069" cy="9008575"/>
          <a:chOff x="298278" y="4039524"/>
          <a:chExt cx="13276207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xmlns="" id="{9010A2F1-DA30-460D-A02C-675CFB2DCFCE}"/>
              </a:ext>
            </a:extLst>
          </xdr:cNvPr>
          <xdr:cNvGrpSpPr/>
        </xdr:nvGrpSpPr>
        <xdr:grpSpPr>
          <a:xfrm>
            <a:off x="298278" y="4039524"/>
            <a:ext cx="13220167" cy="8855791"/>
            <a:chOff x="298272" y="4039524"/>
            <a:chExt cx="13220159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xmlns="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xmlns="" id="{291D0946-6488-4BFA-83DA-7D0719A0737E}"/>
                </a:ext>
              </a:extLst>
            </xdr:cNvPr>
            <xdr:cNvCxnSpPr/>
          </xdr:nvCxnSpPr>
          <xdr:spPr>
            <a:xfrm>
              <a:off x="298349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xmlns="" id="{1F715953-F645-4446-85AA-86303C63EDAA}"/>
                </a:ext>
              </a:extLst>
            </xdr:cNvPr>
            <xdr:cNvCxnSpPr/>
          </xdr:nvCxnSpPr>
          <xdr:spPr>
            <a:xfrm>
              <a:off x="298272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xmlns="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xmlns="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xmlns="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xmlns="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xmlns="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xmlns="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xmlns="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xmlns="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="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xmlns="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xmlns="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xmlns="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373667</xdr:colOff>
      <xdr:row>31</xdr:row>
      <xdr:rowOff>221236</xdr:rowOff>
    </xdr:from>
    <xdr:to>
      <xdr:col>7</xdr:col>
      <xdr:colOff>297468</xdr:colOff>
      <xdr:row>33</xdr:row>
      <xdr:rowOff>155921</xdr:rowOff>
    </xdr:to>
    <xdr:sp macro="" textlink="$G$2">
      <xdr:nvSpPr>
        <xdr:cNvPr id="19" name="사각형: 둥근 모서리 18">
          <a:extLst>
            <a:ext uri="{FF2B5EF4-FFF2-40B4-BE49-F238E27FC236}">
              <a16:creationId xmlns:a16="http://schemas.microsoft.com/office/drawing/2014/main" xmlns="" id="{61000F22-44EF-4536-A3D6-D3481FD58700}"/>
            </a:ext>
          </a:extLst>
        </xdr:cNvPr>
        <xdr:cNvSpPr/>
      </xdr:nvSpPr>
      <xdr:spPr>
        <a:xfrm>
          <a:off x="373667" y="7148509"/>
          <a:ext cx="15052965" cy="37803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#NAME?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21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xmlns="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21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xmlns="" id="{428C1274-D26B-4913-B05E-CD7700989131}"/>
            </a:ext>
          </a:extLst>
        </xdr:cNvPr>
        <xdr:cNvCxnSpPr/>
      </xdr:nvCxnSpPr>
      <xdr:spPr>
        <a:xfrm>
          <a:off x="386446" y="8424262"/>
          <a:ext cx="2128669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92465</xdr:rowOff>
    </xdr:from>
    <xdr:to>
      <xdr:col>20</xdr:col>
      <xdr:colOff>398930</xdr:colOff>
      <xdr:row>38</xdr:row>
      <xdr:rowOff>92465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xmlns="" id="{26988F09-CEC4-4306-9357-32676F7E55B3}"/>
            </a:ext>
          </a:extLst>
        </xdr:cNvPr>
        <xdr:cNvCxnSpPr/>
      </xdr:nvCxnSpPr>
      <xdr:spPr>
        <a:xfrm>
          <a:off x="0" y="8653759"/>
          <a:ext cx="26073848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341623</xdr:colOff>
      <xdr:row>41</xdr:row>
      <xdr:rowOff>26127</xdr:rowOff>
    </xdr:from>
    <xdr:to>
      <xdr:col>20</xdr:col>
      <xdr:colOff>740553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xmlns="" id="{1335BCA9-93EF-4A74-B1DB-5148AF87614C}"/>
            </a:ext>
          </a:extLst>
        </xdr:cNvPr>
        <xdr:cNvCxnSpPr/>
      </xdr:nvCxnSpPr>
      <xdr:spPr>
        <a:xfrm>
          <a:off x="341623" y="9259774"/>
          <a:ext cx="2329478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21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xmlns="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21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xmlns="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21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xmlns="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21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xmlns="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21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xmlns="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21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xmlns="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21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xmlns="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21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xmlns="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21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xmlns="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21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xmlns="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21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21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xmlns="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21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xmlns="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359552</xdr:colOff>
      <xdr:row>69</xdr:row>
      <xdr:rowOff>6051</xdr:rowOff>
    </xdr:from>
    <xdr:to>
      <xdr:col>18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xmlns="" id="{5D98E090-627D-4268-B93E-19262338A5FC}"/>
            </a:ext>
          </a:extLst>
        </xdr:cNvPr>
        <xdr:cNvCxnSpPr/>
      </xdr:nvCxnSpPr>
      <xdr:spPr>
        <a:xfrm>
          <a:off x="359552" y="15514992"/>
          <a:ext cx="1843591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21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xmlns="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21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xmlns="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175260</xdr:rowOff>
    </xdr:from>
    <xdr:to>
      <xdr:col>11</xdr:col>
      <xdr:colOff>663574</xdr:colOff>
      <xdr:row>11</xdr:row>
      <xdr:rowOff>205953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94ABDE24-9474-4739-9933-80E8CF8F9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13360" y="175260"/>
          <a:ext cx="7315834" cy="2461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0724;&#48736;&#46160;&#50641;&#49472;\Google%20&#46300;&#46972;&#51060;&#48652;\&#47928;&#49436;&#49436;&#49885;\&#50641;&#49472;%20&#45804;&#47141;%20&#51088;&#46041;&#54868;%20&#50577;&#49885;\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padu\Desktop\&#50641;&#49472;%20&#51068;&#51221;&#5436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venapp.io/project/KLU3LGcTUgfR948XTv5gS9U8VWUpWPH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B2:E16"/>
  <sheetViews>
    <sheetView topLeftCell="A9" workbookViewId="0">
      <selection activeCell="G15" sqref="G15"/>
    </sheetView>
  </sheetViews>
  <sheetFormatPr defaultRowHeight="17.399999999999999"/>
  <cols>
    <col min="1" max="1" width="3.09765625" customWidth="1"/>
    <col min="2" max="2" width="10.8984375" bestFit="1" customWidth="1"/>
    <col min="3" max="3" width="5.59765625" style="152" customWidth="1"/>
    <col min="4" max="4" width="14" style="152" bestFit="1" customWidth="1"/>
    <col min="5" max="5" width="41.09765625" customWidth="1"/>
  </cols>
  <sheetData>
    <row r="2" spans="2:5">
      <c r="B2" s="160" t="s">
        <v>220</v>
      </c>
      <c r="C2" s="160" t="s">
        <v>221</v>
      </c>
      <c r="D2" s="171" t="s">
        <v>219</v>
      </c>
      <c r="E2" s="171"/>
    </row>
    <row r="3" spans="2:5">
      <c r="B3" s="168">
        <v>44309</v>
      </c>
      <c r="C3" s="154">
        <v>1</v>
      </c>
      <c r="D3" s="154" t="s">
        <v>215</v>
      </c>
      <c r="E3" s="155" t="s">
        <v>216</v>
      </c>
    </row>
    <row r="4" spans="2:5">
      <c r="B4" s="169"/>
      <c r="C4" s="44">
        <v>2</v>
      </c>
      <c r="D4" s="44" t="s">
        <v>218</v>
      </c>
      <c r="E4" s="156" t="s">
        <v>211</v>
      </c>
    </row>
    <row r="5" spans="2:5">
      <c r="B5" s="169"/>
      <c r="C5" s="45"/>
      <c r="D5" s="45"/>
      <c r="E5" s="157" t="s">
        <v>212</v>
      </c>
    </row>
    <row r="6" spans="2:5">
      <c r="B6" s="169"/>
      <c r="C6" s="44"/>
      <c r="D6" s="44"/>
      <c r="E6" s="156" t="s">
        <v>213</v>
      </c>
    </row>
    <row r="7" spans="2:5">
      <c r="B7" s="169"/>
      <c r="C7" s="45">
        <v>3.1</v>
      </c>
      <c r="D7" s="45" t="s">
        <v>214</v>
      </c>
      <c r="E7" s="157" t="s">
        <v>255</v>
      </c>
    </row>
    <row r="8" spans="2:5">
      <c r="B8" s="170"/>
      <c r="C8" s="158">
        <v>3.2</v>
      </c>
      <c r="D8" s="158" t="s">
        <v>217</v>
      </c>
      <c r="E8" s="159" t="s">
        <v>254</v>
      </c>
    </row>
    <row r="9" spans="2:5">
      <c r="C9" s="153"/>
    </row>
    <row r="10" spans="2:5">
      <c r="B10" s="167" t="s">
        <v>220</v>
      </c>
      <c r="C10" s="167" t="s">
        <v>221</v>
      </c>
      <c r="D10" s="171" t="s">
        <v>219</v>
      </c>
      <c r="E10" s="171"/>
    </row>
    <row r="11" spans="2:5">
      <c r="B11" s="168">
        <v>44312</v>
      </c>
      <c r="C11" s="154">
        <v>1</v>
      </c>
      <c r="D11" s="154" t="s">
        <v>215</v>
      </c>
      <c r="E11" s="155" t="s">
        <v>251</v>
      </c>
    </row>
    <row r="12" spans="2:5">
      <c r="B12" s="169"/>
      <c r="C12" s="44">
        <v>2</v>
      </c>
      <c r="D12" s="44" t="s">
        <v>252</v>
      </c>
      <c r="E12" s="156" t="s">
        <v>253</v>
      </c>
    </row>
    <row r="13" spans="2:5">
      <c r="B13" s="169"/>
      <c r="C13" s="45"/>
      <c r="D13" s="45"/>
      <c r="E13" s="157" t="s">
        <v>250</v>
      </c>
    </row>
    <row r="14" spans="2:5">
      <c r="B14" s="169"/>
      <c r="C14" s="44">
        <v>3</v>
      </c>
      <c r="D14" s="44" t="s">
        <v>256</v>
      </c>
      <c r="E14" s="156" t="s">
        <v>257</v>
      </c>
    </row>
    <row r="15" spans="2:5">
      <c r="B15" s="169"/>
      <c r="C15" s="45">
        <v>4</v>
      </c>
      <c r="D15" s="45" t="s">
        <v>258</v>
      </c>
      <c r="E15" s="157" t="s">
        <v>259</v>
      </c>
    </row>
    <row r="16" spans="2:5">
      <c r="B16" s="170"/>
      <c r="C16" s="158"/>
      <c r="D16" s="158"/>
      <c r="E16" s="159"/>
    </row>
  </sheetData>
  <mergeCells count="4">
    <mergeCell ref="B3:B8"/>
    <mergeCell ref="D2:E2"/>
    <mergeCell ref="D10:E10"/>
    <mergeCell ref="B11:B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B1:AB24"/>
  <sheetViews>
    <sheetView zoomScaleNormal="55" workbookViewId="0">
      <selection activeCell="G27" sqref="G27"/>
    </sheetView>
  </sheetViews>
  <sheetFormatPr defaultRowHeight="17.399999999999999"/>
  <cols>
    <col min="1" max="1" width="1.296875" customWidth="1"/>
    <col min="2" max="2" width="19.59765625" bestFit="1" customWidth="1"/>
    <col min="3" max="3" width="35.09765625" bestFit="1" customWidth="1"/>
    <col min="4" max="19" width="10.796875" bestFit="1" customWidth="1"/>
    <col min="20" max="21" width="10.796875" customWidth="1"/>
  </cols>
  <sheetData>
    <row r="1" spans="2:28" ht="8.4" customHeight="1"/>
    <row r="2" spans="2:28" s="79" customFormat="1" ht="27.6" customHeight="1">
      <c r="B2" s="108" t="s">
        <v>141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85"/>
      <c r="W2" s="85"/>
      <c r="X2" s="85"/>
      <c r="Y2" s="85"/>
      <c r="Z2" s="85"/>
      <c r="AA2" s="85"/>
      <c r="AB2" s="85"/>
    </row>
    <row r="3" spans="2:28" s="79" customFormat="1" ht="7.2" customHeight="1">
      <c r="B3" s="86"/>
      <c r="C3" s="86"/>
      <c r="D3" s="86"/>
      <c r="E3" s="86"/>
      <c r="F3" s="86"/>
      <c r="G3" s="86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90" t="s">
        <v>135</v>
      </c>
      <c r="V3" s="85"/>
      <c r="W3" s="85"/>
      <c r="X3" s="85"/>
      <c r="Y3" s="85"/>
      <c r="Z3" s="85"/>
      <c r="AA3" s="85"/>
      <c r="AB3" s="85"/>
    </row>
    <row r="4" spans="2:28" ht="27.6" customHeight="1" thickBot="1">
      <c r="B4" s="76" t="s">
        <v>55</v>
      </c>
      <c r="C4" s="76" t="s">
        <v>56</v>
      </c>
      <c r="D4" s="77">
        <v>44306</v>
      </c>
      <c r="E4" s="78">
        <v>44307</v>
      </c>
      <c r="F4" s="78">
        <v>44308</v>
      </c>
      <c r="G4" s="78">
        <v>44309</v>
      </c>
      <c r="H4" s="78">
        <v>44310</v>
      </c>
      <c r="I4" s="78">
        <v>44311</v>
      </c>
      <c r="J4" s="78">
        <v>44312</v>
      </c>
      <c r="K4" s="78">
        <v>44313</v>
      </c>
      <c r="L4" s="78">
        <v>44314</v>
      </c>
      <c r="M4" s="78">
        <v>44315</v>
      </c>
      <c r="N4" s="78">
        <v>44316</v>
      </c>
      <c r="O4" s="78">
        <v>44317</v>
      </c>
      <c r="P4" s="78">
        <v>44318</v>
      </c>
      <c r="Q4" s="78">
        <v>44319</v>
      </c>
      <c r="R4" s="78">
        <v>44320</v>
      </c>
      <c r="S4" s="78">
        <v>44321</v>
      </c>
      <c r="T4" s="78">
        <v>44322</v>
      </c>
      <c r="U4" s="78">
        <v>44323</v>
      </c>
    </row>
    <row r="5" spans="2:28" s="49" customFormat="1" hidden="1">
      <c r="B5" s="63"/>
      <c r="C5" s="63"/>
      <c r="D5" s="62"/>
      <c r="E5" s="55">
        <f>WEEKDAY(E4,2)</f>
        <v>3</v>
      </c>
      <c r="F5" s="55">
        <f t="shared" ref="F5:U5" si="0">WEEKDAY(F4,2)</f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1</v>
      </c>
      <c r="K5" s="55">
        <f t="shared" si="0"/>
        <v>2</v>
      </c>
      <c r="L5" s="55">
        <f t="shared" si="0"/>
        <v>3</v>
      </c>
      <c r="M5" s="55">
        <f t="shared" si="0"/>
        <v>4</v>
      </c>
      <c r="N5" s="55">
        <f t="shared" si="0"/>
        <v>5</v>
      </c>
      <c r="O5" s="55">
        <f t="shared" si="0"/>
        <v>6</v>
      </c>
      <c r="P5" s="55">
        <f t="shared" si="0"/>
        <v>7</v>
      </c>
      <c r="Q5" s="55">
        <f t="shared" si="0"/>
        <v>1</v>
      </c>
      <c r="R5" s="55">
        <f t="shared" si="0"/>
        <v>2</v>
      </c>
      <c r="S5" s="55">
        <f t="shared" si="0"/>
        <v>3</v>
      </c>
      <c r="T5" s="55">
        <f t="shared" si="0"/>
        <v>4</v>
      </c>
      <c r="U5" s="56">
        <f t="shared" si="0"/>
        <v>5</v>
      </c>
    </row>
    <row r="6" spans="2:28" ht="25.8" customHeight="1" thickTop="1">
      <c r="B6" s="172" t="s">
        <v>1</v>
      </c>
      <c r="C6" s="71" t="s">
        <v>35</v>
      </c>
      <c r="D6" s="66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2:28" ht="25.8" customHeight="1">
      <c r="B7" s="172"/>
      <c r="C7" s="71" t="s">
        <v>25</v>
      </c>
      <c r="D7" s="66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2"/>
    </row>
    <row r="8" spans="2:28" ht="25.8" customHeight="1">
      <c r="B8" s="172"/>
      <c r="C8" s="71" t="s">
        <v>34</v>
      </c>
      <c r="D8" s="6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</row>
    <row r="9" spans="2:28" ht="25.8" customHeight="1">
      <c r="B9" s="172"/>
      <c r="C9" s="71" t="s">
        <v>26</v>
      </c>
      <c r="D9" s="66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2"/>
    </row>
    <row r="10" spans="2:28" ht="25.8" customHeight="1">
      <c r="B10" s="172"/>
      <c r="C10" s="71" t="s">
        <v>54</v>
      </c>
      <c r="D10" s="66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2"/>
    </row>
    <row r="11" spans="2:28" ht="25.8" customHeight="1">
      <c r="B11" s="173"/>
      <c r="C11" s="72" t="s">
        <v>143</v>
      </c>
      <c r="D11" s="6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8"/>
    </row>
    <row r="12" spans="2:28" ht="25.8" customHeight="1">
      <c r="B12" s="174" t="s">
        <v>148</v>
      </c>
      <c r="C12" s="73" t="s">
        <v>43</v>
      </c>
      <c r="D12" s="68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61"/>
    </row>
    <row r="13" spans="2:28" ht="25.8" customHeight="1">
      <c r="B13" s="172"/>
      <c r="C13" s="71" t="s">
        <v>44</v>
      </c>
      <c r="D13" s="66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2"/>
    </row>
    <row r="14" spans="2:28" ht="25.8" customHeight="1">
      <c r="B14" s="175"/>
      <c r="C14" s="74" t="s">
        <v>159</v>
      </c>
      <c r="D14" s="69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4"/>
    </row>
    <row r="15" spans="2:28" ht="25.8" customHeight="1">
      <c r="B15" s="174" t="s">
        <v>149</v>
      </c>
      <c r="C15" s="73" t="s">
        <v>41</v>
      </c>
      <c r="D15" s="6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61"/>
    </row>
    <row r="16" spans="2:28" ht="25.8" customHeight="1">
      <c r="B16" s="176"/>
      <c r="C16" s="75" t="s">
        <v>144</v>
      </c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60"/>
    </row>
    <row r="17" spans="2:21" ht="25.8" customHeight="1">
      <c r="B17" s="172"/>
      <c r="C17" s="71" t="s">
        <v>142</v>
      </c>
      <c r="D17" s="6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2"/>
    </row>
    <row r="18" spans="2:21" ht="25.8" customHeight="1">
      <c r="B18" s="173"/>
      <c r="C18" s="72" t="s">
        <v>158</v>
      </c>
      <c r="D18" s="6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</row>
    <row r="19" spans="2:21" ht="25.8" customHeight="1">
      <c r="B19" s="175"/>
      <c r="C19" s="74" t="s">
        <v>47</v>
      </c>
      <c r="D19" s="69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4"/>
    </row>
    <row r="20" spans="2:21" ht="25.8" customHeight="1">
      <c r="B20" s="64" t="s">
        <v>21</v>
      </c>
      <c r="C20" s="71"/>
      <c r="D20" s="66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2"/>
    </row>
    <row r="21" spans="2:21" ht="25.8" customHeight="1">
      <c r="B21" s="64" t="s">
        <v>22</v>
      </c>
      <c r="C21" s="71"/>
      <c r="D21" s="6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/>
    </row>
    <row r="22" spans="2:21" ht="25.8" customHeight="1">
      <c r="B22" s="64" t="s">
        <v>46</v>
      </c>
      <c r="C22" s="71"/>
      <c r="D22" s="66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2"/>
    </row>
    <row r="23" spans="2:21" ht="25.8" customHeight="1">
      <c r="B23" s="64" t="s">
        <v>45</v>
      </c>
      <c r="C23" s="71"/>
      <c r="D23" s="66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2"/>
    </row>
    <row r="24" spans="2:21" ht="25.8" customHeight="1">
      <c r="B24" s="65" t="s">
        <v>23</v>
      </c>
      <c r="C24" s="74"/>
      <c r="D24" s="69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</row>
  </sheetData>
  <mergeCells count="3">
    <mergeCell ref="B6:B11"/>
    <mergeCell ref="B12:B14"/>
    <mergeCell ref="B15:B19"/>
  </mergeCells>
  <phoneticPr fontId="3" type="noConversion"/>
  <conditionalFormatting sqref="D5:U24">
    <cfRule type="expression" dxfId="1" priority="5">
      <formula>D$5=7</formula>
    </cfRule>
    <cfRule type="expression" dxfId="0" priority="6">
      <formula>D$5=6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  <outlinePr summaryBelow="0" summaryRight="0"/>
  </sheetPr>
  <dimension ref="A1:AA48"/>
  <sheetViews>
    <sheetView showGridLines="0" topLeftCell="B10" zoomScaleNormal="100" workbookViewId="0">
      <selection activeCell="E26" sqref="E26"/>
    </sheetView>
  </sheetViews>
  <sheetFormatPr defaultColWidth="13" defaultRowHeight="15.75" customHeight="1"/>
  <cols>
    <col min="1" max="1" width="2.296875" style="114" customWidth="1"/>
    <col min="2" max="2" width="13" style="114"/>
    <col min="3" max="3" width="17.8984375" style="114" bestFit="1" customWidth="1"/>
    <col min="4" max="4" width="17.8984375" style="114" customWidth="1"/>
    <col min="5" max="5" width="70.59765625" style="114" customWidth="1"/>
    <col min="6" max="6" width="53.19921875" style="114" hidden="1" customWidth="1"/>
    <col min="7" max="7" width="13" style="114"/>
    <col min="8" max="8" width="1.8984375" style="114" customWidth="1"/>
    <col min="9" max="9" width="7.8984375" style="114" customWidth="1"/>
    <col min="10" max="16384" width="13" style="114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208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85" t="s">
        <v>50</v>
      </c>
      <c r="D5" s="117" t="s">
        <v>225</v>
      </c>
      <c r="E5" s="115" t="s">
        <v>120</v>
      </c>
      <c r="F5" s="116"/>
      <c r="G5" s="117">
        <v>3</v>
      </c>
      <c r="H5" s="80"/>
      <c r="I5" s="148" t="s">
        <v>230</v>
      </c>
      <c r="J5" s="148" t="s">
        <v>200</v>
      </c>
      <c r="K5" s="80"/>
    </row>
    <row r="6" spans="2:27" ht="15.75" customHeight="1">
      <c r="B6" s="186"/>
      <c r="C6" s="186"/>
      <c r="D6" s="117" t="s">
        <v>226</v>
      </c>
      <c r="E6" s="118" t="s">
        <v>118</v>
      </c>
      <c r="F6" s="119"/>
      <c r="G6" s="120">
        <v>3</v>
      </c>
      <c r="H6" s="80"/>
      <c r="I6" s="147" t="s">
        <v>248</v>
      </c>
      <c r="J6" s="147" t="s">
        <v>202</v>
      </c>
      <c r="K6" s="80"/>
    </row>
    <row r="7" spans="2:27" ht="15.75" customHeight="1">
      <c r="B7" s="186"/>
      <c r="C7" s="186"/>
      <c r="D7" s="117" t="s">
        <v>227</v>
      </c>
      <c r="E7" s="118" t="s">
        <v>116</v>
      </c>
      <c r="F7" s="119"/>
      <c r="G7" s="120">
        <v>3</v>
      </c>
      <c r="H7" s="80"/>
      <c r="I7" s="147" t="s">
        <v>249</v>
      </c>
      <c r="J7" s="147" t="s">
        <v>204</v>
      </c>
      <c r="K7" s="80"/>
    </row>
    <row r="8" spans="2:27" s="161" customFormat="1" ht="15.75" customHeight="1">
      <c r="B8" s="186"/>
      <c r="C8" s="186"/>
      <c r="D8" s="117" t="s">
        <v>228</v>
      </c>
      <c r="E8" s="163" t="s">
        <v>222</v>
      </c>
      <c r="F8" s="164"/>
      <c r="G8" s="162">
        <v>3</v>
      </c>
      <c r="H8" s="80"/>
      <c r="I8" s="165"/>
      <c r="J8" s="165"/>
      <c r="K8" s="80"/>
    </row>
    <row r="9" spans="2:27" ht="15.75" customHeight="1">
      <c r="B9" s="187"/>
      <c r="C9" s="187"/>
      <c r="D9" s="117" t="s">
        <v>229</v>
      </c>
      <c r="E9" s="121" t="s">
        <v>114</v>
      </c>
      <c r="F9" s="122"/>
      <c r="G9" s="123">
        <v>3</v>
      </c>
      <c r="H9" s="80"/>
      <c r="I9" s="80"/>
      <c r="J9" s="80"/>
      <c r="K9" s="80"/>
    </row>
    <row r="10" spans="2:27" ht="15.75" customHeight="1">
      <c r="B10" s="188" t="s">
        <v>73</v>
      </c>
      <c r="C10" s="188" t="s">
        <v>113</v>
      </c>
      <c r="D10" s="130" t="s">
        <v>231</v>
      </c>
      <c r="E10" s="128" t="s">
        <v>111</v>
      </c>
      <c r="F10" s="129"/>
      <c r="G10" s="130">
        <v>2</v>
      </c>
      <c r="H10" s="80"/>
      <c r="I10" s="80"/>
      <c r="J10" s="80"/>
      <c r="K10" s="80"/>
    </row>
    <row r="11" spans="2:27" ht="15.75" customHeight="1">
      <c r="B11" s="189"/>
      <c r="C11" s="189"/>
      <c r="D11" s="130" t="s">
        <v>232</v>
      </c>
      <c r="E11" s="131" t="s">
        <v>110</v>
      </c>
      <c r="F11" s="132"/>
      <c r="G11" s="133">
        <v>2</v>
      </c>
      <c r="H11" s="80"/>
      <c r="I11" s="80"/>
      <c r="J11" s="80"/>
      <c r="K11" s="80"/>
    </row>
    <row r="12" spans="2:27" ht="15.75" customHeight="1">
      <c r="B12" s="189"/>
      <c r="C12" s="190"/>
      <c r="D12" s="130" t="s">
        <v>233</v>
      </c>
      <c r="E12" s="134" t="s">
        <v>108</v>
      </c>
      <c r="F12" s="135"/>
      <c r="G12" s="136">
        <v>2</v>
      </c>
      <c r="H12" s="80"/>
      <c r="I12" s="80"/>
      <c r="J12" s="80"/>
      <c r="K12" s="80"/>
    </row>
    <row r="13" spans="2:27" ht="15.75" customHeight="1">
      <c r="B13" s="189"/>
      <c r="C13" s="188" t="s">
        <v>107</v>
      </c>
      <c r="D13" s="130" t="s">
        <v>234</v>
      </c>
      <c r="E13" s="128" t="s">
        <v>105</v>
      </c>
      <c r="F13" s="129"/>
      <c r="G13" s="130">
        <v>2</v>
      </c>
      <c r="H13" s="80"/>
      <c r="I13" s="80"/>
      <c r="J13" s="80"/>
      <c r="K13" s="80"/>
    </row>
    <row r="14" spans="2:27" ht="15.75" customHeight="1">
      <c r="B14" s="189"/>
      <c r="C14" s="189"/>
      <c r="D14" s="130" t="s">
        <v>235</v>
      </c>
      <c r="E14" s="131" t="s">
        <v>103</v>
      </c>
      <c r="F14" s="132"/>
      <c r="G14" s="133">
        <v>2</v>
      </c>
      <c r="H14" s="80"/>
      <c r="I14" s="80"/>
      <c r="J14" s="80"/>
      <c r="K14" s="80"/>
    </row>
    <row r="15" spans="2:27" ht="15.75" customHeight="1">
      <c r="B15" s="189"/>
      <c r="C15" s="189"/>
      <c r="D15" s="130" t="s">
        <v>236</v>
      </c>
      <c r="E15" s="131" t="s">
        <v>101</v>
      </c>
      <c r="F15" s="132"/>
      <c r="G15" s="133">
        <v>2</v>
      </c>
      <c r="H15" s="80"/>
      <c r="I15" s="80"/>
      <c r="J15" s="80"/>
      <c r="K15" s="80"/>
    </row>
    <row r="16" spans="2:27" ht="15.75" customHeight="1">
      <c r="B16" s="189"/>
      <c r="C16" s="190"/>
      <c r="D16" s="130" t="s">
        <v>237</v>
      </c>
      <c r="E16" s="134" t="s">
        <v>99</v>
      </c>
      <c r="F16" s="135"/>
      <c r="G16" s="136">
        <v>2</v>
      </c>
      <c r="H16" s="80"/>
      <c r="I16" s="80"/>
      <c r="J16" s="80"/>
      <c r="K16" s="80"/>
    </row>
    <row r="17" spans="2:11" ht="15.75" customHeight="1">
      <c r="B17" s="177" t="s">
        <v>164</v>
      </c>
      <c r="C17" s="180" t="s">
        <v>98</v>
      </c>
      <c r="D17" s="139" t="s">
        <v>238</v>
      </c>
      <c r="E17" s="137" t="s">
        <v>96</v>
      </c>
      <c r="F17" s="138"/>
      <c r="G17" s="139">
        <v>1</v>
      </c>
      <c r="H17" s="80"/>
      <c r="I17" s="80"/>
      <c r="J17" s="80"/>
      <c r="K17" s="80"/>
    </row>
    <row r="18" spans="2:11" ht="15.75" customHeight="1">
      <c r="B18" s="178"/>
      <c r="C18" s="182"/>
      <c r="D18" s="139" t="s">
        <v>239</v>
      </c>
      <c r="E18" s="140" t="s">
        <v>94</v>
      </c>
      <c r="F18" s="141"/>
      <c r="G18" s="142">
        <v>1</v>
      </c>
      <c r="H18" s="80"/>
      <c r="I18" s="80"/>
      <c r="J18" s="80"/>
      <c r="K18" s="80"/>
    </row>
    <row r="19" spans="2:11" ht="15.75" customHeight="1">
      <c r="B19" s="178"/>
      <c r="C19" s="182"/>
      <c r="D19" s="139" t="s">
        <v>240</v>
      </c>
      <c r="E19" s="140" t="s">
        <v>92</v>
      </c>
      <c r="F19" s="141"/>
      <c r="G19" s="142">
        <v>1</v>
      </c>
      <c r="H19" s="80"/>
      <c r="I19" s="80"/>
      <c r="J19" s="80"/>
      <c r="K19" s="80"/>
    </row>
    <row r="20" spans="2:11" ht="15.75" customHeight="1">
      <c r="B20" s="178"/>
      <c r="C20" s="182"/>
      <c r="D20" s="139" t="s">
        <v>241</v>
      </c>
      <c r="E20" s="140" t="s">
        <v>90</v>
      </c>
      <c r="F20" s="141"/>
      <c r="G20" s="142">
        <v>1</v>
      </c>
      <c r="H20" s="80"/>
      <c r="I20" s="80"/>
      <c r="J20" s="80"/>
      <c r="K20" s="80"/>
    </row>
    <row r="21" spans="2:11" ht="15.75" customHeight="1">
      <c r="B21" s="178"/>
      <c r="C21" s="181"/>
      <c r="D21" s="139" t="s">
        <v>242</v>
      </c>
      <c r="E21" s="143" t="s">
        <v>88</v>
      </c>
      <c r="F21" s="144"/>
      <c r="G21" s="145">
        <v>1</v>
      </c>
      <c r="H21" s="80"/>
      <c r="I21" s="80"/>
      <c r="J21" s="80"/>
      <c r="K21" s="80"/>
    </row>
    <row r="22" spans="2:11" ht="15.75" customHeight="1">
      <c r="B22" s="178"/>
      <c r="C22" s="180" t="s">
        <v>87</v>
      </c>
      <c r="D22" s="139" t="s">
        <v>243</v>
      </c>
      <c r="E22" s="137" t="s">
        <v>85</v>
      </c>
      <c r="F22" s="138"/>
      <c r="G22" s="139">
        <v>1</v>
      </c>
      <c r="H22" s="80"/>
      <c r="I22" s="80"/>
      <c r="J22" s="80"/>
      <c r="K22" s="80"/>
    </row>
    <row r="23" spans="2:11" ht="15.75" customHeight="1">
      <c r="B23" s="178"/>
      <c r="C23" s="182"/>
      <c r="D23" s="139" t="s">
        <v>244</v>
      </c>
      <c r="E23" s="150" t="s">
        <v>209</v>
      </c>
      <c r="F23" s="151"/>
      <c r="G23" s="149">
        <v>1</v>
      </c>
      <c r="H23" s="80"/>
      <c r="I23" s="80"/>
      <c r="J23" s="80"/>
      <c r="K23" s="80"/>
    </row>
    <row r="24" spans="2:11" ht="15.75" customHeight="1">
      <c r="B24" s="178"/>
      <c r="C24" s="181"/>
      <c r="D24" s="139" t="s">
        <v>245</v>
      </c>
      <c r="E24" s="143" t="s">
        <v>83</v>
      </c>
      <c r="F24" s="144"/>
      <c r="G24" s="145">
        <v>1</v>
      </c>
      <c r="H24" s="80"/>
      <c r="I24" s="80"/>
      <c r="J24" s="80"/>
      <c r="K24" s="80"/>
    </row>
    <row r="25" spans="2:11" ht="15.75" customHeight="1">
      <c r="B25" s="178"/>
      <c r="C25" s="180" t="s">
        <v>207</v>
      </c>
      <c r="D25" s="139" t="s">
        <v>246</v>
      </c>
      <c r="E25" s="137" t="s">
        <v>224</v>
      </c>
      <c r="F25" s="138"/>
      <c r="G25" s="139">
        <v>1</v>
      </c>
      <c r="H25" s="80"/>
      <c r="I25" s="80"/>
      <c r="J25" s="80"/>
      <c r="K25" s="80"/>
    </row>
    <row r="26" spans="2:11" ht="15.75" customHeight="1">
      <c r="B26" s="179"/>
      <c r="C26" s="181"/>
      <c r="D26" s="139" t="s">
        <v>247</v>
      </c>
      <c r="E26" s="143" t="s">
        <v>59</v>
      </c>
      <c r="F26" s="144"/>
      <c r="G26" s="145">
        <v>1</v>
      </c>
      <c r="H26" s="80"/>
      <c r="I26" s="80"/>
      <c r="J26" s="80"/>
      <c r="K26" s="80"/>
    </row>
    <row r="39" spans="2:11" ht="15" customHeight="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 ht="15.75" customHeight="1">
      <c r="E40" s="80"/>
      <c r="F40" s="80"/>
      <c r="G40" s="80"/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 ht="15.75" customHeight="1">
      <c r="H43" s="80"/>
      <c r="I43" s="80"/>
      <c r="J43" s="80"/>
      <c r="K43" s="80"/>
    </row>
    <row r="44" spans="2:11" ht="15.75" customHeight="1">
      <c r="H44" s="80"/>
      <c r="I44" s="80"/>
      <c r="J44" s="80"/>
      <c r="K44" s="80"/>
    </row>
    <row r="45" spans="2:11" ht="15.75" customHeight="1">
      <c r="H45" s="80"/>
      <c r="I45" s="80"/>
      <c r="J45" s="80"/>
      <c r="K45" s="80"/>
    </row>
    <row r="46" spans="2:11" ht="15.75" customHeight="1">
      <c r="H46" s="80"/>
      <c r="I46" s="80"/>
      <c r="J46" s="80"/>
      <c r="K46" s="80"/>
    </row>
    <row r="47" spans="2:11" ht="15.75" customHeight="1">
      <c r="H47" s="80"/>
      <c r="I47" s="80"/>
      <c r="J47" s="80"/>
      <c r="K47" s="80"/>
    </row>
    <row r="48" spans="2:11" ht="15.75" customHeight="1">
      <c r="H48" s="80"/>
      <c r="I48" s="80"/>
      <c r="J48" s="80"/>
      <c r="K48" s="80"/>
    </row>
  </sheetData>
  <mergeCells count="10">
    <mergeCell ref="B17:B26"/>
    <mergeCell ref="C25:C26"/>
    <mergeCell ref="C17:C21"/>
    <mergeCell ref="C22:C24"/>
    <mergeCell ref="B1:D1"/>
    <mergeCell ref="C5:C9"/>
    <mergeCell ref="B10:B16"/>
    <mergeCell ref="C10:C12"/>
    <mergeCell ref="C13:C16"/>
    <mergeCell ref="B5:B9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K15"/>
  <sheetViews>
    <sheetView tabSelected="1" topLeftCell="A7" workbookViewId="0">
      <selection activeCell="B15" sqref="B15"/>
    </sheetView>
  </sheetViews>
  <sheetFormatPr defaultRowHeight="17.399999999999999"/>
  <cols>
    <col min="5" max="5" width="43.8984375" bestFit="1" customWidth="1"/>
  </cols>
  <sheetData>
    <row r="2" spans="2:11" s="114" customFormat="1" ht="15.75" customHeight="1">
      <c r="B2" s="192" t="s">
        <v>69</v>
      </c>
      <c r="C2" s="192" t="s">
        <v>82</v>
      </c>
      <c r="D2" s="106" t="s">
        <v>189</v>
      </c>
      <c r="E2" s="104" t="s">
        <v>68</v>
      </c>
      <c r="F2" s="105"/>
      <c r="G2" s="106">
        <v>1</v>
      </c>
      <c r="H2" s="80"/>
      <c r="I2" s="80"/>
      <c r="J2" s="80"/>
      <c r="K2" s="80"/>
    </row>
    <row r="3" spans="2:11" s="114" customFormat="1" ht="15.75" customHeight="1">
      <c r="B3" s="194"/>
      <c r="C3" s="194"/>
      <c r="D3" s="98" t="s">
        <v>190</v>
      </c>
      <c r="E3" s="96" t="s">
        <v>79</v>
      </c>
      <c r="F3" s="97"/>
      <c r="G3" s="98">
        <v>1</v>
      </c>
      <c r="H3" s="80"/>
      <c r="I3" s="80"/>
      <c r="J3" s="80"/>
      <c r="K3" s="80"/>
    </row>
    <row r="4" spans="2:11" s="114" customFormat="1" ht="15.75" customHeight="1">
      <c r="B4" s="194"/>
      <c r="C4" s="194"/>
      <c r="D4" s="98" t="s">
        <v>191</v>
      </c>
      <c r="E4" s="96" t="s">
        <v>77</v>
      </c>
      <c r="F4" s="97"/>
      <c r="G4" s="98">
        <v>1</v>
      </c>
      <c r="H4" s="80"/>
      <c r="I4" s="80"/>
      <c r="J4" s="80"/>
      <c r="K4" s="80"/>
    </row>
    <row r="5" spans="2:11" s="114" customFormat="1" ht="15.75" customHeight="1">
      <c r="B5" s="194"/>
      <c r="C5" s="193"/>
      <c r="D5" s="102" t="s">
        <v>192</v>
      </c>
      <c r="E5" s="100" t="s">
        <v>75</v>
      </c>
      <c r="F5" s="101"/>
      <c r="G5" s="102">
        <v>1</v>
      </c>
      <c r="H5" s="80"/>
      <c r="I5" s="80"/>
      <c r="J5" s="80"/>
      <c r="K5" s="80"/>
    </row>
    <row r="6" spans="2:11" s="114" customFormat="1" ht="15.75" customHeight="1">
      <c r="B6" s="194"/>
      <c r="C6" s="192" t="s">
        <v>74</v>
      </c>
      <c r="D6" s="106" t="s">
        <v>193</v>
      </c>
      <c r="E6" s="104" t="s">
        <v>72</v>
      </c>
      <c r="F6" s="105"/>
      <c r="G6" s="106">
        <v>1</v>
      </c>
      <c r="H6" s="80"/>
      <c r="I6" s="80"/>
      <c r="J6" s="80"/>
      <c r="K6" s="80"/>
    </row>
    <row r="7" spans="2:11" s="114" customFormat="1" ht="15.75" customHeight="1">
      <c r="B7" s="194"/>
      <c r="C7" s="194"/>
      <c r="D7" s="98" t="s">
        <v>194</v>
      </c>
      <c r="E7" s="96" t="s">
        <v>70</v>
      </c>
      <c r="F7" s="97"/>
      <c r="G7" s="98">
        <v>1</v>
      </c>
      <c r="H7" s="80"/>
      <c r="I7" s="80"/>
      <c r="J7" s="80"/>
      <c r="K7" s="80"/>
    </row>
    <row r="8" spans="2:11" s="114" customFormat="1" ht="15.75" customHeight="1">
      <c r="B8" s="194"/>
      <c r="C8" s="194"/>
      <c r="D8" s="98" t="s">
        <v>195</v>
      </c>
      <c r="E8" s="96" t="s">
        <v>68</v>
      </c>
      <c r="F8" s="97"/>
      <c r="G8" s="98">
        <v>1</v>
      </c>
      <c r="H8" s="80"/>
      <c r="I8" s="80"/>
      <c r="J8" s="80"/>
      <c r="K8" s="80"/>
    </row>
    <row r="9" spans="2:11" s="114" customFormat="1" ht="15.75" customHeight="1">
      <c r="B9" s="194"/>
      <c r="C9" s="193"/>
      <c r="D9" s="102" t="s">
        <v>154</v>
      </c>
      <c r="E9" s="100" t="s">
        <v>66</v>
      </c>
      <c r="F9" s="101"/>
      <c r="G9" s="102">
        <v>1</v>
      </c>
      <c r="H9" s="80"/>
      <c r="I9" s="80"/>
      <c r="J9" s="80"/>
      <c r="K9" s="80"/>
    </row>
    <row r="10" spans="2:11" s="114" customFormat="1" ht="15.75" customHeight="1">
      <c r="B10" s="194"/>
      <c r="C10" s="83" t="s">
        <v>65</v>
      </c>
      <c r="D10" s="81" t="s">
        <v>196</v>
      </c>
      <c r="E10" s="88" t="s">
        <v>64</v>
      </c>
      <c r="F10" s="82"/>
      <c r="G10" s="81">
        <v>1</v>
      </c>
      <c r="H10" s="80"/>
      <c r="I10" s="80"/>
      <c r="J10" s="80"/>
      <c r="K10" s="80"/>
    </row>
    <row r="11" spans="2:11" s="114" customFormat="1" ht="15.75" customHeight="1">
      <c r="B11" s="194"/>
      <c r="C11" s="192" t="s">
        <v>63</v>
      </c>
      <c r="D11" s="106" t="s">
        <v>155</v>
      </c>
      <c r="E11" s="104" t="s">
        <v>61</v>
      </c>
      <c r="F11" s="105"/>
      <c r="G11" s="106">
        <v>1</v>
      </c>
      <c r="H11" s="80"/>
      <c r="I11" s="80"/>
      <c r="J11" s="80"/>
      <c r="K11" s="80"/>
    </row>
    <row r="12" spans="2:11" s="114" customFormat="1" ht="15.75" customHeight="1">
      <c r="B12" s="194"/>
      <c r="C12" s="193"/>
      <c r="D12" s="102" t="s">
        <v>156</v>
      </c>
      <c r="E12" s="100" t="s">
        <v>59</v>
      </c>
      <c r="F12" s="101"/>
      <c r="G12" s="102">
        <v>1</v>
      </c>
      <c r="H12" s="80"/>
      <c r="I12" s="80"/>
      <c r="J12" s="80"/>
      <c r="K12" s="80"/>
    </row>
    <row r="13" spans="2:11" s="114" customFormat="1" ht="15" customHeight="1">
      <c r="B13" s="193"/>
      <c r="C13" s="83" t="s">
        <v>58</v>
      </c>
      <c r="D13" s="81" t="s">
        <v>197</v>
      </c>
      <c r="E13" s="88" t="s">
        <v>57</v>
      </c>
      <c r="F13" s="82"/>
      <c r="G13" s="81">
        <v>1</v>
      </c>
      <c r="H13" s="80"/>
      <c r="I13" s="80"/>
      <c r="J13" s="80"/>
      <c r="K13" s="80"/>
    </row>
    <row r="15" spans="2:11">
      <c r="B15" s="166" t="s">
        <v>223</v>
      </c>
    </row>
  </sheetData>
  <mergeCells count="4">
    <mergeCell ref="C11:C12"/>
    <mergeCell ref="C6:C9"/>
    <mergeCell ref="C2:C5"/>
    <mergeCell ref="B2:B13"/>
  </mergeCells>
  <phoneticPr fontId="3" type="noConversion"/>
  <hyperlinks>
    <hyperlink ref="B15" r:id="rId1" location="5esWq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 tint="-0.14999847407452621"/>
    <outlinePr summaryBelow="0" summaryRight="0"/>
  </sheetPr>
  <dimension ref="A1:AA44"/>
  <sheetViews>
    <sheetView showGridLines="0" topLeftCell="A36" zoomScaleNormal="100" workbookViewId="0">
      <selection activeCell="G21" sqref="G21"/>
    </sheetView>
  </sheetViews>
  <sheetFormatPr defaultColWidth="13" defaultRowHeight="15.75" customHeight="1"/>
  <cols>
    <col min="1" max="1" width="2.296875" style="110" customWidth="1"/>
    <col min="2" max="2" width="13" style="110"/>
    <col min="3" max="3" width="17.8984375" style="110" bestFit="1" customWidth="1"/>
    <col min="4" max="4" width="17.8984375" style="110" customWidth="1"/>
    <col min="5" max="5" width="70.59765625" style="110" customWidth="1"/>
    <col min="6" max="6" width="53.19921875" style="110" hidden="1" customWidth="1"/>
    <col min="7" max="7" width="13" style="110"/>
    <col min="8" max="8" width="1.8984375" style="110" customWidth="1"/>
    <col min="9" max="9" width="7.8984375" style="110" customWidth="1"/>
    <col min="10" max="16384" width="13" style="110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165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91" t="s">
        <v>48</v>
      </c>
      <c r="D5" s="117" t="s">
        <v>166</v>
      </c>
      <c r="E5" s="115" t="s">
        <v>132</v>
      </c>
      <c r="F5" s="116"/>
      <c r="G5" s="117">
        <v>2</v>
      </c>
      <c r="H5" s="80"/>
      <c r="I5" s="148" t="s">
        <v>199</v>
      </c>
      <c r="J5" s="148" t="s">
        <v>200</v>
      </c>
      <c r="K5" s="80"/>
    </row>
    <row r="6" spans="2:27" ht="15.75" customHeight="1">
      <c r="B6" s="186"/>
      <c r="C6" s="186"/>
      <c r="D6" s="120" t="s">
        <v>167</v>
      </c>
      <c r="E6" s="118" t="s">
        <v>130</v>
      </c>
      <c r="F6" s="119"/>
      <c r="G6" s="120">
        <v>2</v>
      </c>
      <c r="H6" s="80"/>
      <c r="I6" s="147" t="s">
        <v>201</v>
      </c>
      <c r="J6" s="147" t="s">
        <v>202</v>
      </c>
      <c r="K6" s="80"/>
    </row>
    <row r="7" spans="2:27" ht="15.75" customHeight="1">
      <c r="B7" s="186"/>
      <c r="C7" s="186"/>
      <c r="D7" s="120" t="s">
        <v>168</v>
      </c>
      <c r="E7" s="118" t="s">
        <v>128</v>
      </c>
      <c r="F7" s="119"/>
      <c r="G7" s="120">
        <v>2</v>
      </c>
      <c r="H7" s="80"/>
      <c r="I7" s="147" t="s">
        <v>203</v>
      </c>
      <c r="J7" s="147" t="s">
        <v>204</v>
      </c>
      <c r="K7" s="80"/>
    </row>
    <row r="8" spans="2:27" ht="15.75" customHeight="1">
      <c r="B8" s="186"/>
      <c r="C8" s="186"/>
      <c r="D8" s="120" t="s">
        <v>169</v>
      </c>
      <c r="E8" s="118" t="s">
        <v>126</v>
      </c>
      <c r="F8" s="119"/>
      <c r="G8" s="120">
        <v>2</v>
      </c>
      <c r="H8" s="80"/>
      <c r="I8" s="147" t="s">
        <v>205</v>
      </c>
      <c r="J8" s="147" t="s">
        <v>206</v>
      </c>
      <c r="K8" s="80"/>
    </row>
    <row r="9" spans="2:27" ht="15.75" customHeight="1">
      <c r="B9" s="186"/>
      <c r="C9" s="187"/>
      <c r="D9" s="123" t="s">
        <v>170</v>
      </c>
      <c r="E9" s="121" t="s">
        <v>124</v>
      </c>
      <c r="F9" s="122"/>
      <c r="G9" s="123">
        <v>2</v>
      </c>
      <c r="H9" s="80"/>
      <c r="I9" s="80"/>
      <c r="J9" s="80"/>
      <c r="K9" s="80"/>
    </row>
    <row r="10" spans="2:27" ht="15.75" customHeight="1">
      <c r="B10" s="186"/>
      <c r="C10" s="124" t="s">
        <v>123</v>
      </c>
      <c r="D10" s="146" t="s">
        <v>171</v>
      </c>
      <c r="E10" s="125" t="s">
        <v>122</v>
      </c>
      <c r="F10" s="126"/>
      <c r="G10" s="127">
        <v>2</v>
      </c>
      <c r="H10" s="80"/>
      <c r="I10" s="80"/>
      <c r="J10" s="80"/>
      <c r="K10" s="80"/>
    </row>
    <row r="11" spans="2:27" ht="15.75" customHeight="1">
      <c r="B11" s="186"/>
      <c r="C11" s="185" t="s">
        <v>50</v>
      </c>
      <c r="D11" s="117" t="s">
        <v>172</v>
      </c>
      <c r="E11" s="115" t="s">
        <v>120</v>
      </c>
      <c r="F11" s="116"/>
      <c r="G11" s="117">
        <v>4</v>
      </c>
      <c r="H11" s="80"/>
      <c r="I11" s="80"/>
      <c r="J11" s="80"/>
      <c r="K11" s="80"/>
    </row>
    <row r="12" spans="2:27" ht="15.75" customHeight="1">
      <c r="B12" s="186"/>
      <c r="C12" s="186"/>
      <c r="D12" s="120" t="s">
        <v>173</v>
      </c>
      <c r="E12" s="118" t="s">
        <v>118</v>
      </c>
      <c r="F12" s="119"/>
      <c r="G12" s="120">
        <v>4</v>
      </c>
      <c r="H12" s="80"/>
      <c r="I12" s="80"/>
      <c r="J12" s="80"/>
      <c r="K12" s="80"/>
    </row>
    <row r="13" spans="2:27" ht="15.75" customHeight="1">
      <c r="B13" s="186"/>
      <c r="C13" s="186"/>
      <c r="D13" s="120" t="s">
        <v>174</v>
      </c>
      <c r="E13" s="118" t="s">
        <v>116</v>
      </c>
      <c r="F13" s="119"/>
      <c r="G13" s="120">
        <v>4</v>
      </c>
      <c r="H13" s="80"/>
      <c r="I13" s="80"/>
      <c r="J13" s="80"/>
      <c r="K13" s="80"/>
    </row>
    <row r="14" spans="2:27" ht="15.75" customHeight="1">
      <c r="B14" s="187"/>
      <c r="C14" s="187"/>
      <c r="D14" s="123" t="s">
        <v>175</v>
      </c>
      <c r="E14" s="121" t="s">
        <v>114</v>
      </c>
      <c r="F14" s="122"/>
      <c r="G14" s="123">
        <v>4</v>
      </c>
      <c r="H14" s="80"/>
      <c r="I14" s="80"/>
      <c r="J14" s="80"/>
      <c r="K14" s="80"/>
    </row>
    <row r="15" spans="2:27" ht="15.75" customHeight="1">
      <c r="B15" s="188" t="s">
        <v>73</v>
      </c>
      <c r="C15" s="188" t="s">
        <v>113</v>
      </c>
      <c r="D15" s="130" t="s">
        <v>176</v>
      </c>
      <c r="E15" s="128" t="s">
        <v>111</v>
      </c>
      <c r="F15" s="129"/>
      <c r="G15" s="130">
        <v>3</v>
      </c>
      <c r="H15" s="80"/>
      <c r="I15" s="80"/>
      <c r="J15" s="80"/>
      <c r="K15" s="80"/>
    </row>
    <row r="16" spans="2:27" ht="15.75" customHeight="1">
      <c r="B16" s="189"/>
      <c r="C16" s="189"/>
      <c r="D16" s="133" t="s">
        <v>177</v>
      </c>
      <c r="E16" s="131" t="s">
        <v>110</v>
      </c>
      <c r="F16" s="132"/>
      <c r="G16" s="133">
        <v>3</v>
      </c>
      <c r="H16" s="80"/>
      <c r="I16" s="80"/>
      <c r="J16" s="80"/>
      <c r="K16" s="80"/>
    </row>
    <row r="17" spans="2:11" ht="15.75" customHeight="1">
      <c r="B17" s="189"/>
      <c r="C17" s="190"/>
      <c r="D17" s="136" t="s">
        <v>178</v>
      </c>
      <c r="E17" s="134" t="s">
        <v>108</v>
      </c>
      <c r="F17" s="135"/>
      <c r="G17" s="136">
        <v>3</v>
      </c>
      <c r="H17" s="80"/>
      <c r="I17" s="80"/>
      <c r="J17" s="80"/>
      <c r="K17" s="80"/>
    </row>
    <row r="18" spans="2:11" ht="15.75" customHeight="1">
      <c r="B18" s="189"/>
      <c r="C18" s="188" t="s">
        <v>107</v>
      </c>
      <c r="D18" s="130" t="s">
        <v>179</v>
      </c>
      <c r="E18" s="128" t="s">
        <v>105</v>
      </c>
      <c r="F18" s="129"/>
      <c r="G18" s="130">
        <v>3</v>
      </c>
      <c r="H18" s="80"/>
      <c r="I18" s="80"/>
      <c r="J18" s="80"/>
      <c r="K18" s="80"/>
    </row>
    <row r="19" spans="2:11" ht="15.75" customHeight="1">
      <c r="B19" s="189"/>
      <c r="C19" s="189"/>
      <c r="D19" s="133" t="s">
        <v>180</v>
      </c>
      <c r="E19" s="131" t="s">
        <v>103</v>
      </c>
      <c r="F19" s="132"/>
      <c r="G19" s="133">
        <v>3</v>
      </c>
      <c r="H19" s="80"/>
      <c r="I19" s="80"/>
      <c r="J19" s="80"/>
      <c r="K19" s="80"/>
    </row>
    <row r="20" spans="2:11" ht="15.75" customHeight="1">
      <c r="B20" s="189"/>
      <c r="C20" s="189"/>
      <c r="D20" s="133" t="s">
        <v>181</v>
      </c>
      <c r="E20" s="131" t="s">
        <v>101</v>
      </c>
      <c r="F20" s="132"/>
      <c r="G20" s="133">
        <v>3</v>
      </c>
      <c r="H20" s="80"/>
      <c r="I20" s="80"/>
      <c r="J20" s="80"/>
      <c r="K20" s="80"/>
    </row>
    <row r="21" spans="2:11" ht="15.75" customHeight="1">
      <c r="B21" s="189"/>
      <c r="C21" s="190"/>
      <c r="D21" s="136" t="s">
        <v>182</v>
      </c>
      <c r="E21" s="134" t="s">
        <v>99</v>
      </c>
      <c r="F21" s="135"/>
      <c r="G21" s="136">
        <v>3</v>
      </c>
      <c r="H21" s="80"/>
      <c r="I21" s="80"/>
      <c r="J21" s="80"/>
      <c r="K21" s="80"/>
    </row>
    <row r="22" spans="2:11" ht="15.75" customHeight="1">
      <c r="B22" s="195" t="s">
        <v>164</v>
      </c>
      <c r="C22" s="198" t="s">
        <v>98</v>
      </c>
      <c r="D22" s="139" t="s">
        <v>183</v>
      </c>
      <c r="E22" s="137" t="s">
        <v>96</v>
      </c>
      <c r="F22" s="138"/>
      <c r="G22" s="139">
        <v>5</v>
      </c>
      <c r="H22" s="80"/>
      <c r="I22" s="80"/>
      <c r="J22" s="80"/>
      <c r="K22" s="80"/>
    </row>
    <row r="23" spans="2:11" ht="15.75" customHeight="1">
      <c r="B23" s="196"/>
      <c r="C23" s="196"/>
      <c r="D23" s="142" t="s">
        <v>184</v>
      </c>
      <c r="E23" s="140" t="s">
        <v>94</v>
      </c>
      <c r="F23" s="141"/>
      <c r="G23" s="142">
        <v>5</v>
      </c>
      <c r="H23" s="80"/>
      <c r="I23" s="80"/>
      <c r="J23" s="80"/>
      <c r="K23" s="80"/>
    </row>
    <row r="24" spans="2:11" ht="15.75" customHeight="1">
      <c r="B24" s="196"/>
      <c r="C24" s="196"/>
      <c r="D24" s="142" t="s">
        <v>185</v>
      </c>
      <c r="E24" s="140" t="s">
        <v>92</v>
      </c>
      <c r="F24" s="141"/>
      <c r="G24" s="142">
        <v>5</v>
      </c>
      <c r="H24" s="80"/>
      <c r="I24" s="80"/>
      <c r="J24" s="80"/>
      <c r="K24" s="80"/>
    </row>
    <row r="25" spans="2:11" ht="15.75" customHeight="1">
      <c r="B25" s="196"/>
      <c r="C25" s="196"/>
      <c r="D25" s="142" t="s">
        <v>186</v>
      </c>
      <c r="E25" s="140" t="s">
        <v>90</v>
      </c>
      <c r="F25" s="141"/>
      <c r="G25" s="142">
        <v>5</v>
      </c>
      <c r="H25" s="80"/>
      <c r="I25" s="80"/>
      <c r="J25" s="80"/>
      <c r="K25" s="80"/>
    </row>
    <row r="26" spans="2:11" ht="15.75" customHeight="1">
      <c r="B26" s="196"/>
      <c r="C26" s="197"/>
      <c r="D26" s="145" t="s">
        <v>187</v>
      </c>
      <c r="E26" s="143" t="s">
        <v>88</v>
      </c>
      <c r="F26" s="144"/>
      <c r="G26" s="145">
        <v>5</v>
      </c>
      <c r="H26" s="80"/>
      <c r="I26" s="80"/>
      <c r="J26" s="80"/>
      <c r="K26" s="80"/>
    </row>
    <row r="27" spans="2:11" ht="15.75" customHeight="1">
      <c r="B27" s="196"/>
      <c r="C27" s="198" t="s">
        <v>87</v>
      </c>
      <c r="D27" s="139" t="s">
        <v>153</v>
      </c>
      <c r="E27" s="137" t="s">
        <v>85</v>
      </c>
      <c r="F27" s="138"/>
      <c r="G27" s="139"/>
      <c r="H27" s="80"/>
      <c r="I27" s="80"/>
      <c r="J27" s="80"/>
      <c r="K27" s="80"/>
    </row>
    <row r="28" spans="2:11" ht="15.75" customHeight="1">
      <c r="B28" s="197"/>
      <c r="C28" s="197"/>
      <c r="D28" s="145" t="s">
        <v>188</v>
      </c>
      <c r="E28" s="143" t="s">
        <v>83</v>
      </c>
      <c r="F28" s="144"/>
      <c r="G28" s="145">
        <v>5</v>
      </c>
      <c r="H28" s="80"/>
      <c r="I28" s="80"/>
      <c r="J28" s="80"/>
      <c r="K28" s="80"/>
    </row>
    <row r="29" spans="2:11" ht="15.75" customHeight="1">
      <c r="B29" s="192" t="s">
        <v>69</v>
      </c>
      <c r="C29" s="192" t="s">
        <v>82</v>
      </c>
      <c r="D29" s="106" t="s">
        <v>189</v>
      </c>
      <c r="E29" s="104" t="s">
        <v>68</v>
      </c>
      <c r="F29" s="105"/>
      <c r="G29" s="106">
        <v>1</v>
      </c>
      <c r="H29" s="80"/>
      <c r="I29" s="80"/>
      <c r="J29" s="80"/>
      <c r="K29" s="80"/>
    </row>
    <row r="30" spans="2:11" ht="15.75" customHeight="1">
      <c r="B30" s="194"/>
      <c r="C30" s="194"/>
      <c r="D30" s="98" t="s">
        <v>190</v>
      </c>
      <c r="E30" s="96" t="s">
        <v>79</v>
      </c>
      <c r="F30" s="97"/>
      <c r="G30" s="98">
        <v>1</v>
      </c>
      <c r="H30" s="80"/>
      <c r="I30" s="80"/>
      <c r="J30" s="80"/>
      <c r="K30" s="80"/>
    </row>
    <row r="31" spans="2:11" ht="15.75" customHeight="1">
      <c r="B31" s="194"/>
      <c r="C31" s="194"/>
      <c r="D31" s="98" t="s">
        <v>191</v>
      </c>
      <c r="E31" s="96" t="s">
        <v>77</v>
      </c>
      <c r="F31" s="97"/>
      <c r="G31" s="98">
        <v>1</v>
      </c>
      <c r="H31" s="80"/>
      <c r="I31" s="80"/>
      <c r="J31" s="80"/>
      <c r="K31" s="80"/>
    </row>
    <row r="32" spans="2:11" ht="15.75" customHeight="1">
      <c r="B32" s="194"/>
      <c r="C32" s="193"/>
      <c r="D32" s="102" t="s">
        <v>192</v>
      </c>
      <c r="E32" s="100" t="s">
        <v>75</v>
      </c>
      <c r="F32" s="101"/>
      <c r="G32" s="102">
        <v>1</v>
      </c>
      <c r="H32" s="80"/>
      <c r="I32" s="80"/>
      <c r="J32" s="80"/>
      <c r="K32" s="80"/>
    </row>
    <row r="33" spans="2:11" ht="15.75" customHeight="1">
      <c r="B33" s="194"/>
      <c r="C33" s="192" t="s">
        <v>74</v>
      </c>
      <c r="D33" s="106" t="s">
        <v>193</v>
      </c>
      <c r="E33" s="104" t="s">
        <v>72</v>
      </c>
      <c r="F33" s="105"/>
      <c r="G33" s="106">
        <v>1</v>
      </c>
      <c r="H33" s="80"/>
      <c r="I33" s="80"/>
      <c r="J33" s="80"/>
      <c r="K33" s="80"/>
    </row>
    <row r="34" spans="2:11" ht="15" customHeight="1">
      <c r="B34" s="194"/>
      <c r="C34" s="194"/>
      <c r="D34" s="98" t="s">
        <v>194</v>
      </c>
      <c r="E34" s="96" t="s">
        <v>70</v>
      </c>
      <c r="F34" s="97"/>
      <c r="G34" s="98">
        <v>1</v>
      </c>
      <c r="H34" s="80"/>
      <c r="I34" s="80"/>
      <c r="J34" s="80"/>
      <c r="K34" s="80"/>
    </row>
    <row r="35" spans="2:11" ht="15" customHeight="1">
      <c r="B35" s="194"/>
      <c r="C35" s="194"/>
      <c r="D35" s="98" t="s">
        <v>195</v>
      </c>
      <c r="E35" s="96" t="s">
        <v>68</v>
      </c>
      <c r="F35" s="97"/>
      <c r="G35" s="98">
        <v>1</v>
      </c>
      <c r="H35" s="80"/>
      <c r="I35" s="80"/>
      <c r="J35" s="80"/>
      <c r="K35" s="80"/>
    </row>
    <row r="36" spans="2:11" ht="15.75" customHeight="1">
      <c r="B36" s="194"/>
      <c r="C36" s="193"/>
      <c r="D36" s="102" t="s">
        <v>154</v>
      </c>
      <c r="E36" s="100" t="s">
        <v>66</v>
      </c>
      <c r="F36" s="101"/>
      <c r="G36" s="102">
        <v>1</v>
      </c>
      <c r="H36" s="80"/>
      <c r="I36" s="80"/>
      <c r="J36" s="80"/>
      <c r="K36" s="80"/>
    </row>
    <row r="37" spans="2:11" ht="15.75" customHeight="1">
      <c r="B37" s="194"/>
      <c r="C37" s="83" t="s">
        <v>65</v>
      </c>
      <c r="D37" s="81" t="s">
        <v>196</v>
      </c>
      <c r="E37" s="88" t="s">
        <v>64</v>
      </c>
      <c r="F37" s="82"/>
      <c r="G37" s="81">
        <v>1</v>
      </c>
      <c r="H37" s="80"/>
      <c r="I37" s="80"/>
      <c r="J37" s="80"/>
      <c r="K37" s="80"/>
    </row>
    <row r="38" spans="2:11" ht="15.75" customHeight="1">
      <c r="B38" s="194"/>
      <c r="C38" s="192" t="s">
        <v>63</v>
      </c>
      <c r="D38" s="106" t="s">
        <v>155</v>
      </c>
      <c r="E38" s="104" t="s">
        <v>61</v>
      </c>
      <c r="F38" s="105"/>
      <c r="G38" s="106">
        <v>1</v>
      </c>
      <c r="H38" s="80"/>
      <c r="I38" s="80"/>
      <c r="J38" s="80"/>
      <c r="K38" s="80"/>
    </row>
    <row r="39" spans="2:11" ht="15.75" customHeight="1">
      <c r="B39" s="194"/>
      <c r="C39" s="193"/>
      <c r="D39" s="102" t="s">
        <v>156</v>
      </c>
      <c r="E39" s="100" t="s">
        <v>59</v>
      </c>
      <c r="F39" s="101"/>
      <c r="G39" s="102">
        <v>1</v>
      </c>
      <c r="H39" s="80"/>
      <c r="I39" s="80"/>
      <c r="J39" s="80"/>
      <c r="K39" s="80"/>
    </row>
    <row r="40" spans="2:11" ht="15.75" customHeight="1">
      <c r="B40" s="193"/>
      <c r="C40" s="83" t="s">
        <v>58</v>
      </c>
      <c r="D40" s="81" t="s">
        <v>197</v>
      </c>
      <c r="E40" s="88" t="s">
        <v>57</v>
      </c>
      <c r="F40" s="82"/>
      <c r="G40" s="81">
        <v>1</v>
      </c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E42" s="80"/>
      <c r="F42" s="80"/>
      <c r="G42" s="80"/>
      <c r="H42" s="80"/>
      <c r="I42" s="80"/>
      <c r="J42" s="80"/>
      <c r="K42" s="80"/>
    </row>
    <row r="43" spans="2:11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</row>
  </sheetData>
  <mergeCells count="14">
    <mergeCell ref="B22:B28"/>
    <mergeCell ref="C22:C26"/>
    <mergeCell ref="C27:C28"/>
    <mergeCell ref="B29:B40"/>
    <mergeCell ref="C29:C32"/>
    <mergeCell ref="C33:C36"/>
    <mergeCell ref="C38:C39"/>
    <mergeCell ref="B1:D1"/>
    <mergeCell ref="B5:B14"/>
    <mergeCell ref="C5:C9"/>
    <mergeCell ref="C11:C14"/>
    <mergeCell ref="B15:B21"/>
    <mergeCell ref="C15:C17"/>
    <mergeCell ref="C18:C2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 tint="-0.34998626667073579"/>
    <outlinePr summaryBelow="0" summaryRight="0"/>
  </sheetPr>
  <dimension ref="A1:AB44"/>
  <sheetViews>
    <sheetView showGridLines="0" zoomScaleNormal="100" workbookViewId="0">
      <selection activeCell="E12" sqref="E12"/>
    </sheetView>
  </sheetViews>
  <sheetFormatPr defaultColWidth="13" defaultRowHeight="15.75" customHeight="1"/>
  <cols>
    <col min="1" max="1" width="2.296875" style="79" customWidth="1"/>
    <col min="2" max="2" width="8.796875" style="79" customWidth="1"/>
    <col min="3" max="3" width="13" style="79"/>
    <col min="4" max="4" width="17.8984375" style="79" bestFit="1" customWidth="1"/>
    <col min="5" max="5" width="30.8984375" style="79" customWidth="1"/>
    <col min="6" max="6" width="70.59765625" style="79" customWidth="1"/>
    <col min="7" max="7" width="53.19921875" style="79" hidden="1" customWidth="1"/>
    <col min="8" max="16384" width="13" style="79"/>
  </cols>
  <sheetData>
    <row r="1" spans="2:28" ht="15.75" customHeight="1">
      <c r="B1" s="183"/>
      <c r="C1" s="183"/>
      <c r="D1" s="184"/>
      <c r="E1" s="184"/>
      <c r="F1" s="86"/>
      <c r="G1" s="86"/>
      <c r="H1" s="86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2:28" ht="27.6" customHeight="1">
      <c r="B2" s="108" t="s">
        <v>134</v>
      </c>
      <c r="C2" s="107"/>
      <c r="D2" s="107"/>
      <c r="E2" s="107"/>
      <c r="F2" s="107"/>
      <c r="G2" s="107"/>
      <c r="H2" s="107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2:28" ht="7.2" customHeight="1">
      <c r="B3" s="86"/>
      <c r="C3" s="86"/>
      <c r="D3" s="86"/>
      <c r="E3" s="86"/>
      <c r="F3" s="86"/>
      <c r="G3" s="86"/>
      <c r="H3" s="90" t="s">
        <v>146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2:28" ht="29.4" customHeight="1" thickBot="1">
      <c r="B4" s="76" t="s">
        <v>152</v>
      </c>
      <c r="C4" s="76" t="s">
        <v>55</v>
      </c>
      <c r="D4" s="76" t="s">
        <v>136</v>
      </c>
      <c r="E4" s="76" t="s">
        <v>137</v>
      </c>
      <c r="F4" s="76" t="s">
        <v>138</v>
      </c>
      <c r="G4" s="76" t="s">
        <v>139</v>
      </c>
      <c r="H4" s="76" t="s">
        <v>140</v>
      </c>
      <c r="I4" s="80"/>
      <c r="J4" s="80"/>
      <c r="K4" s="80"/>
      <c r="L4" s="80"/>
    </row>
    <row r="5" spans="2:28" ht="15.75" customHeight="1" thickTop="1">
      <c r="B5" s="111" t="s">
        <v>49</v>
      </c>
      <c r="C5" s="199" t="s">
        <v>145</v>
      </c>
      <c r="D5" s="200" t="s">
        <v>48</v>
      </c>
      <c r="E5" s="103" t="s">
        <v>133</v>
      </c>
      <c r="F5" s="92" t="s">
        <v>132</v>
      </c>
      <c r="G5" s="93"/>
      <c r="H5" s="94">
        <v>2</v>
      </c>
      <c r="I5" s="80"/>
      <c r="J5" s="80"/>
      <c r="K5" s="80"/>
      <c r="L5" s="80"/>
    </row>
    <row r="6" spans="2:28" ht="15.75" customHeight="1">
      <c r="B6" s="112"/>
      <c r="C6" s="194"/>
      <c r="D6" s="201"/>
      <c r="E6" s="95" t="s">
        <v>131</v>
      </c>
      <c r="F6" s="96" t="s">
        <v>130</v>
      </c>
      <c r="G6" s="97"/>
      <c r="H6" s="98">
        <v>2</v>
      </c>
      <c r="I6" s="80"/>
      <c r="J6" s="80"/>
      <c r="K6" s="80"/>
      <c r="L6" s="80"/>
    </row>
    <row r="7" spans="2:28" ht="15.75" customHeight="1">
      <c r="B7" s="112"/>
      <c r="C7" s="194"/>
      <c r="D7" s="201"/>
      <c r="E7" s="95" t="s">
        <v>129</v>
      </c>
      <c r="F7" s="96" t="s">
        <v>128</v>
      </c>
      <c r="G7" s="97"/>
      <c r="H7" s="98">
        <v>2</v>
      </c>
      <c r="I7" s="80"/>
      <c r="J7" s="80"/>
      <c r="K7" s="80"/>
      <c r="L7" s="80"/>
    </row>
    <row r="8" spans="2:28" ht="15.75" customHeight="1">
      <c r="B8" s="112"/>
      <c r="C8" s="194"/>
      <c r="D8" s="201"/>
      <c r="E8" s="95" t="s">
        <v>127</v>
      </c>
      <c r="F8" s="96" t="s">
        <v>126</v>
      </c>
      <c r="G8" s="97"/>
      <c r="H8" s="98">
        <v>2</v>
      </c>
      <c r="I8" s="80"/>
      <c r="J8" s="80"/>
      <c r="K8" s="80"/>
      <c r="L8" s="80"/>
    </row>
    <row r="9" spans="2:28" ht="15.75" customHeight="1">
      <c r="B9" s="112"/>
      <c r="C9" s="194"/>
      <c r="D9" s="202"/>
      <c r="E9" s="99" t="s">
        <v>125</v>
      </c>
      <c r="F9" s="100" t="s">
        <v>124</v>
      </c>
      <c r="G9" s="101"/>
      <c r="H9" s="102">
        <v>2</v>
      </c>
      <c r="I9" s="80"/>
      <c r="J9" s="80"/>
      <c r="K9" s="80"/>
      <c r="L9" s="80"/>
    </row>
    <row r="10" spans="2:28" ht="15.75" customHeight="1">
      <c r="B10" s="112"/>
      <c r="C10" s="194"/>
      <c r="D10" s="87" t="s">
        <v>123</v>
      </c>
      <c r="E10" s="89" t="s">
        <v>123</v>
      </c>
      <c r="F10" s="89" t="s">
        <v>122</v>
      </c>
      <c r="G10" s="84"/>
      <c r="H10" s="81">
        <v>2</v>
      </c>
      <c r="I10" s="80"/>
      <c r="J10" s="80"/>
      <c r="K10" s="80"/>
      <c r="L10" s="80"/>
    </row>
    <row r="11" spans="2:28" ht="15.75" customHeight="1">
      <c r="B11" s="112"/>
      <c r="C11" s="194"/>
      <c r="D11" s="200" t="s">
        <v>50</v>
      </c>
      <c r="E11" s="103" t="s">
        <v>121</v>
      </c>
      <c r="F11" s="92" t="s">
        <v>120</v>
      </c>
      <c r="G11" s="93"/>
      <c r="H11" s="94">
        <v>4</v>
      </c>
      <c r="I11" s="80"/>
      <c r="J11" s="80"/>
      <c r="K11" s="80"/>
      <c r="L11" s="80"/>
    </row>
    <row r="12" spans="2:28" ht="15.75" customHeight="1">
      <c r="B12" s="112"/>
      <c r="C12" s="194"/>
      <c r="D12" s="201"/>
      <c r="E12" s="95" t="s">
        <v>119</v>
      </c>
      <c r="F12" s="96" t="s">
        <v>118</v>
      </c>
      <c r="G12" s="97"/>
      <c r="H12" s="98">
        <v>4</v>
      </c>
      <c r="I12" s="80"/>
      <c r="J12" s="80"/>
      <c r="K12" s="80"/>
      <c r="L12" s="80"/>
    </row>
    <row r="13" spans="2:28" ht="15.75" customHeight="1">
      <c r="B13" s="112"/>
      <c r="C13" s="194"/>
      <c r="D13" s="201"/>
      <c r="E13" s="95" t="s">
        <v>117</v>
      </c>
      <c r="F13" s="96" t="s">
        <v>116</v>
      </c>
      <c r="G13" s="97"/>
      <c r="H13" s="98">
        <v>4</v>
      </c>
      <c r="I13" s="80"/>
      <c r="J13" s="80"/>
      <c r="K13" s="80"/>
      <c r="L13" s="80"/>
    </row>
    <row r="14" spans="2:28" ht="15.75" customHeight="1">
      <c r="B14" s="112"/>
      <c r="C14" s="193"/>
      <c r="D14" s="202"/>
      <c r="E14" s="99" t="s">
        <v>115</v>
      </c>
      <c r="F14" s="100" t="s">
        <v>114</v>
      </c>
      <c r="G14" s="101"/>
      <c r="H14" s="102">
        <v>4</v>
      </c>
      <c r="I14" s="80"/>
      <c r="J14" s="80"/>
      <c r="K14" s="80"/>
      <c r="L14" s="80"/>
    </row>
    <row r="15" spans="2:28" ht="15.75" customHeight="1">
      <c r="B15" s="112"/>
      <c r="C15" s="192" t="s">
        <v>73</v>
      </c>
      <c r="D15" s="192" t="s">
        <v>113</v>
      </c>
      <c r="E15" s="91" t="s">
        <v>112</v>
      </c>
      <c r="F15" s="104" t="s">
        <v>111</v>
      </c>
      <c r="G15" s="105"/>
      <c r="H15" s="106">
        <v>3</v>
      </c>
      <c r="I15" s="80"/>
      <c r="J15" s="80"/>
      <c r="K15" s="80"/>
      <c r="L15" s="80"/>
    </row>
    <row r="16" spans="2:28" ht="15.75" customHeight="1">
      <c r="B16" s="112"/>
      <c r="C16" s="194"/>
      <c r="D16" s="194"/>
      <c r="E16" s="95" t="s">
        <v>110</v>
      </c>
      <c r="F16" s="96" t="s">
        <v>110</v>
      </c>
      <c r="G16" s="97"/>
      <c r="H16" s="98">
        <v>3</v>
      </c>
      <c r="I16" s="80"/>
      <c r="J16" s="80"/>
      <c r="K16" s="80"/>
      <c r="L16" s="80"/>
    </row>
    <row r="17" spans="2:12" ht="15.75" customHeight="1">
      <c r="B17" s="112"/>
      <c r="C17" s="194"/>
      <c r="D17" s="193"/>
      <c r="E17" s="99" t="s">
        <v>109</v>
      </c>
      <c r="F17" s="100" t="s">
        <v>108</v>
      </c>
      <c r="G17" s="101"/>
      <c r="H17" s="102">
        <v>3</v>
      </c>
      <c r="I17" s="80"/>
      <c r="J17" s="80"/>
      <c r="K17" s="80"/>
      <c r="L17" s="80"/>
    </row>
    <row r="18" spans="2:12" ht="15.75" customHeight="1">
      <c r="B18" s="112"/>
      <c r="C18" s="194"/>
      <c r="D18" s="194" t="s">
        <v>107</v>
      </c>
      <c r="E18" s="91" t="s">
        <v>106</v>
      </c>
      <c r="F18" s="104" t="s">
        <v>105</v>
      </c>
      <c r="G18" s="105"/>
      <c r="H18" s="106">
        <v>3</v>
      </c>
      <c r="I18" s="80"/>
      <c r="J18" s="80"/>
      <c r="K18" s="80"/>
      <c r="L18" s="80"/>
    </row>
    <row r="19" spans="2:12" ht="15.75" customHeight="1">
      <c r="B19" s="112"/>
      <c r="C19" s="194"/>
      <c r="D19" s="194"/>
      <c r="E19" s="95" t="s">
        <v>104</v>
      </c>
      <c r="F19" s="96" t="s">
        <v>103</v>
      </c>
      <c r="G19" s="97"/>
      <c r="H19" s="98">
        <v>3</v>
      </c>
      <c r="I19" s="80"/>
      <c r="J19" s="80"/>
      <c r="K19" s="80"/>
      <c r="L19" s="80"/>
    </row>
    <row r="20" spans="2:12" ht="15.75" customHeight="1">
      <c r="B20" s="112"/>
      <c r="C20" s="194"/>
      <c r="D20" s="194"/>
      <c r="E20" s="95" t="s">
        <v>102</v>
      </c>
      <c r="F20" s="96" t="s">
        <v>101</v>
      </c>
      <c r="G20" s="97"/>
      <c r="H20" s="98">
        <v>3</v>
      </c>
      <c r="I20" s="80"/>
      <c r="J20" s="80"/>
      <c r="K20" s="80"/>
      <c r="L20" s="80"/>
    </row>
    <row r="21" spans="2:12" ht="15.75" customHeight="1">
      <c r="B21" s="112"/>
      <c r="C21" s="194"/>
      <c r="D21" s="193"/>
      <c r="E21" s="99" t="s">
        <v>100</v>
      </c>
      <c r="F21" s="100" t="s">
        <v>99</v>
      </c>
      <c r="G21" s="101"/>
      <c r="H21" s="102">
        <v>3</v>
      </c>
      <c r="I21" s="80"/>
      <c r="J21" s="80"/>
      <c r="K21" s="80"/>
      <c r="L21" s="80"/>
    </row>
    <row r="22" spans="2:12" ht="15.75" customHeight="1">
      <c r="B22" s="112"/>
      <c r="C22" s="192" t="s">
        <v>71</v>
      </c>
      <c r="D22" s="192" t="s">
        <v>98</v>
      </c>
      <c r="E22" s="91" t="s">
        <v>97</v>
      </c>
      <c r="F22" s="104" t="s">
        <v>96</v>
      </c>
      <c r="G22" s="105"/>
      <c r="H22" s="106">
        <v>5</v>
      </c>
      <c r="I22" s="80"/>
      <c r="J22" s="80"/>
      <c r="K22" s="80"/>
      <c r="L22" s="80"/>
    </row>
    <row r="23" spans="2:12" ht="15.75" customHeight="1">
      <c r="B23" s="112"/>
      <c r="C23" s="194"/>
      <c r="D23" s="194"/>
      <c r="E23" s="95" t="s">
        <v>95</v>
      </c>
      <c r="F23" s="96" t="s">
        <v>94</v>
      </c>
      <c r="G23" s="97"/>
      <c r="H23" s="98">
        <v>5</v>
      </c>
      <c r="I23" s="80"/>
      <c r="J23" s="80"/>
      <c r="K23" s="80"/>
      <c r="L23" s="80"/>
    </row>
    <row r="24" spans="2:12" ht="15.75" customHeight="1">
      <c r="B24" s="112"/>
      <c r="C24" s="194"/>
      <c r="D24" s="194"/>
      <c r="E24" s="95" t="s">
        <v>93</v>
      </c>
      <c r="F24" s="96" t="s">
        <v>92</v>
      </c>
      <c r="G24" s="97"/>
      <c r="H24" s="98">
        <v>5</v>
      </c>
      <c r="I24" s="80"/>
      <c r="J24" s="80"/>
      <c r="K24" s="80"/>
      <c r="L24" s="80"/>
    </row>
    <row r="25" spans="2:12" ht="15.75" customHeight="1">
      <c r="B25" s="112"/>
      <c r="C25" s="194"/>
      <c r="D25" s="194"/>
      <c r="E25" s="95" t="s">
        <v>91</v>
      </c>
      <c r="F25" s="96" t="s">
        <v>90</v>
      </c>
      <c r="G25" s="97"/>
      <c r="H25" s="98">
        <v>5</v>
      </c>
      <c r="I25" s="80"/>
      <c r="J25" s="80"/>
      <c r="K25" s="80"/>
      <c r="L25" s="80"/>
    </row>
    <row r="26" spans="2:12" ht="15.75" customHeight="1">
      <c r="B26" s="112"/>
      <c r="C26" s="194"/>
      <c r="D26" s="194"/>
      <c r="E26" s="99" t="s">
        <v>89</v>
      </c>
      <c r="F26" s="100" t="s">
        <v>88</v>
      </c>
      <c r="G26" s="101"/>
      <c r="H26" s="102">
        <v>5</v>
      </c>
      <c r="I26" s="80"/>
      <c r="J26" s="80"/>
      <c r="K26" s="80"/>
      <c r="L26" s="80"/>
    </row>
    <row r="27" spans="2:12" ht="15.75" customHeight="1">
      <c r="B27" s="112"/>
      <c r="C27" s="194"/>
      <c r="D27" s="192" t="s">
        <v>87</v>
      </c>
      <c r="E27" s="91" t="s">
        <v>86</v>
      </c>
      <c r="F27" s="104" t="s">
        <v>85</v>
      </c>
      <c r="G27" s="105"/>
      <c r="H27" s="106"/>
      <c r="I27" s="80"/>
      <c r="J27" s="80"/>
      <c r="K27" s="80"/>
      <c r="L27" s="80"/>
    </row>
    <row r="28" spans="2:12" ht="15.75" customHeight="1">
      <c r="B28" s="112"/>
      <c r="C28" s="193"/>
      <c r="D28" s="193"/>
      <c r="E28" s="99" t="s">
        <v>84</v>
      </c>
      <c r="F28" s="100" t="s">
        <v>83</v>
      </c>
      <c r="G28" s="101"/>
      <c r="H28" s="102">
        <v>5</v>
      </c>
      <c r="I28" s="80"/>
      <c r="J28" s="80"/>
      <c r="K28" s="80"/>
      <c r="L28" s="80"/>
    </row>
    <row r="29" spans="2:12" ht="15.75" customHeight="1">
      <c r="B29" s="112"/>
      <c r="C29" s="192" t="s">
        <v>69</v>
      </c>
      <c r="D29" s="192" t="s">
        <v>82</v>
      </c>
      <c r="E29" s="91" t="s">
        <v>81</v>
      </c>
      <c r="F29" s="104" t="s">
        <v>68</v>
      </c>
      <c r="G29" s="105"/>
      <c r="H29" s="106">
        <v>1</v>
      </c>
      <c r="I29" s="80"/>
      <c r="J29" s="80"/>
      <c r="K29" s="80"/>
      <c r="L29" s="80"/>
    </row>
    <row r="30" spans="2:12" ht="15.75" customHeight="1">
      <c r="B30" s="112"/>
      <c r="C30" s="194"/>
      <c r="D30" s="194"/>
      <c r="E30" s="95" t="s">
        <v>80</v>
      </c>
      <c r="F30" s="96" t="s">
        <v>79</v>
      </c>
      <c r="G30" s="97"/>
      <c r="H30" s="98">
        <v>1</v>
      </c>
      <c r="I30" s="80"/>
      <c r="J30" s="80"/>
      <c r="K30" s="80"/>
      <c r="L30" s="80"/>
    </row>
    <row r="31" spans="2:12" ht="15.75" customHeight="1">
      <c r="B31" s="112"/>
      <c r="C31" s="194"/>
      <c r="D31" s="194"/>
      <c r="E31" s="95" t="s">
        <v>78</v>
      </c>
      <c r="F31" s="96" t="s">
        <v>77</v>
      </c>
      <c r="G31" s="97"/>
      <c r="H31" s="98">
        <v>1</v>
      </c>
      <c r="I31" s="80"/>
      <c r="J31" s="80"/>
      <c r="K31" s="80"/>
      <c r="L31" s="80"/>
    </row>
    <row r="32" spans="2:12" ht="15.75" customHeight="1">
      <c r="B32" s="112"/>
      <c r="C32" s="194"/>
      <c r="D32" s="193"/>
      <c r="E32" s="99" t="s">
        <v>76</v>
      </c>
      <c r="F32" s="100" t="s">
        <v>75</v>
      </c>
      <c r="G32" s="101"/>
      <c r="H32" s="102">
        <v>1</v>
      </c>
      <c r="I32" s="80"/>
      <c r="J32" s="80"/>
      <c r="K32" s="80"/>
      <c r="L32" s="80"/>
    </row>
    <row r="33" spans="2:12" ht="15.75" customHeight="1">
      <c r="B33" s="112"/>
      <c r="C33" s="194"/>
      <c r="D33" s="192" t="s">
        <v>74</v>
      </c>
      <c r="E33" s="91" t="s">
        <v>73</v>
      </c>
      <c r="F33" s="104" t="s">
        <v>72</v>
      </c>
      <c r="G33" s="105"/>
      <c r="H33" s="106">
        <v>1</v>
      </c>
      <c r="I33" s="80"/>
      <c r="J33" s="80"/>
      <c r="K33" s="80"/>
      <c r="L33" s="80"/>
    </row>
    <row r="34" spans="2:12" ht="15" customHeight="1">
      <c r="B34" s="112"/>
      <c r="C34" s="194"/>
      <c r="D34" s="194"/>
      <c r="E34" s="95" t="s">
        <v>71</v>
      </c>
      <c r="F34" s="96" t="s">
        <v>70</v>
      </c>
      <c r="G34" s="97"/>
      <c r="H34" s="98">
        <v>1</v>
      </c>
      <c r="I34" s="80"/>
      <c r="J34" s="80"/>
      <c r="K34" s="80"/>
      <c r="L34" s="80"/>
    </row>
    <row r="35" spans="2:12" ht="15" customHeight="1">
      <c r="B35" s="112"/>
      <c r="C35" s="194"/>
      <c r="D35" s="194"/>
      <c r="E35" s="95" t="s">
        <v>69</v>
      </c>
      <c r="F35" s="96" t="s">
        <v>68</v>
      </c>
      <c r="G35" s="97"/>
      <c r="H35" s="98">
        <v>1</v>
      </c>
      <c r="I35" s="80"/>
      <c r="J35" s="80"/>
      <c r="K35" s="80"/>
      <c r="L35" s="80"/>
    </row>
    <row r="36" spans="2:12" ht="15.75" customHeight="1">
      <c r="B36" s="112"/>
      <c r="C36" s="194"/>
      <c r="D36" s="193"/>
      <c r="E36" s="99" t="s">
        <v>67</v>
      </c>
      <c r="F36" s="100" t="s">
        <v>66</v>
      </c>
      <c r="G36" s="101"/>
      <c r="H36" s="102">
        <v>1</v>
      </c>
      <c r="I36" s="80"/>
      <c r="J36" s="80"/>
      <c r="K36" s="80"/>
      <c r="L36" s="80"/>
    </row>
    <row r="37" spans="2:12" ht="15.75" customHeight="1">
      <c r="B37" s="112"/>
      <c r="C37" s="194"/>
      <c r="D37" s="83" t="s">
        <v>65</v>
      </c>
      <c r="E37" s="88"/>
      <c r="F37" s="88" t="s">
        <v>64</v>
      </c>
      <c r="G37" s="82"/>
      <c r="H37" s="81">
        <v>1</v>
      </c>
      <c r="I37" s="80"/>
      <c r="J37" s="80"/>
      <c r="K37" s="80"/>
      <c r="L37" s="80"/>
    </row>
    <row r="38" spans="2:12" ht="15.75" customHeight="1">
      <c r="B38" s="112"/>
      <c r="C38" s="194"/>
      <c r="D38" s="192" t="s">
        <v>63</v>
      </c>
      <c r="E38" s="91" t="s">
        <v>62</v>
      </c>
      <c r="F38" s="104" t="s">
        <v>61</v>
      </c>
      <c r="G38" s="105"/>
      <c r="H38" s="106">
        <v>1</v>
      </c>
      <c r="I38" s="80"/>
      <c r="J38" s="80"/>
      <c r="K38" s="80"/>
      <c r="L38" s="80"/>
    </row>
    <row r="39" spans="2:12" ht="15.75" customHeight="1">
      <c r="B39" s="112"/>
      <c r="C39" s="194"/>
      <c r="D39" s="193"/>
      <c r="E39" s="99" t="s">
        <v>60</v>
      </c>
      <c r="F39" s="100" t="s">
        <v>59</v>
      </c>
      <c r="G39" s="101"/>
      <c r="H39" s="102">
        <v>1</v>
      </c>
      <c r="I39" s="80"/>
      <c r="J39" s="80"/>
      <c r="K39" s="80"/>
      <c r="L39" s="80"/>
    </row>
    <row r="40" spans="2:12" ht="15.75" customHeight="1">
      <c r="B40" s="113"/>
      <c r="C40" s="193"/>
      <c r="D40" s="83" t="s">
        <v>58</v>
      </c>
      <c r="E40" s="88"/>
      <c r="F40" s="88" t="s">
        <v>57</v>
      </c>
      <c r="G40" s="82"/>
      <c r="H40" s="81">
        <v>1</v>
      </c>
      <c r="I40" s="80"/>
      <c r="J40" s="80"/>
      <c r="K40" s="80"/>
      <c r="L40" s="80"/>
    </row>
    <row r="41" spans="2:12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 ht="15.75" customHeight="1">
      <c r="F42" s="80"/>
      <c r="G42" s="80"/>
      <c r="H42" s="80"/>
      <c r="I42" s="80"/>
      <c r="J42" s="80"/>
      <c r="K42" s="80"/>
      <c r="L42" s="80"/>
    </row>
    <row r="43" spans="2:12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</sheetData>
  <mergeCells count="14">
    <mergeCell ref="C22:C28"/>
    <mergeCell ref="C29:C40"/>
    <mergeCell ref="D29:D32"/>
    <mergeCell ref="D33:D36"/>
    <mergeCell ref="D38:D39"/>
    <mergeCell ref="D22:D26"/>
    <mergeCell ref="D27:D28"/>
    <mergeCell ref="C5:C14"/>
    <mergeCell ref="D11:D14"/>
    <mergeCell ref="D5:D9"/>
    <mergeCell ref="B1:E1"/>
    <mergeCell ref="C15:C21"/>
    <mergeCell ref="D15:D17"/>
    <mergeCell ref="D18:D21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2:AB29"/>
  <sheetViews>
    <sheetView showGridLines="0" zoomScale="55" zoomScaleNormal="55" workbookViewId="0">
      <selection activeCell="B23" sqref="B23:B24"/>
    </sheetView>
  </sheetViews>
  <sheetFormatPr defaultColWidth="9" defaultRowHeight="17.399999999999999"/>
  <cols>
    <col min="1" max="1" width="19.296875" style="5" customWidth="1"/>
    <col min="2" max="2" width="37.69921875" style="5" bestFit="1" customWidth="1"/>
    <col min="3" max="3" width="50.5" style="5" customWidth="1"/>
    <col min="4" max="4" width="10" style="5" customWidth="1"/>
    <col min="5" max="5" width="33" style="5" bestFit="1" customWidth="1"/>
    <col min="6" max="6" width="27.09765625" style="5" customWidth="1"/>
    <col min="7" max="7" width="11.5" style="4" customWidth="1"/>
    <col min="8" max="9" width="11.5" style="3" customWidth="1"/>
    <col min="10" max="10" width="11.5" style="4" customWidth="1"/>
    <col min="11" max="11" width="3.8984375" style="4" customWidth="1"/>
    <col min="12" max="15" width="11.5" style="4" customWidth="1"/>
    <col min="16" max="16" width="9.19921875" style="3" bestFit="1" customWidth="1"/>
    <col min="17" max="17" width="9.19921875" style="5" bestFit="1" customWidth="1"/>
    <col min="18" max="18" width="9.5" style="5" customWidth="1"/>
    <col min="19" max="25" width="0.19921875" style="5" customWidth="1"/>
    <col min="26" max="26" width="9.5" style="5" customWidth="1"/>
    <col min="27" max="27" width="10.8984375" style="5" bestFit="1" customWidth="1"/>
    <col min="28" max="28" width="14.09765625" style="5" customWidth="1"/>
    <col min="29" max="16384" width="9" style="5"/>
  </cols>
  <sheetData>
    <row r="2" spans="1:28" ht="19.95" customHeight="1" thickBot="1">
      <c r="A2" s="1" t="s">
        <v>38</v>
      </c>
      <c r="B2" s="1"/>
      <c r="C2" s="1"/>
      <c r="D2" s="1"/>
      <c r="E2" s="1"/>
      <c r="F2" s="2" t="s">
        <v>20</v>
      </c>
      <c r="G2" s="33" t="e">
        <f ca="1">F2&amp;" ("&amp;TEXT(G6,"m월 d일")&amp;"~"&amp;TEXT(J14,"5월 4일)")</f>
        <v>#NAME?</v>
      </c>
    </row>
    <row r="3" spans="1:28" ht="17.399999999999999" customHeight="1" thickBot="1">
      <c r="A3" s="1"/>
      <c r="B3" s="1"/>
      <c r="C3" s="1"/>
      <c r="D3" s="1"/>
      <c r="E3" s="1"/>
      <c r="F3" s="6">
        <v>44306</v>
      </c>
      <c r="O3" s="7" t="s">
        <v>0</v>
      </c>
      <c r="P3" s="32" t="e">
        <f ca="1">SUMPRODUCT(P6:P14,N6:N14)/SUM(N6:N14)</f>
        <v>#NAME?</v>
      </c>
      <c r="AA3" s="34" t="s">
        <v>14</v>
      </c>
      <c r="AB3" s="34" t="s">
        <v>15</v>
      </c>
    </row>
    <row r="4" spans="1:28" ht="18" customHeight="1" thickBot="1">
      <c r="G4" s="203" t="s">
        <v>1</v>
      </c>
      <c r="H4" s="203"/>
      <c r="I4" s="203"/>
      <c r="J4" s="203"/>
      <c r="L4" s="204" t="s">
        <v>2</v>
      </c>
      <c r="M4" s="204"/>
      <c r="N4" s="204"/>
      <c r="O4" s="204"/>
      <c r="P4" s="204"/>
      <c r="Q4" s="204"/>
      <c r="AA4" s="35">
        <f>MIN(G6:G25,L6:L25)-2</f>
        <v>44304</v>
      </c>
      <c r="AB4" s="35" t="e">
        <f ca="1">MAX(O6:O25,J6:J25)+10</f>
        <v>#NAME?</v>
      </c>
    </row>
    <row r="5" spans="1:28" s="15" customFormat="1" ht="18" thickBot="1">
      <c r="A5" s="43" t="s">
        <v>36</v>
      </c>
      <c r="B5" s="43" t="s">
        <v>37</v>
      </c>
      <c r="C5" s="43"/>
      <c r="D5" s="43" t="s">
        <v>16</v>
      </c>
      <c r="E5" s="43" t="s">
        <v>17</v>
      </c>
      <c r="F5" s="8" t="s">
        <v>18</v>
      </c>
      <c r="G5" s="8" t="s">
        <v>3</v>
      </c>
      <c r="H5" s="8" t="s">
        <v>4</v>
      </c>
      <c r="I5" s="8" t="s">
        <v>5</v>
      </c>
      <c r="J5" s="9" t="s">
        <v>6</v>
      </c>
      <c r="K5" s="36"/>
      <c r="L5" s="9" t="s">
        <v>3</v>
      </c>
      <c r="M5" s="10" t="s">
        <v>4</v>
      </c>
      <c r="N5" s="10" t="s">
        <v>5</v>
      </c>
      <c r="O5" s="10" t="s">
        <v>6</v>
      </c>
      <c r="P5" s="8" t="s">
        <v>7</v>
      </c>
      <c r="Q5" s="11" t="s">
        <v>8</v>
      </c>
      <c r="R5" s="12"/>
      <c r="S5" s="13" t="s">
        <v>9</v>
      </c>
      <c r="T5" s="13" t="str">
        <f>"오늘 ("&amp;TEXT(T6,"m월 d일")&amp;")"</f>
        <v>오늘 (4월 20일)</v>
      </c>
      <c r="U5" s="12" t="s">
        <v>10</v>
      </c>
      <c r="V5" s="12" t="s">
        <v>11</v>
      </c>
      <c r="W5" s="12" t="s">
        <v>12</v>
      </c>
      <c r="X5" s="14" t="s">
        <v>13</v>
      </c>
      <c r="Y5" s="14" t="s">
        <v>19</v>
      </c>
    </row>
    <row r="6" spans="1:28">
      <c r="A6" s="44" t="s">
        <v>147</v>
      </c>
      <c r="B6" s="44" t="s">
        <v>35</v>
      </c>
      <c r="C6" s="44" t="str">
        <f>IF(A6="","","["&amp;A6&amp;"] "&amp;B6)</f>
        <v>[계획] 주제 선정</v>
      </c>
      <c r="D6" s="44" t="s">
        <v>52</v>
      </c>
      <c r="E6" s="44" t="s">
        <v>38</v>
      </c>
      <c r="F6" s="47"/>
      <c r="G6" s="39">
        <v>44306</v>
      </c>
      <c r="H6" s="40">
        <v>2</v>
      </c>
      <c r="I6" s="28" t="e">
        <f ca="1">J6-G6</f>
        <v>#NAME?</v>
      </c>
      <c r="J6" s="29" t="e">
        <f ca="1">WORKDAY.INTL(G6,H6,1)</f>
        <v>#NAME?</v>
      </c>
      <c r="K6" s="37"/>
      <c r="L6" s="17">
        <v>44306</v>
      </c>
      <c r="M6" s="18">
        <v>3</v>
      </c>
      <c r="N6" s="28" t="e">
        <f ca="1">O6-L6</f>
        <v>#NAME?</v>
      </c>
      <c r="O6" s="29" t="e">
        <f ca="1">WORKDAY.INTL(L6,M6,1)</f>
        <v>#NAME?</v>
      </c>
      <c r="P6" s="19">
        <v>1</v>
      </c>
      <c r="Q6" s="20" t="e">
        <f ca="1">N6*P6</f>
        <v>#NAME?</v>
      </c>
      <c r="S6" s="5">
        <f t="shared" ref="S6:S24" si="0">IF(A6="",NA(),19.1-ROW()+6)</f>
        <v>19.100000000000001</v>
      </c>
      <c r="T6" s="21">
        <f>F3</f>
        <v>44306</v>
      </c>
      <c r="U6" s="5">
        <f t="shared" ref="U6:U24" si="1">IF(A6="",NA(),19.5-ROW()+6)</f>
        <v>19.5</v>
      </c>
      <c r="V6" s="22" t="e">
        <f t="shared" ref="V6:V25" si="2">VLOOKUP(F6,$A$6:$O$25,13,0)</f>
        <v>#N/A</v>
      </c>
      <c r="W6" s="5" t="e">
        <f t="shared" ref="W6:W25" si="3">VLOOKUP(F6,$A$6:$S$25,17,0)-S6</f>
        <v>#N/A</v>
      </c>
      <c r="X6" s="5" t="e">
        <f t="shared" ref="X6:X25" si="4">IF(A6=F6,0,V6-L6-0.1)</f>
        <v>#N/A</v>
      </c>
      <c r="Y6" s="46" t="str">
        <f t="shared" ref="Y6:Y25" si="5">IF(D6="",E6,E6&amp;" ["&amp;D6&amp;"]")</f>
        <v>Vegetarian Community Site [다같이]</v>
      </c>
    </row>
    <row r="7" spans="1:28">
      <c r="A7" s="45" t="str">
        <f>A6</f>
        <v>계획</v>
      </c>
      <c r="B7" s="45" t="s">
        <v>25</v>
      </c>
      <c r="C7" s="45" t="str">
        <f t="shared" ref="C7:C25" si="6">IF(A7="","","["&amp;A7&amp;"] "&amp;B7)</f>
        <v>[계획] 역할 분배</v>
      </c>
      <c r="D7" s="45" t="s">
        <v>52</v>
      </c>
      <c r="E7" s="45" t="s">
        <v>39</v>
      </c>
      <c r="F7" s="48" t="s">
        <v>24</v>
      </c>
      <c r="G7" s="41">
        <v>44306</v>
      </c>
      <c r="H7" s="42">
        <v>2</v>
      </c>
      <c r="I7" s="30" t="e">
        <f t="shared" ref="I7:I21" ca="1" si="7">J7-G7</f>
        <v>#NAME?</v>
      </c>
      <c r="J7" s="31" t="e">
        <f t="shared" ref="J7:J16" ca="1" si="8">WORKDAY.INTL(G7,H7,1)</f>
        <v>#NAME?</v>
      </c>
      <c r="K7" s="38"/>
      <c r="L7" s="24">
        <v>44306</v>
      </c>
      <c r="M7" s="25">
        <v>2</v>
      </c>
      <c r="N7" s="30" t="e">
        <f t="shared" ref="N7:N14" ca="1" si="9">O7-L7</f>
        <v>#NAME?</v>
      </c>
      <c r="O7" s="31" t="e">
        <f t="shared" ref="O7:O14" ca="1" si="10">WORKDAY.INTL(L7,M7,1)</f>
        <v>#NAME?</v>
      </c>
      <c r="P7" s="26">
        <v>1</v>
      </c>
      <c r="Q7" s="27" t="e">
        <f t="shared" ref="Q7:Q25" ca="1" si="11">N7*P7</f>
        <v>#NAME?</v>
      </c>
      <c r="S7" s="5">
        <f t="shared" si="0"/>
        <v>18.100000000000001</v>
      </c>
      <c r="T7" s="21">
        <f t="shared" ref="T7:T14" si="12">T6</f>
        <v>44306</v>
      </c>
      <c r="U7" s="5">
        <f t="shared" si="1"/>
        <v>18.5</v>
      </c>
      <c r="V7" s="22" t="e">
        <f t="shared" si="2"/>
        <v>#N/A</v>
      </c>
      <c r="W7" s="5" t="e">
        <f t="shared" si="3"/>
        <v>#N/A</v>
      </c>
      <c r="X7" s="5" t="e">
        <f t="shared" si="4"/>
        <v>#N/A</v>
      </c>
      <c r="Y7" s="46" t="str">
        <f t="shared" si="5"/>
        <v>Back/Front 뼈대 [다같이]</v>
      </c>
      <c r="AA7" s="34" t="s">
        <v>16</v>
      </c>
    </row>
    <row r="8" spans="1:28">
      <c r="A8" s="44" t="str">
        <f t="shared" ref="A8:A19" si="13">A7</f>
        <v>계획</v>
      </c>
      <c r="B8" s="44" t="s">
        <v>34</v>
      </c>
      <c r="C8" s="44" t="str">
        <f t="shared" si="6"/>
        <v>[계획] 작업 방식</v>
      </c>
      <c r="D8" s="44" t="s">
        <v>52</v>
      </c>
      <c r="E8" s="44" t="s">
        <v>40</v>
      </c>
      <c r="F8" s="47"/>
      <c r="G8" s="39">
        <v>44306</v>
      </c>
      <c r="H8" s="40">
        <v>2</v>
      </c>
      <c r="I8" s="28" t="e">
        <f t="shared" ca="1" si="7"/>
        <v>#NAME?</v>
      </c>
      <c r="J8" s="29" t="e">
        <f t="shared" ca="1" si="8"/>
        <v>#NAME?</v>
      </c>
      <c r="K8" s="37"/>
      <c r="L8" s="17">
        <v>44306</v>
      </c>
      <c r="M8" s="18"/>
      <c r="N8" s="28" t="e">
        <f t="shared" ca="1" si="9"/>
        <v>#NAME?</v>
      </c>
      <c r="O8" s="29" t="e">
        <f t="shared" ca="1" si="10"/>
        <v>#NAME?</v>
      </c>
      <c r="P8" s="19">
        <v>0</v>
      </c>
      <c r="Q8" s="20" t="e">
        <f t="shared" ca="1" si="11"/>
        <v>#NAME?</v>
      </c>
      <c r="S8" s="5">
        <f t="shared" si="0"/>
        <v>17.100000000000001</v>
      </c>
      <c r="T8" s="21">
        <f t="shared" si="12"/>
        <v>44306</v>
      </c>
      <c r="U8" s="5">
        <f t="shared" si="1"/>
        <v>17.5</v>
      </c>
      <c r="V8" s="22" t="e">
        <f t="shared" si="2"/>
        <v>#N/A</v>
      </c>
      <c r="W8" s="5" t="e">
        <f t="shared" si="3"/>
        <v>#N/A</v>
      </c>
      <c r="X8" s="5" t="e">
        <f t="shared" si="4"/>
        <v>#N/A</v>
      </c>
      <c r="Y8" s="46" t="str">
        <f t="shared" si="5"/>
        <v>기능 별 작업 (Pair Programming) [다같이]</v>
      </c>
      <c r="AA8" s="35" t="s">
        <v>53</v>
      </c>
    </row>
    <row r="9" spans="1:28">
      <c r="A9" s="45" t="str">
        <f t="shared" si="13"/>
        <v>계획</v>
      </c>
      <c r="B9" s="45" t="s">
        <v>26</v>
      </c>
      <c r="C9" s="45" t="str">
        <f t="shared" si="6"/>
        <v>[계획] 기간 설정</v>
      </c>
      <c r="D9" s="45" t="s">
        <v>52</v>
      </c>
      <c r="E9" s="45"/>
      <c r="F9" s="48"/>
      <c r="G9" s="41">
        <v>44306</v>
      </c>
      <c r="H9" s="42">
        <v>2</v>
      </c>
      <c r="I9" s="30" t="e">
        <f t="shared" ca="1" si="7"/>
        <v>#NAME?</v>
      </c>
      <c r="J9" s="31" t="e">
        <f t="shared" ca="1" si="8"/>
        <v>#NAME?</v>
      </c>
      <c r="K9" s="38"/>
      <c r="L9" s="24">
        <v>44306</v>
      </c>
      <c r="M9" s="25"/>
      <c r="N9" s="30" t="e">
        <f t="shared" ca="1" si="9"/>
        <v>#NAME?</v>
      </c>
      <c r="O9" s="31" t="e">
        <f t="shared" ca="1" si="10"/>
        <v>#NAME?</v>
      </c>
      <c r="P9" s="26">
        <v>0</v>
      </c>
      <c r="Q9" s="27" t="e">
        <f t="shared" ca="1" si="11"/>
        <v>#NAME?</v>
      </c>
      <c r="S9" s="5">
        <f t="shared" si="0"/>
        <v>16.100000000000001</v>
      </c>
      <c r="T9" s="21">
        <f t="shared" si="12"/>
        <v>44306</v>
      </c>
      <c r="U9" s="5">
        <f t="shared" si="1"/>
        <v>16.5</v>
      </c>
      <c r="V9" s="22" t="e">
        <f t="shared" si="2"/>
        <v>#N/A</v>
      </c>
      <c r="W9" s="5" t="e">
        <f t="shared" si="3"/>
        <v>#N/A</v>
      </c>
      <c r="X9" s="5" t="e">
        <f t="shared" si="4"/>
        <v>#N/A</v>
      </c>
      <c r="Y9" s="46" t="str">
        <f t="shared" si="5"/>
        <v xml:space="preserve"> [다같이]</v>
      </c>
      <c r="AA9" s="35" t="s">
        <v>27</v>
      </c>
    </row>
    <row r="10" spans="1:28">
      <c r="A10" s="44" t="str">
        <f t="shared" si="13"/>
        <v>계획</v>
      </c>
      <c r="B10" s="44" t="s">
        <v>54</v>
      </c>
      <c r="C10" s="44" t="str">
        <f t="shared" si="6"/>
        <v>[계획] 사용 할 기술 셋</v>
      </c>
      <c r="D10" s="44" t="s">
        <v>52</v>
      </c>
      <c r="E10" s="44" t="s">
        <v>42</v>
      </c>
      <c r="F10" s="47"/>
      <c r="G10" s="39">
        <v>44306</v>
      </c>
      <c r="H10" s="40">
        <v>2</v>
      </c>
      <c r="I10" s="28" t="e">
        <f t="shared" ca="1" si="7"/>
        <v>#NAME?</v>
      </c>
      <c r="J10" s="29" t="e">
        <f t="shared" ca="1" si="8"/>
        <v>#NAME?</v>
      </c>
      <c r="K10" s="37"/>
      <c r="L10" s="17">
        <v>44306</v>
      </c>
      <c r="M10" s="18"/>
      <c r="N10" s="28" t="e">
        <f t="shared" ca="1" si="9"/>
        <v>#NAME?</v>
      </c>
      <c r="O10" s="29" t="e">
        <f t="shared" ca="1" si="10"/>
        <v>#NAME?</v>
      </c>
      <c r="P10" s="19">
        <v>0</v>
      </c>
      <c r="Q10" s="20" t="e">
        <f t="shared" ca="1" si="11"/>
        <v>#NAME?</v>
      </c>
      <c r="S10" s="5">
        <f t="shared" si="0"/>
        <v>15.100000000000001</v>
      </c>
      <c r="T10" s="21">
        <f t="shared" si="12"/>
        <v>44306</v>
      </c>
      <c r="U10" s="5">
        <f t="shared" si="1"/>
        <v>15.5</v>
      </c>
      <c r="V10" s="22" t="e">
        <f t="shared" si="2"/>
        <v>#N/A</v>
      </c>
      <c r="W10" s="5" t="e">
        <f t="shared" si="3"/>
        <v>#N/A</v>
      </c>
      <c r="X10" s="5" t="e">
        <f t="shared" si="4"/>
        <v>#N/A</v>
      </c>
      <c r="Y10" s="46" t="str">
        <f t="shared" si="5"/>
        <v>Java My, Sql, Tomcat [다같이]</v>
      </c>
      <c r="AA10" s="35" t="s">
        <v>28</v>
      </c>
    </row>
    <row r="11" spans="1:28">
      <c r="A11" s="45" t="str">
        <f t="shared" si="13"/>
        <v>계획</v>
      </c>
      <c r="B11" s="45" t="s">
        <v>160</v>
      </c>
      <c r="C11" s="45" t="str">
        <f t="shared" si="6"/>
        <v>[계획] 아키텍처 구조</v>
      </c>
      <c r="D11" s="45"/>
      <c r="E11" s="45"/>
      <c r="F11" s="48"/>
      <c r="G11" s="41">
        <v>44306</v>
      </c>
      <c r="H11" s="42"/>
      <c r="I11" s="30" t="e">
        <f t="shared" ca="1" si="7"/>
        <v>#NAME?</v>
      </c>
      <c r="J11" s="31" t="e">
        <f t="shared" ca="1" si="8"/>
        <v>#NAME?</v>
      </c>
      <c r="K11" s="38"/>
      <c r="L11" s="24">
        <v>44306</v>
      </c>
      <c r="M11" s="25"/>
      <c r="N11" s="30" t="e">
        <f t="shared" ca="1" si="9"/>
        <v>#NAME?</v>
      </c>
      <c r="O11" s="31" t="e">
        <f t="shared" ca="1" si="10"/>
        <v>#NAME?</v>
      </c>
      <c r="P11" s="26">
        <v>0</v>
      </c>
      <c r="Q11" s="27" t="e">
        <f t="shared" ca="1" si="11"/>
        <v>#NAME?</v>
      </c>
      <c r="S11" s="5">
        <f t="shared" si="0"/>
        <v>14.100000000000001</v>
      </c>
      <c r="T11" s="21">
        <f t="shared" si="12"/>
        <v>44306</v>
      </c>
      <c r="U11" s="5">
        <f t="shared" si="1"/>
        <v>14.5</v>
      </c>
      <c r="V11" s="22" t="e">
        <f t="shared" si="2"/>
        <v>#N/A</v>
      </c>
      <c r="W11" s="5" t="e">
        <f t="shared" si="3"/>
        <v>#N/A</v>
      </c>
      <c r="X11" s="5" t="e">
        <f t="shared" si="4"/>
        <v>#N/A</v>
      </c>
      <c r="Y11" s="46">
        <f t="shared" si="5"/>
        <v>0</v>
      </c>
      <c r="AA11" s="35" t="s">
        <v>29</v>
      </c>
    </row>
    <row r="12" spans="1:28">
      <c r="A12" s="44" t="s">
        <v>161</v>
      </c>
      <c r="B12" s="44" t="s">
        <v>43</v>
      </c>
      <c r="C12" s="44" t="str">
        <f t="shared" si="6"/>
        <v>[분석] 사용자적 관점에서 System 활용도 파악</v>
      </c>
      <c r="D12" s="44"/>
      <c r="E12" s="44"/>
      <c r="F12" s="47"/>
      <c r="G12" s="39">
        <v>44306</v>
      </c>
      <c r="H12" s="40"/>
      <c r="I12" s="28" t="e">
        <f t="shared" ca="1" si="7"/>
        <v>#NAME?</v>
      </c>
      <c r="J12" s="29" t="e">
        <f t="shared" ca="1" si="8"/>
        <v>#NAME?</v>
      </c>
      <c r="K12" s="37"/>
      <c r="L12" s="17">
        <v>44306</v>
      </c>
      <c r="M12" s="18"/>
      <c r="N12" s="28" t="e">
        <f t="shared" ca="1" si="9"/>
        <v>#NAME?</v>
      </c>
      <c r="O12" s="29" t="e">
        <f t="shared" ca="1" si="10"/>
        <v>#NAME?</v>
      </c>
      <c r="P12" s="19">
        <v>0</v>
      </c>
      <c r="Q12" s="20" t="e">
        <f t="shared" ca="1" si="11"/>
        <v>#NAME?</v>
      </c>
      <c r="S12" s="5">
        <f t="shared" si="0"/>
        <v>13.100000000000001</v>
      </c>
      <c r="T12" s="21">
        <f t="shared" si="12"/>
        <v>44306</v>
      </c>
      <c r="U12" s="5">
        <f t="shared" si="1"/>
        <v>13.5</v>
      </c>
      <c r="V12" s="22" t="e">
        <f t="shared" si="2"/>
        <v>#N/A</v>
      </c>
      <c r="W12" s="5" t="e">
        <f t="shared" si="3"/>
        <v>#N/A</v>
      </c>
      <c r="X12" s="5" t="e">
        <f t="shared" si="4"/>
        <v>#N/A</v>
      </c>
      <c r="Y12" s="46">
        <f t="shared" si="5"/>
        <v>0</v>
      </c>
      <c r="AA12" s="35" t="s">
        <v>30</v>
      </c>
    </row>
    <row r="13" spans="1:28">
      <c r="A13" s="45" t="str">
        <f t="shared" si="13"/>
        <v>분석</v>
      </c>
      <c r="B13" s="45" t="s">
        <v>44</v>
      </c>
      <c r="C13" s="45" t="str">
        <f t="shared" si="6"/>
        <v>[분석] SRS 작성</v>
      </c>
      <c r="D13" s="45" t="s">
        <v>52</v>
      </c>
      <c r="E13" s="45" t="s">
        <v>51</v>
      </c>
      <c r="F13" s="48"/>
      <c r="G13" s="41">
        <v>44306</v>
      </c>
      <c r="H13" s="42">
        <v>1</v>
      </c>
      <c r="I13" s="30" t="e">
        <f t="shared" ca="1" si="7"/>
        <v>#NAME?</v>
      </c>
      <c r="J13" s="31" t="e">
        <f t="shared" ca="1" si="8"/>
        <v>#NAME?</v>
      </c>
      <c r="K13" s="38"/>
      <c r="L13" s="24">
        <v>44306</v>
      </c>
      <c r="M13" s="25">
        <v>1</v>
      </c>
      <c r="N13" s="30">
        <v>1</v>
      </c>
      <c r="O13" s="31" t="e">
        <f t="shared" ca="1" si="10"/>
        <v>#NAME?</v>
      </c>
      <c r="P13" s="26">
        <v>0.9</v>
      </c>
      <c r="Q13" s="27">
        <f t="shared" si="11"/>
        <v>0.9</v>
      </c>
      <c r="S13" s="5">
        <f t="shared" si="0"/>
        <v>12.100000000000001</v>
      </c>
      <c r="T13" s="21">
        <f t="shared" si="12"/>
        <v>44306</v>
      </c>
      <c r="U13" s="5">
        <f t="shared" si="1"/>
        <v>12.5</v>
      </c>
      <c r="V13" s="22" t="e">
        <f t="shared" si="2"/>
        <v>#N/A</v>
      </c>
      <c r="W13" s="5" t="e">
        <f t="shared" si="3"/>
        <v>#N/A</v>
      </c>
      <c r="X13" s="5" t="e">
        <f t="shared" si="4"/>
        <v>#N/A</v>
      </c>
      <c r="Y13" s="46" t="str">
        <f t="shared" si="5"/>
        <v>SRS 작성 [다같이]</v>
      </c>
      <c r="AA13" s="35" t="s">
        <v>31</v>
      </c>
    </row>
    <row r="14" spans="1:28">
      <c r="A14" s="44" t="str">
        <f t="shared" si="13"/>
        <v>분석</v>
      </c>
      <c r="B14" s="44" t="s">
        <v>159</v>
      </c>
      <c r="C14" s="44" t="str">
        <f t="shared" si="6"/>
        <v>[분석] Usecase Diagram 작성</v>
      </c>
      <c r="D14" s="44"/>
      <c r="E14" s="44" t="s">
        <v>210</v>
      </c>
      <c r="F14" s="47"/>
      <c r="G14" s="39">
        <v>44306</v>
      </c>
      <c r="H14" s="40">
        <v>2</v>
      </c>
      <c r="I14" s="28" t="e">
        <f t="shared" ca="1" si="7"/>
        <v>#NAME?</v>
      </c>
      <c r="J14" s="29" t="e">
        <f t="shared" ca="1" si="8"/>
        <v>#NAME?</v>
      </c>
      <c r="K14" s="37"/>
      <c r="L14" s="17">
        <v>44314</v>
      </c>
      <c r="M14" s="18"/>
      <c r="N14" s="28" t="e">
        <f t="shared" ca="1" si="9"/>
        <v>#NAME?</v>
      </c>
      <c r="O14" s="29" t="e">
        <f t="shared" ca="1" si="10"/>
        <v>#NAME?</v>
      </c>
      <c r="P14" s="19">
        <v>0</v>
      </c>
      <c r="Q14" s="20" t="e">
        <f t="shared" ca="1" si="11"/>
        <v>#NAME?</v>
      </c>
      <c r="S14" s="5">
        <f t="shared" si="0"/>
        <v>11.100000000000001</v>
      </c>
      <c r="T14" s="21">
        <f t="shared" si="12"/>
        <v>44306</v>
      </c>
      <c r="U14" s="5">
        <f t="shared" si="1"/>
        <v>11.5</v>
      </c>
      <c r="V14" s="22" t="e">
        <f t="shared" si="2"/>
        <v>#N/A</v>
      </c>
      <c r="W14" s="5" t="e">
        <f t="shared" si="3"/>
        <v>#N/A</v>
      </c>
      <c r="X14" s="5" t="e">
        <f t="shared" si="4"/>
        <v>#N/A</v>
      </c>
      <c r="Y14" s="46" t="str">
        <f t="shared" si="5"/>
        <v>완료</v>
      </c>
      <c r="AA14" s="35" t="s">
        <v>32</v>
      </c>
    </row>
    <row r="15" spans="1:28">
      <c r="A15" s="45" t="s">
        <v>162</v>
      </c>
      <c r="B15" s="45" t="s">
        <v>41</v>
      </c>
      <c r="C15" s="45" t="str">
        <f t="shared" si="6"/>
        <v>[설계] DB 모델링</v>
      </c>
      <c r="D15" s="45"/>
      <c r="E15" s="45" t="s">
        <v>210</v>
      </c>
      <c r="F15" s="48"/>
      <c r="G15" s="41">
        <v>44309</v>
      </c>
      <c r="H15" s="42">
        <v>1</v>
      </c>
      <c r="I15" s="30" t="e">
        <f t="shared" ca="1" si="7"/>
        <v>#NAME?</v>
      </c>
      <c r="J15" s="31" t="e">
        <f t="shared" ca="1" si="8"/>
        <v>#NAME?</v>
      </c>
      <c r="K15" s="38"/>
      <c r="L15" s="24">
        <v>44315</v>
      </c>
      <c r="M15" s="25"/>
      <c r="N15" s="30" t="e">
        <f t="shared" ref="N15:N25" ca="1" si="14">O15-L15</f>
        <v>#NAME?</v>
      </c>
      <c r="O15" s="31" t="e">
        <f t="shared" ref="O15:O25" ca="1" si="15">WORKDAY.INTL(L15,M15,1)</f>
        <v>#NAME?</v>
      </c>
      <c r="P15" s="26">
        <v>0</v>
      </c>
      <c r="Q15" s="27" t="e">
        <f t="shared" ca="1" si="11"/>
        <v>#NAME?</v>
      </c>
      <c r="S15" s="5">
        <f t="shared" si="0"/>
        <v>10.100000000000001</v>
      </c>
      <c r="T15" s="21">
        <f t="shared" ref="T15:T25" si="16">T14</f>
        <v>44306</v>
      </c>
      <c r="U15" s="5">
        <f t="shared" si="1"/>
        <v>10.5</v>
      </c>
      <c r="V15" s="22" t="e">
        <f t="shared" si="2"/>
        <v>#N/A</v>
      </c>
      <c r="W15" s="5" t="e">
        <f t="shared" si="3"/>
        <v>#N/A</v>
      </c>
      <c r="X15" s="5" t="e">
        <f t="shared" si="4"/>
        <v>#N/A</v>
      </c>
      <c r="Y15" s="46" t="str">
        <f t="shared" si="5"/>
        <v>완료</v>
      </c>
      <c r="AA15" s="35" t="s">
        <v>33</v>
      </c>
    </row>
    <row r="16" spans="1:28">
      <c r="A16" s="44" t="str">
        <f t="shared" si="13"/>
        <v>설계</v>
      </c>
      <c r="B16" s="44" t="s">
        <v>150</v>
      </c>
      <c r="C16" s="44" t="str">
        <f t="shared" si="6"/>
        <v>[설계] Entity 추출</v>
      </c>
      <c r="D16" s="44"/>
      <c r="E16" s="44" t="s">
        <v>210</v>
      </c>
      <c r="F16" s="47"/>
      <c r="G16" s="39">
        <v>44309</v>
      </c>
      <c r="H16" s="40"/>
      <c r="I16" s="28" t="e">
        <f t="shared" ca="1" si="7"/>
        <v>#NAME?</v>
      </c>
      <c r="J16" s="29" t="e">
        <f t="shared" ca="1" si="8"/>
        <v>#NAME?</v>
      </c>
      <c r="K16" s="37"/>
      <c r="L16" s="17">
        <v>44316</v>
      </c>
      <c r="M16" s="18"/>
      <c r="N16" s="28" t="e">
        <f t="shared" ca="1" si="14"/>
        <v>#NAME?</v>
      </c>
      <c r="O16" s="29" t="e">
        <f t="shared" ca="1" si="15"/>
        <v>#NAME?</v>
      </c>
      <c r="P16" s="19">
        <v>0</v>
      </c>
      <c r="Q16" s="20" t="e">
        <f t="shared" ca="1" si="11"/>
        <v>#NAME?</v>
      </c>
      <c r="S16" s="5">
        <f t="shared" si="0"/>
        <v>9.1000000000000014</v>
      </c>
      <c r="T16" s="21">
        <f t="shared" si="16"/>
        <v>44306</v>
      </c>
      <c r="U16" s="5">
        <f t="shared" si="1"/>
        <v>9.5</v>
      </c>
      <c r="V16" s="22" t="e">
        <f t="shared" si="2"/>
        <v>#N/A</v>
      </c>
      <c r="W16" s="5" t="e">
        <f t="shared" si="3"/>
        <v>#N/A</v>
      </c>
      <c r="X16" s="5" t="e">
        <f t="shared" si="4"/>
        <v>#N/A</v>
      </c>
      <c r="Y16" s="46" t="str">
        <f t="shared" si="5"/>
        <v>완료</v>
      </c>
    </row>
    <row r="17" spans="1:27">
      <c r="A17" s="45" t="str">
        <f t="shared" si="13"/>
        <v>설계</v>
      </c>
      <c r="B17" s="45" t="s">
        <v>151</v>
      </c>
      <c r="C17" s="45" t="str">
        <f t="shared" si="6"/>
        <v>[설계] Business Logic 구현</v>
      </c>
      <c r="D17" s="23"/>
      <c r="E17" s="45"/>
      <c r="F17" s="48"/>
      <c r="G17" s="41">
        <v>44309</v>
      </c>
      <c r="H17" s="42"/>
      <c r="I17" s="30" t="e">
        <f t="shared" ca="1" si="7"/>
        <v>#NAME?</v>
      </c>
      <c r="J17" s="31" t="e">
        <f t="shared" ref="J17:J25" ca="1" si="17">WORKDAY.INTL(G17,H17,1)</f>
        <v>#NAME?</v>
      </c>
      <c r="K17" s="38"/>
      <c r="L17" s="24">
        <v>44317</v>
      </c>
      <c r="M17" s="25"/>
      <c r="N17" s="30" t="e">
        <f t="shared" ca="1" si="14"/>
        <v>#NAME?</v>
      </c>
      <c r="O17" s="31" t="e">
        <f t="shared" ca="1" si="15"/>
        <v>#NAME?</v>
      </c>
      <c r="P17" s="26">
        <v>0</v>
      </c>
      <c r="Q17" s="27" t="e">
        <f t="shared" ca="1" si="11"/>
        <v>#NAME?</v>
      </c>
      <c r="S17" s="5">
        <f t="shared" si="0"/>
        <v>8.1000000000000014</v>
      </c>
      <c r="T17" s="21">
        <f t="shared" si="16"/>
        <v>44306</v>
      </c>
      <c r="U17" s="5">
        <f t="shared" si="1"/>
        <v>8.5</v>
      </c>
      <c r="V17" s="22" t="e">
        <f t="shared" si="2"/>
        <v>#N/A</v>
      </c>
      <c r="W17" s="5" t="e">
        <f t="shared" si="3"/>
        <v>#N/A</v>
      </c>
      <c r="X17" s="5" t="e">
        <f t="shared" si="4"/>
        <v>#N/A</v>
      </c>
      <c r="Y17" s="46">
        <f t="shared" si="5"/>
        <v>0</v>
      </c>
    </row>
    <row r="18" spans="1:27">
      <c r="A18" s="44" t="str">
        <f t="shared" si="13"/>
        <v>설계</v>
      </c>
      <c r="B18" s="44" t="s">
        <v>163</v>
      </c>
      <c r="C18" s="44" t="str">
        <f t="shared" si="6"/>
        <v>[설계] DB설계 및 화면 설계</v>
      </c>
      <c r="D18" s="16"/>
      <c r="E18" s="44"/>
      <c r="F18" s="47"/>
      <c r="G18" s="39">
        <v>44309</v>
      </c>
      <c r="H18" s="40"/>
      <c r="I18" s="28" t="e">
        <f t="shared" ca="1" si="7"/>
        <v>#NAME?</v>
      </c>
      <c r="J18" s="29" t="e">
        <f t="shared" ca="1" si="17"/>
        <v>#NAME?</v>
      </c>
      <c r="K18" s="37"/>
      <c r="L18" s="17">
        <v>44318</v>
      </c>
      <c r="M18" s="18"/>
      <c r="N18" s="28" t="e">
        <f t="shared" ca="1" si="14"/>
        <v>#NAME?</v>
      </c>
      <c r="O18" s="29" t="e">
        <f t="shared" ca="1" si="15"/>
        <v>#NAME?</v>
      </c>
      <c r="P18" s="19">
        <v>0</v>
      </c>
      <c r="Q18" s="20" t="e">
        <f t="shared" ca="1" si="11"/>
        <v>#NAME?</v>
      </c>
      <c r="S18" s="5">
        <f t="shared" si="0"/>
        <v>7.1000000000000014</v>
      </c>
      <c r="T18" s="21">
        <f t="shared" si="16"/>
        <v>44306</v>
      </c>
      <c r="U18" s="5">
        <f t="shared" si="1"/>
        <v>7.5</v>
      </c>
      <c r="V18" s="22" t="e">
        <f t="shared" si="2"/>
        <v>#N/A</v>
      </c>
      <c r="W18" s="5" t="e">
        <f t="shared" si="3"/>
        <v>#N/A</v>
      </c>
      <c r="X18" s="5" t="e">
        <f t="shared" si="4"/>
        <v>#N/A</v>
      </c>
      <c r="Y18" s="46">
        <f t="shared" si="5"/>
        <v>0</v>
      </c>
    </row>
    <row r="19" spans="1:27">
      <c r="A19" s="45" t="str">
        <f t="shared" si="13"/>
        <v>설계</v>
      </c>
      <c r="B19" s="45" t="s">
        <v>47</v>
      </c>
      <c r="C19" s="45" t="str">
        <f t="shared" si="6"/>
        <v>[설계] DB 테스트 및 검토</v>
      </c>
      <c r="D19" s="23"/>
      <c r="E19" s="45"/>
      <c r="F19" s="48"/>
      <c r="G19" s="41">
        <v>44318</v>
      </c>
      <c r="H19" s="42"/>
      <c r="I19" s="30" t="e">
        <f t="shared" ca="1" si="7"/>
        <v>#NAME?</v>
      </c>
      <c r="J19" s="31" t="e">
        <f t="shared" ca="1" si="17"/>
        <v>#NAME?</v>
      </c>
      <c r="K19" s="38"/>
      <c r="L19" s="24">
        <v>44319</v>
      </c>
      <c r="M19" s="25"/>
      <c r="N19" s="30" t="e">
        <f t="shared" ca="1" si="14"/>
        <v>#NAME?</v>
      </c>
      <c r="O19" s="31" t="e">
        <f t="shared" ca="1" si="15"/>
        <v>#NAME?</v>
      </c>
      <c r="P19" s="26">
        <v>0</v>
      </c>
      <c r="Q19" s="27" t="e">
        <f t="shared" ca="1" si="11"/>
        <v>#NAME?</v>
      </c>
      <c r="S19" s="5">
        <f t="shared" si="0"/>
        <v>6.1000000000000014</v>
      </c>
      <c r="T19" s="21">
        <f t="shared" si="16"/>
        <v>44306</v>
      </c>
      <c r="U19" s="5">
        <f t="shared" si="1"/>
        <v>6.5</v>
      </c>
      <c r="V19" s="22" t="e">
        <f t="shared" si="2"/>
        <v>#N/A</v>
      </c>
      <c r="W19" s="5" t="e">
        <f t="shared" si="3"/>
        <v>#N/A</v>
      </c>
      <c r="X19" s="5" t="e">
        <f t="shared" si="4"/>
        <v>#N/A</v>
      </c>
      <c r="Y19" s="46">
        <f t="shared" si="5"/>
        <v>0</v>
      </c>
    </row>
    <row r="20" spans="1:27">
      <c r="A20" s="44" t="s">
        <v>21</v>
      </c>
      <c r="B20" s="44"/>
      <c r="C20" s="44" t="str">
        <f t="shared" si="6"/>
        <v xml:space="preserve">[기능 구현 및 테스트] </v>
      </c>
      <c r="D20" s="16"/>
      <c r="E20" s="44"/>
      <c r="F20" s="47"/>
      <c r="G20" s="39">
        <v>44319</v>
      </c>
      <c r="H20" s="40"/>
      <c r="I20" s="28" t="e">
        <f t="shared" ca="1" si="7"/>
        <v>#NAME?</v>
      </c>
      <c r="J20" s="29" t="e">
        <f t="shared" ca="1" si="17"/>
        <v>#NAME?</v>
      </c>
      <c r="K20" s="37"/>
      <c r="L20" s="17">
        <v>44320</v>
      </c>
      <c r="M20" s="18"/>
      <c r="N20" s="28" t="e">
        <f t="shared" ca="1" si="14"/>
        <v>#NAME?</v>
      </c>
      <c r="O20" s="29" t="e">
        <f t="shared" ca="1" si="15"/>
        <v>#NAME?</v>
      </c>
      <c r="P20" s="19">
        <v>0</v>
      </c>
      <c r="Q20" s="20" t="e">
        <f t="shared" ca="1" si="11"/>
        <v>#NAME?</v>
      </c>
      <c r="S20" s="5">
        <f t="shared" si="0"/>
        <v>5.1000000000000014</v>
      </c>
      <c r="T20" s="21">
        <f t="shared" si="16"/>
        <v>44306</v>
      </c>
      <c r="U20" s="5">
        <f t="shared" si="1"/>
        <v>5.5</v>
      </c>
      <c r="V20" s="22" t="e">
        <f t="shared" si="2"/>
        <v>#N/A</v>
      </c>
      <c r="W20" s="5" t="e">
        <f t="shared" si="3"/>
        <v>#N/A</v>
      </c>
      <c r="X20" s="5" t="e">
        <f t="shared" si="4"/>
        <v>#N/A</v>
      </c>
      <c r="Y20" s="46">
        <f t="shared" si="5"/>
        <v>0</v>
      </c>
    </row>
    <row r="21" spans="1:27">
      <c r="A21" s="45" t="s">
        <v>22</v>
      </c>
      <c r="B21" s="45"/>
      <c r="C21" s="45" t="str">
        <f t="shared" si="6"/>
        <v xml:space="preserve">[화면 구현 및 테스트] </v>
      </c>
      <c r="D21" s="23"/>
      <c r="E21" s="45"/>
      <c r="F21" s="48"/>
      <c r="G21" s="41">
        <v>44320</v>
      </c>
      <c r="H21" s="42"/>
      <c r="I21" s="30">
        <f t="shared" si="7"/>
        <v>-5</v>
      </c>
      <c r="J21" s="31">
        <v>44315</v>
      </c>
      <c r="K21" s="38"/>
      <c r="L21" s="24"/>
      <c r="M21" s="25"/>
      <c r="N21" s="30" t="e">
        <f t="shared" ca="1" si="14"/>
        <v>#NAME?</v>
      </c>
      <c r="O21" s="31" t="e">
        <f t="shared" ca="1" si="15"/>
        <v>#NAME?</v>
      </c>
      <c r="P21" s="26"/>
      <c r="Q21" s="27" t="e">
        <f t="shared" ca="1" si="11"/>
        <v>#NAME?</v>
      </c>
      <c r="S21" s="5">
        <f t="shared" si="0"/>
        <v>4.1000000000000014</v>
      </c>
      <c r="T21" s="21">
        <f t="shared" si="16"/>
        <v>44306</v>
      </c>
      <c r="U21" s="5">
        <f t="shared" si="1"/>
        <v>4.5</v>
      </c>
      <c r="V21" s="22" t="e">
        <f t="shared" si="2"/>
        <v>#N/A</v>
      </c>
      <c r="W21" s="5" t="e">
        <f t="shared" si="3"/>
        <v>#N/A</v>
      </c>
      <c r="X21" s="5" t="e">
        <f t="shared" si="4"/>
        <v>#N/A</v>
      </c>
      <c r="Y21" s="46">
        <f t="shared" si="5"/>
        <v>0</v>
      </c>
    </row>
    <row r="22" spans="1:27">
      <c r="A22" s="44" t="s">
        <v>46</v>
      </c>
      <c r="B22" s="44"/>
      <c r="C22" s="44" t="str">
        <f t="shared" si="6"/>
        <v xml:space="preserve">[1차 구현 테스트] </v>
      </c>
      <c r="D22" s="16"/>
      <c r="E22" s="44"/>
      <c r="F22" s="47"/>
      <c r="G22" s="39">
        <v>44309</v>
      </c>
      <c r="H22" s="40">
        <v>7</v>
      </c>
      <c r="I22" s="28" t="e">
        <f ca="1">J22-G22</f>
        <v>#NAME?</v>
      </c>
      <c r="J22" s="29" t="e">
        <f t="shared" ca="1" si="17"/>
        <v>#NAME?</v>
      </c>
      <c r="K22" s="37"/>
      <c r="L22" s="17"/>
      <c r="M22" s="18"/>
      <c r="N22" s="28" t="e">
        <f t="shared" ca="1" si="14"/>
        <v>#NAME?</v>
      </c>
      <c r="O22" s="29" t="e">
        <f t="shared" ca="1" si="15"/>
        <v>#NAME?</v>
      </c>
      <c r="P22" s="19"/>
      <c r="Q22" s="20" t="e">
        <f t="shared" ca="1" si="11"/>
        <v>#NAME?</v>
      </c>
      <c r="S22" s="5">
        <f t="shared" si="0"/>
        <v>3.1000000000000014</v>
      </c>
      <c r="T22" s="21">
        <f t="shared" si="16"/>
        <v>44306</v>
      </c>
      <c r="U22" s="5">
        <f t="shared" si="1"/>
        <v>3.5</v>
      </c>
      <c r="V22" s="22" t="e">
        <f t="shared" si="2"/>
        <v>#N/A</v>
      </c>
      <c r="W22" s="5" t="e">
        <f t="shared" si="3"/>
        <v>#N/A</v>
      </c>
      <c r="X22" s="5" t="e">
        <f t="shared" si="4"/>
        <v>#N/A</v>
      </c>
      <c r="Y22" s="46">
        <f t="shared" si="5"/>
        <v>0</v>
      </c>
    </row>
    <row r="23" spans="1:27">
      <c r="A23" s="45" t="s">
        <v>45</v>
      </c>
      <c r="B23" s="45"/>
      <c r="C23" s="45" t="str">
        <f t="shared" si="6"/>
        <v xml:space="preserve">[유지 및 보수] </v>
      </c>
      <c r="D23" s="23"/>
      <c r="E23" s="45"/>
      <c r="F23" s="48"/>
      <c r="G23" s="41">
        <v>44319</v>
      </c>
      <c r="H23" s="42">
        <v>3</v>
      </c>
      <c r="I23" s="30" t="e">
        <f ca="1">J23-G23</f>
        <v>#NAME?</v>
      </c>
      <c r="J23" s="31" t="e">
        <f t="shared" ca="1" si="17"/>
        <v>#NAME?</v>
      </c>
      <c r="K23" s="38"/>
      <c r="L23" s="24"/>
      <c r="M23" s="25"/>
      <c r="N23" s="30" t="e">
        <f t="shared" ca="1" si="14"/>
        <v>#NAME?</v>
      </c>
      <c r="O23" s="31" t="e">
        <f t="shared" ca="1" si="15"/>
        <v>#NAME?</v>
      </c>
      <c r="P23" s="26"/>
      <c r="Q23" s="27" t="e">
        <f t="shared" ca="1" si="11"/>
        <v>#NAME?</v>
      </c>
      <c r="S23" s="5">
        <f t="shared" si="0"/>
        <v>2.1000000000000014</v>
      </c>
      <c r="T23" s="21">
        <f t="shared" si="16"/>
        <v>44306</v>
      </c>
      <c r="U23" s="5">
        <f t="shared" si="1"/>
        <v>2.5</v>
      </c>
      <c r="V23" s="22" t="e">
        <f t="shared" si="2"/>
        <v>#N/A</v>
      </c>
      <c r="W23" s="5" t="e">
        <f t="shared" si="3"/>
        <v>#N/A</v>
      </c>
      <c r="X23" s="5" t="e">
        <f t="shared" si="4"/>
        <v>#N/A</v>
      </c>
      <c r="Y23" s="46">
        <f t="shared" si="5"/>
        <v>0</v>
      </c>
    </row>
    <row r="24" spans="1:27">
      <c r="A24" s="44" t="s">
        <v>23</v>
      </c>
      <c r="B24" s="44"/>
      <c r="C24" s="44" t="str">
        <f t="shared" si="6"/>
        <v xml:space="preserve">[최종 점검] </v>
      </c>
      <c r="D24" s="16"/>
      <c r="E24" s="44"/>
      <c r="F24" s="47"/>
      <c r="G24" s="39">
        <v>44320</v>
      </c>
      <c r="H24" s="40">
        <v>2</v>
      </c>
      <c r="I24" s="28" t="e">
        <f ca="1">J24-G24</f>
        <v>#NAME?</v>
      </c>
      <c r="J24" s="29" t="e">
        <f t="shared" ca="1" si="17"/>
        <v>#NAME?</v>
      </c>
      <c r="K24" s="37"/>
      <c r="L24" s="17"/>
      <c r="M24" s="18"/>
      <c r="N24" s="28" t="e">
        <f t="shared" ca="1" si="14"/>
        <v>#NAME?</v>
      </c>
      <c r="O24" s="29" t="e">
        <f t="shared" ca="1" si="15"/>
        <v>#NAME?</v>
      </c>
      <c r="P24" s="19"/>
      <c r="Q24" s="20" t="e">
        <f t="shared" ca="1" si="11"/>
        <v>#NAME?</v>
      </c>
      <c r="S24" s="5">
        <f t="shared" si="0"/>
        <v>1.1000000000000014</v>
      </c>
      <c r="T24" s="21">
        <f t="shared" si="16"/>
        <v>44306</v>
      </c>
      <c r="U24" s="5">
        <f t="shared" si="1"/>
        <v>1.5</v>
      </c>
      <c r="V24" s="22" t="e">
        <f t="shared" si="2"/>
        <v>#N/A</v>
      </c>
      <c r="W24" s="5" t="e">
        <f t="shared" si="3"/>
        <v>#N/A</v>
      </c>
      <c r="X24" s="5" t="e">
        <f t="shared" si="4"/>
        <v>#N/A</v>
      </c>
      <c r="Y24" s="46">
        <f t="shared" si="5"/>
        <v>0</v>
      </c>
    </row>
    <row r="25" spans="1:27">
      <c r="A25" s="45"/>
      <c r="B25" s="45"/>
      <c r="C25" s="45" t="str">
        <f t="shared" si="6"/>
        <v/>
      </c>
      <c r="D25" s="23"/>
      <c r="E25" s="45"/>
      <c r="F25" s="48"/>
      <c r="G25" s="41"/>
      <c r="H25" s="42"/>
      <c r="I25" s="30" t="e">
        <f ca="1">J25-G25</f>
        <v>#NAME?</v>
      </c>
      <c r="J25" s="31" t="e">
        <f t="shared" ca="1" si="17"/>
        <v>#NAME?</v>
      </c>
      <c r="K25" s="38"/>
      <c r="L25" s="24"/>
      <c r="M25" s="25"/>
      <c r="N25" s="30" t="e">
        <f t="shared" ca="1" si="14"/>
        <v>#NAME?</v>
      </c>
      <c r="O25" s="31" t="e">
        <f t="shared" ca="1" si="15"/>
        <v>#NAME?</v>
      </c>
      <c r="P25" s="26"/>
      <c r="Q25" s="27" t="e">
        <f t="shared" ca="1" si="11"/>
        <v>#NAME?</v>
      </c>
      <c r="S25" s="5">
        <v>0.1</v>
      </c>
      <c r="T25" s="21">
        <f t="shared" si="16"/>
        <v>44306</v>
      </c>
      <c r="U25" s="5">
        <v>0.5</v>
      </c>
      <c r="V25" s="22" t="e">
        <f t="shared" si="2"/>
        <v>#N/A</v>
      </c>
      <c r="W25" s="5" t="e">
        <f t="shared" si="3"/>
        <v>#N/A</v>
      </c>
      <c r="X25" s="5">
        <f t="shared" si="4"/>
        <v>0</v>
      </c>
      <c r="Y25" s="46">
        <f t="shared" si="5"/>
        <v>0</v>
      </c>
      <c r="AA25" s="3"/>
    </row>
    <row r="26" spans="1:27" s="3" customFormat="1">
      <c r="A26" s="5"/>
      <c r="B26" s="5"/>
      <c r="C26" s="5"/>
      <c r="D26" s="5"/>
      <c r="E26" s="5"/>
      <c r="F26" s="5"/>
      <c r="G26" s="4"/>
      <c r="Q26" s="5"/>
      <c r="R26" s="5"/>
      <c r="S26" s="5"/>
      <c r="T26" s="5"/>
      <c r="U26" s="5"/>
      <c r="V26" s="5"/>
      <c r="W26" s="5"/>
      <c r="X26" s="5"/>
      <c r="AA26" s="5"/>
    </row>
    <row r="29" spans="1:27">
      <c r="E29" s="109"/>
    </row>
  </sheetData>
  <mergeCells count="2">
    <mergeCell ref="G4:J4"/>
    <mergeCell ref="L4:Q4"/>
  </mergeCells>
  <phoneticPr fontId="3" type="noConversion"/>
  <dataValidations count="2">
    <dataValidation type="list" allowBlank="1" showInputMessage="1" showErrorMessage="1" sqref="F6:F25">
      <formula1>OFFSET($A$6,,,COUNTA($A$6:$A$25))</formula1>
    </dataValidation>
    <dataValidation type="list" allowBlank="1" showInputMessage="1" showErrorMessage="1" sqref="D6:D25">
      <formula1>$AA$8:$AA$15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"/>
  <sheetViews>
    <sheetView workbookViewId="0">
      <selection activeCell="M10" sqref="M10"/>
    </sheetView>
  </sheetViews>
  <sheetFormatPr defaultRowHeight="17.399999999999999"/>
  <cols>
    <col min="1" max="1" width="2.09765625" customWidth="1"/>
  </cols>
  <sheetData/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</vt:i4>
      </vt:variant>
    </vt:vector>
  </HeadingPairs>
  <TitlesOfParts>
    <vt:vector size="9" baseType="lpstr">
      <vt:lpstr>ToDoList</vt:lpstr>
      <vt:lpstr>Milestone_Icon</vt:lpstr>
      <vt:lpstr>SRS _210423</vt:lpstr>
      <vt:lpstr>FrontUI</vt:lpstr>
      <vt:lpstr>SRS _210422</vt:lpstr>
      <vt:lpstr>SRS_210421</vt:lpstr>
      <vt:lpstr>Milestone</vt:lpstr>
      <vt:lpstr>Architecture</vt:lpstr>
      <vt:lpstr>Milestone!Print_Area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Playdata</cp:lastModifiedBy>
  <cp:lastPrinted>2020-06-01T17:08:21Z</cp:lastPrinted>
  <dcterms:created xsi:type="dcterms:W3CDTF">2020-06-01T15:01:19Z</dcterms:created>
  <dcterms:modified xsi:type="dcterms:W3CDTF">2021-04-30T04:11:58Z</dcterms:modified>
</cp:coreProperties>
</file>