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8bd84b6468bc0858/Documents/USF Coursework/Computers in Business/"/>
    </mc:Choice>
  </mc:AlternateContent>
  <xr:revisionPtr revIDLastSave="0" documentId="8_{DBEC4448-4135-4ACD-BB9A-3079D6D78707}" xr6:coauthVersionLast="47" xr6:coauthVersionMax="47" xr10:uidLastSave="{00000000-0000-0000-0000-000000000000}"/>
  <bookViews>
    <workbookView xWindow="17910" yWindow="2730" windowWidth="21600" windowHeight="11835" xr2:uid="{5A6D7608-2D89-4E19-827F-84E152C0CDED}"/>
  </bookViews>
  <sheets>
    <sheet name="Capstone Assign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1" l="1"/>
  <c r="B83" i="1"/>
  <c r="D83" i="1"/>
  <c r="C83" i="1"/>
  <c r="D31" i="1"/>
  <c r="D30" i="1"/>
  <c r="D29" i="1"/>
  <c r="C31" i="1"/>
  <c r="C30" i="1"/>
  <c r="B31" i="1"/>
  <c r="C29" i="1"/>
  <c r="B29" i="1"/>
  <c r="B30" i="1"/>
  <c r="F19" i="1"/>
  <c r="F20" i="1"/>
  <c r="F18" i="1"/>
  <c r="E21" i="1"/>
  <c r="E19" i="1"/>
  <c r="E20" i="1"/>
  <c r="E18" i="1"/>
  <c r="D21" i="1"/>
  <c r="D19" i="1"/>
  <c r="D20" i="1"/>
  <c r="D18" i="1"/>
  <c r="C21" i="1"/>
  <c r="C19" i="1"/>
  <c r="C20" i="1"/>
  <c r="C18" i="1"/>
  <c r="B21" i="1"/>
  <c r="B19" i="1"/>
  <c r="B20" i="1"/>
  <c r="B18" i="1"/>
  <c r="A88" i="1"/>
  <c r="C95" i="1"/>
  <c r="E83" i="1" l="1"/>
  <c r="A27" i="1"/>
  <c r="A8" i="1"/>
  <c r="A59" i="1" l="1"/>
  <c r="C51" i="1"/>
  <c r="D51" i="1"/>
  <c r="C52" i="1"/>
  <c r="D52" i="1"/>
  <c r="C53" i="1"/>
  <c r="D53" i="1"/>
  <c r="B52" i="1"/>
  <c r="B53" i="1"/>
  <c r="B51" i="1"/>
  <c r="C56" i="1"/>
  <c r="D56" i="1"/>
  <c r="B56" i="1"/>
  <c r="B67" i="1" l="1"/>
  <c r="C67" i="1"/>
  <c r="D67" i="1"/>
  <c r="B75" i="1"/>
  <c r="C75" i="1"/>
  <c r="D75" i="1"/>
  <c r="D74" i="1"/>
  <c r="C74" i="1"/>
  <c r="B74" i="1"/>
  <c r="C61" i="1"/>
  <c r="B61" i="1"/>
  <c r="D61" i="1"/>
  <c r="D69" i="1"/>
  <c r="D70" i="1" s="1"/>
  <c r="B69" i="1"/>
  <c r="B70" i="1" s="1"/>
  <c r="C69" i="1"/>
  <c r="C70" i="1" s="1"/>
  <c r="D73" i="1"/>
  <c r="C73" i="1"/>
  <c r="D68" i="1"/>
  <c r="B68" i="1"/>
  <c r="C68" i="1"/>
  <c r="D63" i="1"/>
  <c r="C63" i="1"/>
  <c r="B63" i="1"/>
  <c r="C62" i="1"/>
  <c r="B62" i="1"/>
  <c r="D62" i="1"/>
  <c r="D36" i="1"/>
  <c r="D35" i="1"/>
  <c r="D34" i="1"/>
  <c r="D76" i="1" l="1"/>
  <c r="C76" i="1"/>
  <c r="B64" i="1"/>
  <c r="D64" i="1"/>
  <c r="D79" i="1" s="1"/>
  <c r="D84" i="1" s="1"/>
  <c r="C64" i="1"/>
  <c r="C79" i="1" s="1"/>
  <c r="C84" i="1" s="1"/>
  <c r="B76" i="1"/>
  <c r="B79" i="1" l="1"/>
  <c r="B84" i="1" s="1"/>
  <c r="E84" i="1" s="1"/>
  <c r="E85" i="1" s="1"/>
</calcChain>
</file>

<file path=xl/sharedStrings.xml><?xml version="1.0" encoding="utf-8"?>
<sst xmlns="http://schemas.openxmlformats.org/spreadsheetml/2006/main" count="113" uniqueCount="46">
  <si>
    <t>Total</t>
  </si>
  <si>
    <t>Small</t>
  </si>
  <si>
    <t>Medium</t>
  </si>
  <si>
    <t>Large</t>
  </si>
  <si>
    <t xml:space="preserve">Local </t>
  </si>
  <si>
    <t>College</t>
  </si>
  <si>
    <t>Other</t>
  </si>
  <si>
    <t>Cups Sold Recently</t>
  </si>
  <si>
    <t>% Cup Size Purchase by Customer Type</t>
  </si>
  <si>
    <t>%</t>
  </si>
  <si>
    <t>Price Increase</t>
  </si>
  <si>
    <t>Leave</t>
  </si>
  <si>
    <t>Change to 70%</t>
  </si>
  <si>
    <t>No Change</t>
  </si>
  <si>
    <t>Original Price</t>
  </si>
  <si>
    <t>Work Area Price</t>
  </si>
  <si>
    <t>New Price</t>
  </si>
  <si>
    <t>Revenue</t>
  </si>
  <si>
    <t>Total Cups Sold to Local</t>
  </si>
  <si>
    <t>Total Cups Sold to College</t>
  </si>
  <si>
    <t>Revenue after Price Change</t>
  </si>
  <si>
    <t>Price</t>
  </si>
  <si>
    <t>Work Area Price Increase Behavior</t>
  </si>
  <si>
    <t>Total Cups Sold to Other</t>
  </si>
  <si>
    <t>Customer Sensitivity to Pricing Changes</t>
  </si>
  <si>
    <t>UID</t>
  </si>
  <si>
    <t>Full Name</t>
  </si>
  <si>
    <t>* You can only enter formulas/texts in the green shaded cells</t>
  </si>
  <si>
    <t>Cups Sold</t>
  </si>
  <si>
    <t>Cups Sold Recently by Customer Type</t>
  </si>
  <si>
    <t>New Price Based on Increase</t>
  </si>
  <si>
    <t>Revenue before Price Change</t>
  </si>
  <si>
    <t>Total Cups Sold to Local, College &amp; Other</t>
  </si>
  <si>
    <t>Sold to Locals</t>
  </si>
  <si>
    <t>Sold to Others</t>
  </si>
  <si>
    <t>Sold to College Community</t>
  </si>
  <si>
    <t>Sold to Local, College &amp; Other</t>
  </si>
  <si>
    <t>Consumption Change to 70%</t>
  </si>
  <si>
    <t>Customer Reaction to 5% Price Increase</t>
  </si>
  <si>
    <t>Customer Reaction to 10% Price Increase</t>
  </si>
  <si>
    <t>Customer Reaction to 15% Price Increase</t>
  </si>
  <si>
    <t>Price Change Scenario</t>
  </si>
  <si>
    <t>Gain/Loss</t>
  </si>
  <si>
    <t>Decision</t>
  </si>
  <si>
    <t>No increase</t>
  </si>
  <si>
    <t>Koby James Manning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</si>
</sst>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U&quot;0000\-0000"/>
    <numFmt numFmtId="165" formatCode="&quot;$&quot;#,##0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565E"/>
      <name val="Calibri"/>
      <family val="2"/>
      <scheme val="minor"/>
    </font>
    <font>
      <b/>
      <sz val="11"/>
      <color rgb="FF3F565E"/>
      <name val="Calibri"/>
      <family val="2"/>
      <scheme val="minor"/>
    </font>
    <font>
      <b/>
      <sz val="16"/>
      <color rgb="FF3F565E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/>
      <top/>
      <bottom style="thick">
        <color theme="5"/>
      </bottom>
      <diagonal/>
    </border>
    <border>
      <left/>
      <right/>
      <top style="double">
        <color theme="7" tint="-0.24994659260841701"/>
      </top>
      <bottom style="thin">
        <color theme="7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/>
      <top/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/>
      <diagonal/>
    </border>
    <border>
      <left style="thin">
        <color theme="7" tint="-0.24994659260841701"/>
      </left>
      <right/>
      <top style="thin">
        <color theme="7" tint="-0.24994659260841701"/>
      </top>
      <bottom style="medium">
        <color theme="7" tint="-0.24994659260841701"/>
      </bottom>
      <diagonal/>
    </border>
    <border>
      <left/>
      <right/>
      <top style="thin">
        <color theme="7" tint="-0.24994659260841701"/>
      </top>
      <bottom style="medium">
        <color theme="7" tint="-0.24994659260841701"/>
      </bottom>
      <diagonal/>
    </border>
    <border>
      <left/>
      <right style="medium">
        <color theme="7" tint="-0.24994659260841701"/>
      </right>
      <top style="thin">
        <color theme="7" tint="-0.24994659260841701"/>
      </top>
      <bottom style="medium">
        <color theme="7" tint="-0.24994659260841701"/>
      </bottom>
      <diagonal/>
    </border>
    <border>
      <left style="thin">
        <color theme="5"/>
      </left>
      <right style="thick">
        <color theme="5"/>
      </right>
      <top style="thin">
        <color theme="5"/>
      </top>
      <bottom style="thick">
        <color theme="5"/>
      </bottom>
      <diagonal/>
    </border>
    <border>
      <left/>
      <right style="thin">
        <color theme="5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3" borderId="1" xfId="0" applyFont="1" applyFill="1" applyBorder="1"/>
    <xf numFmtId="0" fontId="3" fillId="3" borderId="2" xfId="0" applyFont="1" applyFill="1" applyBorder="1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3" xfId="0" applyFont="1" applyFill="1" applyBorder="1"/>
    <xf numFmtId="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0" xfId="0" applyFont="1" applyFill="1" applyBorder="1"/>
    <xf numFmtId="0" fontId="2" fillId="3" borderId="1" xfId="0" applyFont="1" applyFill="1" applyBorder="1" applyAlignment="1">
      <alignment horizontal="left" indent="1"/>
    </xf>
    <xf numFmtId="9" fontId="0" fillId="0" borderId="0" xfId="0" applyNumberFormat="1"/>
    <xf numFmtId="0" fontId="2" fillId="3" borderId="5" xfId="0" applyFont="1" applyFill="1" applyBorder="1"/>
    <xf numFmtId="0" fontId="3" fillId="3" borderId="4" xfId="0" applyFont="1" applyFill="1" applyBorder="1"/>
    <xf numFmtId="0" fontId="3" fillId="4" borderId="4" xfId="0" applyFont="1" applyFill="1" applyBorder="1" applyAlignment="1">
      <alignment horizontal="center"/>
    </xf>
    <xf numFmtId="9" fontId="2" fillId="4" borderId="5" xfId="1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3" fontId="2" fillId="2" borderId="1" xfId="1" applyNumberFormat="1" applyFont="1" applyFill="1" applyBorder="1" applyAlignment="1" applyProtection="1">
      <alignment horizontal="center"/>
      <protection locked="0"/>
    </xf>
    <xf numFmtId="9" fontId="2" fillId="2" borderId="1" xfId="1" applyFont="1" applyFill="1" applyBorder="1" applyAlignment="1" applyProtection="1">
      <alignment horizontal="center"/>
      <protection locked="0"/>
    </xf>
    <xf numFmtId="9" fontId="3" fillId="2" borderId="2" xfId="0" applyNumberFormat="1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Alignment="1">
      <alignment horizontal="left" indent="1"/>
    </xf>
    <xf numFmtId="0" fontId="2" fillId="3" borderId="6" xfId="0" applyFont="1" applyFill="1" applyBorder="1"/>
    <xf numFmtId="0" fontId="3" fillId="3" borderId="3" xfId="0" applyFont="1" applyFill="1" applyBorder="1" applyAlignment="1">
      <alignment horizontal="left" indent="1"/>
    </xf>
    <xf numFmtId="3" fontId="3" fillId="2" borderId="3" xfId="1" applyNumberFormat="1" applyFont="1" applyFill="1" applyBorder="1" applyAlignment="1" applyProtection="1">
      <alignment horizontal="center"/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Protection="1"/>
    <xf numFmtId="0" fontId="0" fillId="0" borderId="0" xfId="0" applyProtection="1"/>
    <xf numFmtId="0" fontId="3" fillId="4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0" borderId="0" xfId="0" applyAlignment="1">
      <alignment horizontal="left"/>
    </xf>
    <xf numFmtId="9" fontId="3" fillId="2" borderId="10" xfId="0" applyNumberFormat="1" applyFont="1" applyFill="1" applyBorder="1" applyAlignment="1" applyProtection="1">
      <alignment horizontal="center"/>
      <protection locked="0"/>
    </xf>
    <xf numFmtId="0" fontId="3" fillId="3" borderId="11" xfId="0" applyFont="1" applyFill="1" applyBorder="1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6" fillId="0" borderId="0" xfId="0" applyFont="1"/>
    <xf numFmtId="165" fontId="2" fillId="2" borderId="1" xfId="1" applyNumberFormat="1" applyFont="1" applyFill="1" applyBorder="1" applyAlignment="1" applyProtection="1">
      <alignment horizontal="center"/>
      <protection locked="0"/>
    </xf>
    <xf numFmtId="165" fontId="2" fillId="4" borderId="1" xfId="1" applyNumberFormat="1" applyFont="1" applyFill="1" applyBorder="1" applyAlignment="1" applyProtection="1">
      <alignment horizontal="center"/>
    </xf>
    <xf numFmtId="165" fontId="2" fillId="2" borderId="0" xfId="0" applyNumberFormat="1" applyFont="1" applyFill="1" applyBorder="1" applyAlignment="1" applyProtection="1">
      <alignment horizontal="center"/>
      <protection locked="0"/>
    </xf>
    <xf numFmtId="166" fontId="2" fillId="4" borderId="5" xfId="1" applyNumberFormat="1" applyFont="1" applyFill="1" applyBorder="1" applyAlignment="1">
      <alignment horizontal="center"/>
    </xf>
    <xf numFmtId="166" fontId="2" fillId="2" borderId="1" xfId="1" applyNumberFormat="1" applyFont="1" applyFill="1" applyBorder="1" applyAlignment="1" applyProtection="1">
      <alignment horizontal="center"/>
      <protection locked="0"/>
    </xf>
    <xf numFmtId="0" fontId="2" fillId="2" borderId="7" xfId="0" applyFont="1" applyFill="1" applyBorder="1" applyAlignment="1" applyProtection="1">
      <alignment horizontal="left"/>
      <protection locked="0"/>
    </xf>
    <xf numFmtId="0" fontId="2" fillId="2" borderId="8" xfId="0" applyFont="1" applyFill="1" applyBorder="1" applyAlignment="1" applyProtection="1">
      <alignment horizontal="left"/>
      <protection locked="0"/>
    </xf>
    <xf numFmtId="0" fontId="2" fillId="2" borderId="9" xfId="0" applyFont="1" applyFill="1" applyBorder="1" applyAlignment="1" applyProtection="1">
      <alignment horizontal="left"/>
      <protection locked="0"/>
    </xf>
    <xf numFmtId="164" fontId="2" fillId="2" borderId="7" xfId="0" applyNumberFormat="1" applyFont="1" applyFill="1" applyBorder="1" applyAlignment="1" applyProtection="1">
      <alignment horizontal="left"/>
      <protection locked="0"/>
    </xf>
    <xf numFmtId="164" fontId="2" fillId="2" borderId="8" xfId="0" applyNumberFormat="1" applyFont="1" applyFill="1" applyBorder="1" applyAlignment="1" applyProtection="1">
      <alignment horizontal="left"/>
      <protection locked="0"/>
    </xf>
    <xf numFmtId="164" fontId="2" fillId="2" borderId="9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5"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</font>
      <border>
        <top style="double">
          <color theme="7" tint="-0.24994659260841701"/>
        </top>
      </border>
    </dxf>
    <dxf>
      <font>
        <b/>
        <i val="0"/>
        <color rgb="FF3F565E"/>
      </font>
      <border>
        <bottom style="thick">
          <color theme="5"/>
        </bottom>
      </border>
    </dxf>
    <dxf>
      <font>
        <color rgb="FF3F565E"/>
      </font>
      <fill>
        <patternFill>
          <bgColor theme="6" tint="0.79998168889431442"/>
        </patternFill>
      </fill>
      <border>
        <bottom style="thin">
          <color theme="7" tint="-0.24994659260841701"/>
        </bottom>
        <horizontal style="thin">
          <color theme="7" tint="-0.24994659260841701"/>
        </horizontal>
      </border>
    </dxf>
  </dxfs>
  <tableStyles count="1" defaultTableStyle="TableStyleMedium2" defaultPivotStyle="PivotStyleLight16">
    <tableStyle name="USF" pivot="0" count="5" xr9:uid="{4E89339C-EEE5-4772-BE96-B9C39F644DCC}">
      <tableStyleElement type="wholeTable" dxfId="4"/>
      <tableStyleElement type="headerRow" dxfId="3"/>
      <tableStyleElement type="totalRow" dxfId="2"/>
      <tableStyleElement type="firstColumn" dxfId="1"/>
      <tableStyleElement type="firstHeaderCell" dxfId="0"/>
    </tableStyle>
  </tableStyles>
  <colors>
    <mruColors>
      <color rgb="FFEC7614"/>
      <color rgb="FF3F56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USF Accent">
      <a:dk1>
        <a:sysClr val="windowText" lastClr="000000"/>
      </a:dk1>
      <a:lt1>
        <a:sysClr val="window" lastClr="FFFFFF"/>
      </a:lt1>
      <a:dk2>
        <a:srgbClr val="006747"/>
      </a:dk2>
      <a:lt2>
        <a:srgbClr val="EDEBD1"/>
      </a:lt2>
      <a:accent1>
        <a:srgbClr val="009374"/>
      </a:accent1>
      <a:accent2>
        <a:srgbClr val="9CCB3B"/>
      </a:accent2>
      <a:accent3>
        <a:srgbClr val="DBE442"/>
      </a:accent3>
      <a:accent4>
        <a:srgbClr val="80B0A6"/>
      </a:accent4>
      <a:accent5>
        <a:srgbClr val="006484"/>
      </a:accent5>
      <a:accent6>
        <a:srgbClr val="CAD2D8"/>
      </a:accent6>
      <a:hlink>
        <a:srgbClr val="006747"/>
      </a:hlink>
      <a:folHlink>
        <a:srgbClr val="CFC49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E679B-B2B2-44F7-A210-9B979B808B1A}">
  <dimension ref="A1:F98"/>
  <sheetViews>
    <sheetView showGridLines="0" tabSelected="1" zoomScaleNormal="100" workbookViewId="0">
      <pane ySplit="2" topLeftCell="A3" activePane="bottomLeft" state="frozen"/>
      <selection pane="bottomLeft" activeCell="E72" sqref="E72"/>
    </sheetView>
  </sheetViews>
  <sheetFormatPr defaultRowHeight="15" x14ac:dyDescent="0.25"/>
  <cols>
    <col min="1" max="1" width="40" customWidth="1"/>
    <col min="2" max="4" width="14.140625" style="3" customWidth="1"/>
    <col min="5" max="6" width="14.140625" customWidth="1"/>
  </cols>
  <sheetData>
    <row r="1" spans="1:5" ht="21" x14ac:dyDescent="0.35">
      <c r="A1" s="24" t="s">
        <v>24</v>
      </c>
    </row>
    <row r="2" spans="1:5" x14ac:dyDescent="0.25">
      <c r="A2" s="25" t="s">
        <v>27</v>
      </c>
    </row>
    <row r="3" spans="1:5" x14ac:dyDescent="0.25">
      <c r="A3" s="25"/>
    </row>
    <row r="4" spans="1:5" ht="15.75" thickBot="1" x14ac:dyDescent="0.3">
      <c r="A4" s="23" t="s">
        <v>26</v>
      </c>
      <c r="B4" s="42" t="s">
        <v>45</v>
      </c>
      <c r="C4" s="43"/>
      <c r="D4" s="44"/>
    </row>
    <row r="5" spans="1:5" ht="3" customHeight="1" x14ac:dyDescent="0.25">
      <c r="A5" s="26"/>
      <c r="B5" s="27"/>
      <c r="C5" s="27"/>
      <c r="D5" s="27"/>
    </row>
    <row r="6" spans="1:5" ht="15.75" thickBot="1" x14ac:dyDescent="0.3">
      <c r="A6" s="23" t="s">
        <v>25</v>
      </c>
      <c r="B6" s="45">
        <v>95428521</v>
      </c>
      <c r="C6" s="46"/>
      <c r="D6" s="47"/>
    </row>
    <row r="7" spans="1:5" x14ac:dyDescent="0.25">
      <c r="B7"/>
      <c r="C7"/>
      <c r="D7"/>
    </row>
    <row r="8" spans="1:5" x14ac:dyDescent="0.25">
      <c r="A8" s="36" t="str">
        <f>UPPER("Current Scenario")</f>
        <v>CURRENT SCENARIO</v>
      </c>
      <c r="B8"/>
      <c r="C8"/>
      <c r="D8"/>
    </row>
    <row r="9" spans="1:5" ht="15.75" thickBot="1" x14ac:dyDescent="0.3">
      <c r="A9" s="12" t="s">
        <v>8</v>
      </c>
      <c r="B9" s="13" t="s">
        <v>1</v>
      </c>
      <c r="C9" s="13" t="s">
        <v>2</v>
      </c>
      <c r="D9" s="13" t="s">
        <v>3</v>
      </c>
    </row>
    <row r="10" spans="1:5" ht="15.75" thickTop="1" x14ac:dyDescent="0.25">
      <c r="A10" s="11" t="s">
        <v>4</v>
      </c>
      <c r="B10" s="14">
        <v>0.5</v>
      </c>
      <c r="C10" s="14">
        <v>0.6</v>
      </c>
      <c r="D10" s="14">
        <v>0.45</v>
      </c>
    </row>
    <row r="11" spans="1:5" x14ac:dyDescent="0.25">
      <c r="A11" s="1" t="s">
        <v>5</v>
      </c>
      <c r="B11" s="15">
        <v>0.45</v>
      </c>
      <c r="C11" s="15">
        <v>0.35</v>
      </c>
      <c r="D11" s="15">
        <v>0.5</v>
      </c>
    </row>
    <row r="12" spans="1:5" x14ac:dyDescent="0.25">
      <c r="A12" s="1" t="s">
        <v>6</v>
      </c>
      <c r="B12" s="15">
        <v>0.05</v>
      </c>
      <c r="C12" s="15">
        <v>0.05</v>
      </c>
      <c r="D12" s="15">
        <v>0.05</v>
      </c>
    </row>
    <row r="13" spans="1:5" x14ac:dyDescent="0.25">
      <c r="B13"/>
      <c r="C13"/>
      <c r="D13"/>
    </row>
    <row r="14" spans="1:5" ht="15.75" thickBot="1" x14ac:dyDescent="0.3">
      <c r="A14" s="2" t="s">
        <v>28</v>
      </c>
      <c r="B14" s="4" t="s">
        <v>1</v>
      </c>
      <c r="C14" s="4" t="s">
        <v>2</v>
      </c>
      <c r="D14" s="4" t="s">
        <v>3</v>
      </c>
      <c r="E14" s="4" t="s">
        <v>0</v>
      </c>
    </row>
    <row r="15" spans="1:5" ht="15.75" thickTop="1" x14ac:dyDescent="0.25">
      <c r="A15" s="1" t="s">
        <v>7</v>
      </c>
      <c r="B15" s="16">
        <v>2395</v>
      </c>
      <c r="C15" s="16">
        <v>2395</v>
      </c>
      <c r="D15" s="16">
        <v>1500</v>
      </c>
      <c r="E15" s="16">
        <v>6290</v>
      </c>
    </row>
    <row r="16" spans="1:5" x14ac:dyDescent="0.25">
      <c r="A16" s="8"/>
      <c r="B16"/>
      <c r="C16"/>
      <c r="D16"/>
    </row>
    <row r="17" spans="1:6" ht="15.75" thickBot="1" x14ac:dyDescent="0.3">
      <c r="A17" s="2" t="s">
        <v>29</v>
      </c>
      <c r="B17" s="4" t="s">
        <v>1</v>
      </c>
      <c r="C17" s="4" t="s">
        <v>2</v>
      </c>
      <c r="D17" s="4" t="s">
        <v>3</v>
      </c>
      <c r="E17" s="4" t="s">
        <v>0</v>
      </c>
      <c r="F17" s="4" t="s">
        <v>9</v>
      </c>
    </row>
    <row r="18" spans="1:6" ht="15.75" thickTop="1" x14ac:dyDescent="0.25">
      <c r="A18" s="1" t="s">
        <v>4</v>
      </c>
      <c r="B18" s="16">
        <f>B10*$B$15</f>
        <v>1197.5</v>
      </c>
      <c r="C18" s="16">
        <f>C10*$C$15</f>
        <v>1437</v>
      </c>
      <c r="D18" s="16">
        <f>D10*$D$15</f>
        <v>675</v>
      </c>
      <c r="E18" s="16">
        <f>SUM(B18:D18)</f>
        <v>3309.5</v>
      </c>
      <c r="F18" s="17">
        <f>E18/$E$21</f>
        <v>0.52615262321144673</v>
      </c>
    </row>
    <row r="19" spans="1:6" x14ac:dyDescent="0.25">
      <c r="A19" s="1" t="s">
        <v>5</v>
      </c>
      <c r="B19" s="16">
        <f t="shared" ref="B19:B20" si="0">B11*$B$15</f>
        <v>1077.75</v>
      </c>
      <c r="C19" s="16">
        <f t="shared" ref="C19:C20" si="1">C11*$C$15</f>
        <v>838.25</v>
      </c>
      <c r="D19" s="16">
        <f t="shared" ref="D19:D20" si="2">D11*$D$15</f>
        <v>750</v>
      </c>
      <c r="E19" s="16">
        <f t="shared" ref="E19:E20" si="3">SUM(B19:D19)</f>
        <v>2666</v>
      </c>
      <c r="F19" s="17">
        <f t="shared" ref="F19:F20" si="4">E19/$E$21</f>
        <v>0.42384737678855328</v>
      </c>
    </row>
    <row r="20" spans="1:6" ht="15.75" thickBot="1" x14ac:dyDescent="0.3">
      <c r="A20" s="20" t="s">
        <v>6</v>
      </c>
      <c r="B20" s="16">
        <f t="shared" si="0"/>
        <v>119.75</v>
      </c>
      <c r="C20" s="16">
        <f t="shared" si="1"/>
        <v>119.75</v>
      </c>
      <c r="D20" s="16">
        <f t="shared" si="2"/>
        <v>75</v>
      </c>
      <c r="E20" s="16">
        <f t="shared" si="3"/>
        <v>314.5</v>
      </c>
      <c r="F20" s="17">
        <f t="shared" si="4"/>
        <v>0.05</v>
      </c>
    </row>
    <row r="21" spans="1:6" ht="15.75" thickTop="1" x14ac:dyDescent="0.25">
      <c r="A21" s="5" t="s">
        <v>0</v>
      </c>
      <c r="B21" s="22">
        <f>SUM(B18:B20)</f>
        <v>2395</v>
      </c>
      <c r="C21" s="22">
        <f>SUM(C18:C20)</f>
        <v>2395</v>
      </c>
      <c r="D21" s="22">
        <f>SUM(D18:D20)</f>
        <v>1500</v>
      </c>
      <c r="E21" s="22">
        <f>SUM(E18:E20)</f>
        <v>6290</v>
      </c>
      <c r="F21" s="22"/>
    </row>
    <row r="22" spans="1:6" x14ac:dyDescent="0.25">
      <c r="C22"/>
      <c r="D22"/>
    </row>
    <row r="23" spans="1:6" ht="15.75" thickBot="1" x14ac:dyDescent="0.3">
      <c r="A23" s="2" t="s">
        <v>21</v>
      </c>
      <c r="B23" s="4" t="s">
        <v>1</v>
      </c>
      <c r="C23" s="4" t="s">
        <v>2</v>
      </c>
      <c r="D23" s="4" t="s">
        <v>3</v>
      </c>
    </row>
    <row r="24" spans="1:6" ht="15.75" thickTop="1" x14ac:dyDescent="0.25">
      <c r="A24" s="1" t="s">
        <v>14</v>
      </c>
      <c r="B24" s="41">
        <v>4.25</v>
      </c>
      <c r="C24" s="41">
        <v>4.95</v>
      </c>
      <c r="D24" s="41">
        <v>5.25</v>
      </c>
    </row>
    <row r="27" spans="1:6" x14ac:dyDescent="0.25">
      <c r="A27" s="36" t="str">
        <f>UPPER("Price Increase")</f>
        <v>PRICE INCREASE</v>
      </c>
    </row>
    <row r="28" spans="1:6" ht="15.75" thickBot="1" x14ac:dyDescent="0.3">
      <c r="A28" s="2" t="s">
        <v>30</v>
      </c>
      <c r="B28" s="4" t="s">
        <v>1</v>
      </c>
      <c r="C28" s="4" t="s">
        <v>2</v>
      </c>
      <c r="D28" s="4" t="s">
        <v>3</v>
      </c>
    </row>
    <row r="29" spans="1:6" ht="15.75" thickTop="1" x14ac:dyDescent="0.25">
      <c r="A29" s="6">
        <v>0.05</v>
      </c>
      <c r="B29" s="41">
        <f>$B$24*1.05</f>
        <v>4.4625000000000004</v>
      </c>
      <c r="C29" s="41">
        <f>$C$24*1.05</f>
        <v>5.1975000000000007</v>
      </c>
      <c r="D29" s="41">
        <f>$D$24*1.05</f>
        <v>5.5125000000000002</v>
      </c>
    </row>
    <row r="30" spans="1:6" x14ac:dyDescent="0.25">
      <c r="A30" s="6">
        <v>0.1</v>
      </c>
      <c r="B30" s="41">
        <f>$B$24*1.1</f>
        <v>4.6750000000000007</v>
      </c>
      <c r="C30" s="41">
        <f>$C$24*1.1</f>
        <v>5.4450000000000003</v>
      </c>
      <c r="D30" s="41">
        <f>$D$24*1.1</f>
        <v>5.7750000000000004</v>
      </c>
    </row>
    <row r="31" spans="1:6" x14ac:dyDescent="0.25">
      <c r="A31" s="6">
        <v>0.15</v>
      </c>
      <c r="B31" s="41">
        <f>$B$24*1.15</f>
        <v>4.8874999999999993</v>
      </c>
      <c r="C31" s="41">
        <f>$C$24*1.15</f>
        <v>5.6924999999999999</v>
      </c>
      <c r="D31" s="41">
        <f>$D$24*1.15</f>
        <v>6.0374999999999996</v>
      </c>
    </row>
    <row r="32" spans="1:6" x14ac:dyDescent="0.25">
      <c r="C32"/>
      <c r="D32"/>
    </row>
    <row r="33" spans="1:5" ht="30.75" thickBot="1" x14ac:dyDescent="0.3">
      <c r="A33" s="29" t="s">
        <v>38</v>
      </c>
      <c r="B33" s="13" t="s">
        <v>11</v>
      </c>
      <c r="C33" s="28" t="s">
        <v>37</v>
      </c>
      <c r="D33" s="13" t="s">
        <v>13</v>
      </c>
    </row>
    <row r="34" spans="1:5" ht="15.75" thickTop="1" x14ac:dyDescent="0.25">
      <c r="A34" s="30" t="s">
        <v>4</v>
      </c>
      <c r="B34" s="14">
        <v>0.03</v>
      </c>
      <c r="C34" s="14">
        <v>0.09</v>
      </c>
      <c r="D34" s="14">
        <f>1-B34-C34</f>
        <v>0.88</v>
      </c>
      <c r="E34" s="10"/>
    </row>
    <row r="35" spans="1:5" x14ac:dyDescent="0.25">
      <c r="A35" s="7" t="s">
        <v>5</v>
      </c>
      <c r="B35" s="15">
        <v>0.05</v>
      </c>
      <c r="C35" s="15">
        <v>0.11</v>
      </c>
      <c r="D35" s="15">
        <f t="shared" ref="D35:D36" si="5">1-B35-C35</f>
        <v>0.84</v>
      </c>
      <c r="E35" s="10"/>
    </row>
    <row r="36" spans="1:5" x14ac:dyDescent="0.25">
      <c r="A36" s="7" t="s">
        <v>6</v>
      </c>
      <c r="B36" s="15">
        <v>0</v>
      </c>
      <c r="C36" s="15">
        <v>0</v>
      </c>
      <c r="D36" s="15">
        <f t="shared" si="5"/>
        <v>1</v>
      </c>
      <c r="E36" s="10"/>
    </row>
    <row r="37" spans="1:5" x14ac:dyDescent="0.25">
      <c r="B37"/>
      <c r="C37"/>
      <c r="D37"/>
    </row>
    <row r="38" spans="1:5" ht="30.75" thickBot="1" x14ac:dyDescent="0.3">
      <c r="A38" s="29" t="s">
        <v>39</v>
      </c>
      <c r="B38" s="13" t="s">
        <v>11</v>
      </c>
      <c r="C38" s="28" t="s">
        <v>37</v>
      </c>
      <c r="D38" s="13" t="s">
        <v>13</v>
      </c>
    </row>
    <row r="39" spans="1:5" ht="15.75" thickTop="1" x14ac:dyDescent="0.25">
      <c r="A39" s="30" t="s">
        <v>4</v>
      </c>
      <c r="B39" s="14">
        <v>0.04</v>
      </c>
      <c r="C39" s="14">
        <v>0.11</v>
      </c>
      <c r="D39" s="14">
        <v>0.85</v>
      </c>
      <c r="E39" s="10"/>
    </row>
    <row r="40" spans="1:5" x14ac:dyDescent="0.25">
      <c r="A40" s="7" t="s">
        <v>5</v>
      </c>
      <c r="B40" s="15">
        <v>0.06</v>
      </c>
      <c r="C40" s="15">
        <v>0.13</v>
      </c>
      <c r="D40" s="15">
        <v>0.80999999999999994</v>
      </c>
      <c r="E40" s="10"/>
    </row>
    <row r="41" spans="1:5" x14ac:dyDescent="0.25">
      <c r="A41" s="7" t="s">
        <v>6</v>
      </c>
      <c r="B41" s="15">
        <v>0</v>
      </c>
      <c r="C41" s="15">
        <v>0</v>
      </c>
      <c r="D41" s="15">
        <v>1</v>
      </c>
      <c r="E41" s="10"/>
    </row>
    <row r="42" spans="1:5" x14ac:dyDescent="0.25">
      <c r="B42"/>
      <c r="C42"/>
      <c r="D42"/>
    </row>
    <row r="43" spans="1:5" ht="30.75" thickBot="1" x14ac:dyDescent="0.3">
      <c r="A43" s="29" t="s">
        <v>40</v>
      </c>
      <c r="B43" s="13" t="s">
        <v>11</v>
      </c>
      <c r="C43" s="28" t="s">
        <v>37</v>
      </c>
      <c r="D43" s="13" t="s">
        <v>13</v>
      </c>
    </row>
    <row r="44" spans="1:5" ht="15.75" thickTop="1" x14ac:dyDescent="0.25">
      <c r="A44" s="30" t="s">
        <v>4</v>
      </c>
      <c r="B44" s="14">
        <v>7.0000000000000007E-2</v>
      </c>
      <c r="C44" s="14">
        <v>0.18</v>
      </c>
      <c r="D44" s="14">
        <v>0.75</v>
      </c>
      <c r="E44" s="10"/>
    </row>
    <row r="45" spans="1:5" x14ac:dyDescent="0.25">
      <c r="A45" s="7" t="s">
        <v>5</v>
      </c>
      <c r="B45" s="15">
        <v>0.09</v>
      </c>
      <c r="C45" s="15">
        <v>0.2</v>
      </c>
      <c r="D45" s="15">
        <v>0.71</v>
      </c>
      <c r="E45" s="10"/>
    </row>
    <row r="46" spans="1:5" x14ac:dyDescent="0.25">
      <c r="A46" s="7" t="s">
        <v>6</v>
      </c>
      <c r="B46" s="15">
        <v>0.01</v>
      </c>
      <c r="C46" s="15">
        <v>0</v>
      </c>
      <c r="D46" s="15">
        <v>0.99</v>
      </c>
      <c r="E46" s="10"/>
    </row>
    <row r="47" spans="1:5" x14ac:dyDescent="0.25">
      <c r="B47"/>
      <c r="C47"/>
      <c r="D47"/>
    </row>
    <row r="48" spans="1:5" ht="15.75" thickBot="1" x14ac:dyDescent="0.3">
      <c r="A48" s="2" t="s">
        <v>41</v>
      </c>
      <c r="B48" s="18">
        <v>0.15</v>
      </c>
      <c r="C48"/>
      <c r="D48"/>
    </row>
    <row r="49" spans="1:5" ht="15.75" thickTop="1" x14ac:dyDescent="0.25">
      <c r="C49"/>
      <c r="D49"/>
    </row>
    <row r="50" spans="1:5" ht="15.75" thickBot="1" x14ac:dyDescent="0.3">
      <c r="A50" s="12" t="s">
        <v>22</v>
      </c>
      <c r="B50" s="13" t="s">
        <v>11</v>
      </c>
      <c r="C50" s="13" t="s">
        <v>12</v>
      </c>
      <c r="D50" s="13" t="s">
        <v>13</v>
      </c>
    </row>
    <row r="51" spans="1:5" ht="15.75" thickTop="1" x14ac:dyDescent="0.25">
      <c r="A51" s="11" t="s">
        <v>4</v>
      </c>
      <c r="B51" s="14">
        <f t="shared" ref="B51:D53" si="6">IF($B$48="","",IF($B$48=5%,B34,IF($B$48=10%,B39,B44)))</f>
        <v>7.0000000000000007E-2</v>
      </c>
      <c r="C51" s="14">
        <f t="shared" si="6"/>
        <v>0.18</v>
      </c>
      <c r="D51" s="14">
        <f t="shared" si="6"/>
        <v>0.75</v>
      </c>
    </row>
    <row r="52" spans="1:5" x14ac:dyDescent="0.25">
      <c r="A52" s="1" t="s">
        <v>5</v>
      </c>
      <c r="B52" s="14">
        <f t="shared" si="6"/>
        <v>0.09</v>
      </c>
      <c r="C52" s="14">
        <f t="shared" si="6"/>
        <v>0.2</v>
      </c>
      <c r="D52" s="14">
        <f t="shared" si="6"/>
        <v>0.71</v>
      </c>
    </row>
    <row r="53" spans="1:5" x14ac:dyDescent="0.25">
      <c r="A53" s="1" t="s">
        <v>6</v>
      </c>
      <c r="B53" s="14">
        <f t="shared" si="6"/>
        <v>0.01</v>
      </c>
      <c r="C53" s="14">
        <f t="shared" si="6"/>
        <v>0</v>
      </c>
      <c r="D53" s="14">
        <f t="shared" si="6"/>
        <v>0.99</v>
      </c>
    </row>
    <row r="54" spans="1:5" x14ac:dyDescent="0.25">
      <c r="A54" s="8"/>
      <c r="B54" s="8"/>
      <c r="C54" s="8"/>
      <c r="D54" s="8"/>
      <c r="E54" s="8"/>
    </row>
    <row r="55" spans="1:5" ht="15.75" thickBot="1" x14ac:dyDescent="0.3">
      <c r="A55" s="12" t="s">
        <v>15</v>
      </c>
      <c r="B55" s="13" t="s">
        <v>1</v>
      </c>
      <c r="C55" s="13" t="s">
        <v>2</v>
      </c>
      <c r="D55" s="13" t="s">
        <v>3</v>
      </c>
      <c r="E55" s="8"/>
    </row>
    <row r="56" spans="1:5" ht="15.75" thickTop="1" x14ac:dyDescent="0.25">
      <c r="A56" s="11" t="s">
        <v>16</v>
      </c>
      <c r="B56" s="40">
        <f>IF($B$48=5%,B29,IF($B$48=10%,B30,B31))</f>
        <v>4.8874999999999993</v>
      </c>
      <c r="C56" s="40">
        <f>IF($B$48=5%,C29,IF($B$48=10%,C30,C31))</f>
        <v>5.6924999999999999</v>
      </c>
      <c r="D56" s="40">
        <f>IF($B$48=5%,D29,IF($B$48=10%,D30,D31))</f>
        <v>6.0374999999999996</v>
      </c>
      <c r="E56" s="8"/>
    </row>
    <row r="57" spans="1:5" x14ac:dyDescent="0.25">
      <c r="A57" s="8"/>
      <c r="B57" s="8"/>
      <c r="C57" s="8"/>
      <c r="D57" s="8"/>
      <c r="E57" s="8"/>
    </row>
    <row r="59" spans="1:5" x14ac:dyDescent="0.25">
      <c r="A59" s="36" t="str">
        <f>UPPER("Cups Sold after Price Change")</f>
        <v>CUPS SOLD AFTER PRICE CHANGE</v>
      </c>
      <c r="B59"/>
      <c r="C59"/>
      <c r="D59"/>
    </row>
    <row r="60" spans="1:5" ht="15.75" thickBot="1" x14ac:dyDescent="0.3">
      <c r="A60" s="2" t="s">
        <v>33</v>
      </c>
      <c r="B60" s="4" t="s">
        <v>1</v>
      </c>
      <c r="C60" s="4" t="s">
        <v>2</v>
      </c>
      <c r="D60" s="4" t="s">
        <v>3</v>
      </c>
    </row>
    <row r="61" spans="1:5" ht="15.75" thickTop="1" x14ac:dyDescent="0.25">
      <c r="A61" s="9" t="s">
        <v>11</v>
      </c>
      <c r="B61" s="16">
        <f>$B$51*B18</f>
        <v>83.825000000000003</v>
      </c>
      <c r="C61" s="16">
        <f t="shared" ref="C61:D61" si="7">$B$51*C18</f>
        <v>100.59</v>
      </c>
      <c r="D61" s="16">
        <f t="shared" si="7"/>
        <v>47.250000000000007</v>
      </c>
    </row>
    <row r="62" spans="1:5" x14ac:dyDescent="0.25">
      <c r="A62" s="9" t="s">
        <v>12</v>
      </c>
      <c r="B62" s="16">
        <f>$C$51*B18</f>
        <v>215.54999999999998</v>
      </c>
      <c r="C62" s="16">
        <f t="shared" ref="C62:D62" si="8">$C$51*C18</f>
        <v>258.65999999999997</v>
      </c>
      <c r="D62" s="16">
        <f t="shared" si="8"/>
        <v>121.5</v>
      </c>
    </row>
    <row r="63" spans="1:5" ht="15.75" thickBot="1" x14ac:dyDescent="0.3">
      <c r="A63" s="19" t="s">
        <v>13</v>
      </c>
      <c r="B63" s="16">
        <f>$D$51*B18</f>
        <v>898.125</v>
      </c>
      <c r="C63" s="16">
        <f t="shared" ref="C63:D63" si="9">$D$51*C18</f>
        <v>1077.75</v>
      </c>
      <c r="D63" s="16">
        <f t="shared" si="9"/>
        <v>506.25</v>
      </c>
    </row>
    <row r="64" spans="1:5" ht="15.75" thickTop="1" x14ac:dyDescent="0.25">
      <c r="A64" s="21" t="s">
        <v>18</v>
      </c>
      <c r="B64" s="22">
        <f>B63+(B62*0.7)</f>
        <v>1049.01</v>
      </c>
      <c r="C64" s="22">
        <f t="shared" ref="C64:D64" si="10">C63+(C62*0.7)</f>
        <v>1258.8119999999999</v>
      </c>
      <c r="D64" s="22">
        <f t="shared" si="10"/>
        <v>591.29999999999995</v>
      </c>
    </row>
    <row r="65" spans="1:4" x14ac:dyDescent="0.25">
      <c r="B65"/>
      <c r="C65"/>
      <c r="D65"/>
    </row>
    <row r="66" spans="1:4" ht="15.75" thickBot="1" x14ac:dyDescent="0.3">
      <c r="A66" s="2" t="s">
        <v>35</v>
      </c>
      <c r="B66" s="4" t="s">
        <v>1</v>
      </c>
      <c r="C66" s="4" t="s">
        <v>2</v>
      </c>
      <c r="D66" s="4" t="s">
        <v>3</v>
      </c>
    </row>
    <row r="67" spans="1:4" ht="15.75" thickTop="1" x14ac:dyDescent="0.25">
      <c r="A67" s="9" t="s">
        <v>11</v>
      </c>
      <c r="B67" s="16">
        <f>$B$52*B19</f>
        <v>96.997500000000002</v>
      </c>
      <c r="C67" s="16">
        <f t="shared" ref="C67:D67" si="11">$B$52*C19</f>
        <v>75.442499999999995</v>
      </c>
      <c r="D67" s="16">
        <f t="shared" si="11"/>
        <v>67.5</v>
      </c>
    </row>
    <row r="68" spans="1:4" x14ac:dyDescent="0.25">
      <c r="A68" s="9" t="s">
        <v>12</v>
      </c>
      <c r="B68" s="16">
        <f>$C$52*B19</f>
        <v>215.55</v>
      </c>
      <c r="C68" s="16">
        <f t="shared" ref="C68:D68" si="12">$C$52*C19</f>
        <v>167.65</v>
      </c>
      <c r="D68" s="16">
        <f t="shared" si="12"/>
        <v>150</v>
      </c>
    </row>
    <row r="69" spans="1:4" ht="15.75" thickBot="1" x14ac:dyDescent="0.3">
      <c r="A69" s="19" t="s">
        <v>13</v>
      </c>
      <c r="B69" s="16">
        <f>$D$52*B19</f>
        <v>765.20249999999999</v>
      </c>
      <c r="C69" s="16">
        <f t="shared" ref="C69:D69" si="13">$D$52*C19</f>
        <v>595.15749999999991</v>
      </c>
      <c r="D69" s="16">
        <f t="shared" si="13"/>
        <v>532.5</v>
      </c>
    </row>
    <row r="70" spans="1:4" ht="15.75" thickTop="1" x14ac:dyDescent="0.25">
      <c r="A70" s="21" t="s">
        <v>19</v>
      </c>
      <c r="B70" s="22">
        <f>B69+(B68*0.7)</f>
        <v>916.08749999999998</v>
      </c>
      <c r="C70" s="22">
        <f t="shared" ref="C70:D70" si="14">C69+(C68*0.7)</f>
        <v>712.51249999999993</v>
      </c>
      <c r="D70" s="22">
        <f t="shared" si="14"/>
        <v>637.5</v>
      </c>
    </row>
    <row r="71" spans="1:4" x14ac:dyDescent="0.25">
      <c r="B71"/>
      <c r="C71"/>
      <c r="D71"/>
    </row>
    <row r="72" spans="1:4" ht="15.75" thickBot="1" x14ac:dyDescent="0.3">
      <c r="A72" s="2" t="s">
        <v>34</v>
      </c>
      <c r="B72" s="4" t="s">
        <v>1</v>
      </c>
      <c r="C72" s="4" t="s">
        <v>2</v>
      </c>
      <c r="D72" s="4" t="s">
        <v>3</v>
      </c>
    </row>
    <row r="73" spans="1:4" ht="15.75" thickTop="1" x14ac:dyDescent="0.25">
      <c r="A73" s="9" t="s">
        <v>11</v>
      </c>
      <c r="B73" s="16">
        <f>$B$53*B20</f>
        <v>1.1975</v>
      </c>
      <c r="C73" s="16">
        <f t="shared" ref="C73:D73" si="15">$B$53*C20</f>
        <v>1.1975</v>
      </c>
      <c r="D73" s="16">
        <f t="shared" si="15"/>
        <v>0.75</v>
      </c>
    </row>
    <row r="74" spans="1:4" x14ac:dyDescent="0.25">
      <c r="A74" s="9" t="s">
        <v>12</v>
      </c>
      <c r="B74" s="16">
        <f>$C$53*B20</f>
        <v>0</v>
      </c>
      <c r="C74" s="16">
        <f t="shared" ref="C74:D74" si="16">$C$53*C20</f>
        <v>0</v>
      </c>
      <c r="D74" s="16">
        <f t="shared" si="16"/>
        <v>0</v>
      </c>
    </row>
    <row r="75" spans="1:4" ht="15.75" thickBot="1" x14ac:dyDescent="0.3">
      <c r="A75" s="19" t="s">
        <v>13</v>
      </c>
      <c r="B75" s="16">
        <f>$D$53*B20</f>
        <v>118.55249999999999</v>
      </c>
      <c r="C75" s="16">
        <f t="shared" ref="C75:D75" si="17">$D$53*C20</f>
        <v>118.55249999999999</v>
      </c>
      <c r="D75" s="16">
        <f t="shared" si="17"/>
        <v>74.25</v>
      </c>
    </row>
    <row r="76" spans="1:4" ht="15.75" thickTop="1" x14ac:dyDescent="0.25">
      <c r="A76" s="21" t="s">
        <v>23</v>
      </c>
      <c r="B76" s="22">
        <f>B75+(B74*0.7)</f>
        <v>118.55249999999999</v>
      </c>
      <c r="C76" s="22">
        <f t="shared" ref="C76:D76" si="18">C75+(C74*0.7)</f>
        <v>118.55249999999999</v>
      </c>
      <c r="D76" s="22">
        <f t="shared" si="18"/>
        <v>74.25</v>
      </c>
    </row>
    <row r="77" spans="1:4" x14ac:dyDescent="0.25">
      <c r="B77"/>
      <c r="C77"/>
      <c r="D77"/>
    </row>
    <row r="78" spans="1:4" ht="15.75" thickBot="1" x14ac:dyDescent="0.3">
      <c r="A78" s="2" t="s">
        <v>36</v>
      </c>
      <c r="B78" s="4" t="s">
        <v>1</v>
      </c>
      <c r="C78" s="4" t="s">
        <v>2</v>
      </c>
      <c r="D78" s="4" t="s">
        <v>3</v>
      </c>
    </row>
    <row r="79" spans="1:4" ht="15.75" thickTop="1" x14ac:dyDescent="0.25">
      <c r="A79" s="9" t="s">
        <v>32</v>
      </c>
      <c r="B79" s="16">
        <f>B64+B70+B76</f>
        <v>2083.6499999999996</v>
      </c>
      <c r="C79" s="16">
        <f>C64+C70+C76</f>
        <v>2089.8769999999995</v>
      </c>
      <c r="D79" s="16">
        <f>D64+D70+D76</f>
        <v>1303.05</v>
      </c>
    </row>
    <row r="80" spans="1:4" x14ac:dyDescent="0.25">
      <c r="B80"/>
      <c r="C80"/>
      <c r="D80"/>
    </row>
    <row r="81" spans="1:5" x14ac:dyDescent="0.25">
      <c r="B81"/>
      <c r="C81"/>
      <c r="D81"/>
    </row>
    <row r="82" spans="1:5" ht="15.75" thickBot="1" x14ac:dyDescent="0.3">
      <c r="A82" s="2" t="s">
        <v>17</v>
      </c>
      <c r="B82" s="4" t="s">
        <v>1</v>
      </c>
      <c r="C82" s="4" t="s">
        <v>2</v>
      </c>
      <c r="D82" s="4" t="s">
        <v>3</v>
      </c>
      <c r="E82" s="4" t="s">
        <v>0</v>
      </c>
    </row>
    <row r="83" spans="1:5" ht="15.75" thickTop="1" x14ac:dyDescent="0.25">
      <c r="A83" s="8" t="s">
        <v>31</v>
      </c>
      <c r="B83" s="37">
        <f>B24*B21</f>
        <v>10178.75</v>
      </c>
      <c r="C83" s="37">
        <f>C24*C21</f>
        <v>11855.25</v>
      </c>
      <c r="D83" s="37">
        <f>D24*D21</f>
        <v>7875</v>
      </c>
      <c r="E83" s="37">
        <f>SUM(B83:D83)</f>
        <v>29909</v>
      </c>
    </row>
    <row r="84" spans="1:5" x14ac:dyDescent="0.25">
      <c r="A84" s="7" t="s">
        <v>20</v>
      </c>
      <c r="B84" s="37">
        <f>B56*B79</f>
        <v>10183.839374999996</v>
      </c>
      <c r="C84" s="37">
        <f t="shared" ref="C84:D84" si="19">C56*C79</f>
        <v>11896.624822499996</v>
      </c>
      <c r="D84" s="37">
        <f t="shared" si="19"/>
        <v>7867.1643749999994</v>
      </c>
      <c r="E84" s="37">
        <f>SUM(B84:D84)</f>
        <v>29947.628572499991</v>
      </c>
    </row>
    <row r="85" spans="1:5" x14ac:dyDescent="0.25">
      <c r="A85" s="7" t="s">
        <v>42</v>
      </c>
      <c r="B85" s="38"/>
      <c r="C85" s="38"/>
      <c r="D85" s="38"/>
      <c r="E85" s="37">
        <f>E84-E83</f>
        <v>38.628572499990696</v>
      </c>
    </row>
    <row r="88" spans="1:5" x14ac:dyDescent="0.25">
      <c r="A88" s="36" t="str">
        <f>UPPER("Price Increase Decision")</f>
        <v>PRICE INCREASE DECISION</v>
      </c>
      <c r="B88" s="31"/>
    </row>
    <row r="89" spans="1:5" ht="15.75" thickBot="1" x14ac:dyDescent="0.3">
      <c r="A89" s="2" t="s">
        <v>10</v>
      </c>
      <c r="B89" s="4" t="s">
        <v>17</v>
      </c>
      <c r="C89" s="4" t="s">
        <v>42</v>
      </c>
    </row>
    <row r="90" spans="1:5" ht="15.75" thickTop="1" x14ac:dyDescent="0.25">
      <c r="A90" s="8" t="s">
        <v>44</v>
      </c>
      <c r="B90" s="37">
        <v>29909</v>
      </c>
      <c r="C90" s="39">
        <v>0</v>
      </c>
    </row>
    <row r="91" spans="1:5" x14ac:dyDescent="0.25">
      <c r="A91" s="6">
        <v>0.05</v>
      </c>
      <c r="B91" s="37">
        <v>29538</v>
      </c>
      <c r="C91" s="37">
        <v>-551</v>
      </c>
    </row>
    <row r="92" spans="1:5" x14ac:dyDescent="0.25">
      <c r="A92" s="6">
        <v>0.1</v>
      </c>
      <c r="B92" s="37">
        <v>30256</v>
      </c>
      <c r="C92" s="37">
        <v>347</v>
      </c>
    </row>
    <row r="93" spans="1:5" x14ac:dyDescent="0.25">
      <c r="A93" s="6">
        <v>0.15</v>
      </c>
      <c r="B93" s="37">
        <v>29948</v>
      </c>
      <c r="C93" s="37">
        <v>39</v>
      </c>
    </row>
    <row r="95" spans="1:5" ht="15.75" thickBot="1" x14ac:dyDescent="0.3">
      <c r="A95" s="33" t="s">
        <v>43</v>
      </c>
      <c r="B95" s="32">
        <v>0.1</v>
      </c>
      <c r="C95" s="34" t="str">
        <f>IF(B95="No increase","will result in maxium return","Increase will result in maxium return")</f>
        <v>Increase will result in maxium return</v>
      </c>
    </row>
    <row r="96" spans="1:5" ht="15.75" thickTop="1" x14ac:dyDescent="0.25"/>
    <row r="98" spans="3:3" x14ac:dyDescent="0.25">
      <c r="C98" s="35"/>
    </row>
  </sheetData>
  <sheetProtection algorithmName="SHA-512" hashValue="gSzcRZK/plBcu7BRW5DLP5WCPQxuhtD9vCeSslk71tLBab8uk7vGQzQao5tP+S0HWcwCTmVWnG+5wErw49ujIg==" saltValue="J4otnvhEoxPJeD8CcmELeQ==" spinCount="100000" sheet="1" objects="1" scenarios="1"/>
  <mergeCells count="2">
    <mergeCell ref="B4:D4"/>
    <mergeCell ref="B6:D6"/>
  </mergeCells>
  <dataValidations count="3">
    <dataValidation type="list" allowBlank="1" showInputMessage="1" showErrorMessage="1" errorTitle="CGS2100" error="Select a value from the list." sqref="B48" xr:uid="{371A90A8-7D32-490E-92FD-72FA7FC4B2FB}">
      <formula1>"5%,10%,15%"</formula1>
    </dataValidation>
    <dataValidation type="whole" allowBlank="1" showInputMessage="1" showErrorMessage="1" errorTitle="CGS2100" error="Enter only your 8 digit U number" prompt="Enter only your U number" sqref="B6:D6" xr:uid="{81D49AFD-81A2-4F16-AABD-8DBE574DEA25}">
      <formula1>1</formula1>
      <formula2>99999999</formula2>
    </dataValidation>
    <dataValidation type="list" allowBlank="1" showInputMessage="1" showErrorMessage="1" errorTitle="CGS2100" error="Select a value from the list." sqref="B95" xr:uid="{1CFF431D-7D91-4ABB-BE4E-3B7CCB30AB15}">
      <formula1>"No increase,5%,10%,15%"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Capstone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Abdullah, Umar</dc:creator>
  <cp:lastModifiedBy>Koby Manning</cp:lastModifiedBy>
  <dcterms:created xsi:type="dcterms:W3CDTF">2021-02-17T18:39:34Z</dcterms:created>
  <dcterms:modified xsi:type="dcterms:W3CDTF">2021-11-17T00:58:39Z</dcterms:modified>
</cp:coreProperties>
</file>