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articipants" sheetId="1" r:id="rId3"/>
    <sheet state="visible" name="Task 1 Accuracy Test " sheetId="2" r:id="rId4"/>
    <sheet state="visible" name="Task 2 Balance Test" sheetId="3" r:id="rId5"/>
    <sheet state="visible" name="Task 3 Movement Test" sheetId="4" r:id="rId6"/>
  </sheets>
  <definedNames/>
  <calcPr/>
</workbook>
</file>

<file path=xl/sharedStrings.xml><?xml version="1.0" encoding="utf-8"?>
<sst xmlns="http://schemas.openxmlformats.org/spreadsheetml/2006/main" count="394" uniqueCount="120">
  <si>
    <t>PARTICIPANTS</t>
  </si>
  <si>
    <t>Information about the participants in the study</t>
  </si>
  <si>
    <t>Name</t>
  </si>
  <si>
    <t>Comments</t>
  </si>
  <si>
    <t>Number</t>
  </si>
  <si>
    <t>Group (G/NG)</t>
  </si>
  <si>
    <t>Location</t>
  </si>
  <si>
    <t>Date</t>
  </si>
  <si>
    <t xml:space="preserve">Age </t>
  </si>
  <si>
    <t>Sex (M/F)</t>
  </si>
  <si>
    <t>Lars Englund</t>
  </si>
  <si>
    <t>NG</t>
  </si>
  <si>
    <t>UmU</t>
  </si>
  <si>
    <t>M</t>
  </si>
  <si>
    <t>Y</t>
  </si>
  <si>
    <t>Rotating in 3:rd-person view, not seeing stuff in front of me</t>
  </si>
  <si>
    <t>10+</t>
  </si>
  <si>
    <t>80+</t>
  </si>
  <si>
    <t>Robocraft, WoW</t>
  </si>
  <si>
    <t>William Jarneklo</t>
  </si>
  <si>
    <t>Bär glasögon</t>
  </si>
  <si>
    <t>G</t>
  </si>
  <si>
    <t>The third-person view, Getting used to not having your view controlled by your head instead you had to twist your body</t>
  </si>
  <si>
    <t xml:space="preserve">WoW, Gears of War, Mass Effect, GTA, Uncharted, Dark Souls, Demon Souls, Body Harvest, Super Mario (64, Galaxy), Jet Force Gemini </t>
  </si>
  <si>
    <t>Andreas Lindfors</t>
  </si>
  <si>
    <t>N</t>
  </si>
  <si>
    <t>Gå på linje med tredje-persons vy, Gå banan (Avståndsbedömmning), First Person view</t>
  </si>
  <si>
    <t>Mario Kart, Diablo 2</t>
  </si>
  <si>
    <t>Emil Eriksson</t>
  </si>
  <si>
    <t>The third-person view (att se linjen)</t>
  </si>
  <si>
    <t>GTA, Skyrim, Shadows of Mordor, CoD, Fable, FIFA</t>
  </si>
  <si>
    <t>Linnea Holmertz</t>
  </si>
  <si>
    <t>F</t>
  </si>
  <si>
    <t>The third-person view (man såg inte sina egna ben)</t>
  </si>
  <si>
    <t>The Sims</t>
  </si>
  <si>
    <t>Albin Hübsch</t>
  </si>
  <si>
    <t>The third-person view, The first-person view, Resolution in the goggles</t>
  </si>
  <si>
    <t>0,5</t>
  </si>
  <si>
    <t>Halo, Star Wars</t>
  </si>
  <si>
    <t>Victor Winnhed</t>
  </si>
  <si>
    <t>The third-person view, The first-person view, Feld dizzy at some points</t>
  </si>
  <si>
    <t>GTA, Uncharted</t>
  </si>
  <si>
    <t>Petra Andersson</t>
  </si>
  <si>
    <t xml:space="preserve">The third-person view (balans) </t>
  </si>
  <si>
    <t>Tony Hawk, Crash Bandicoot</t>
  </si>
  <si>
    <t>Mattias Edin</t>
  </si>
  <si>
    <t>The third-person view, Svårt att avgöra vilken riktning man går i tredje-person</t>
  </si>
  <si>
    <t>Skyrim, Fallout, GTA</t>
  </si>
  <si>
    <t>Anton Jonsson</t>
  </si>
  <si>
    <t>Spelar fotboll, bär glasögon</t>
  </si>
  <si>
    <t>Resolution in the goggles, svårt att se (närsynt)</t>
  </si>
  <si>
    <t>WoW, Halo, Star Wars, Diablo (1, 2, 3)</t>
  </si>
  <si>
    <t>Bernhard Bergström</t>
  </si>
  <si>
    <t>The third-person view, FPS was too low, Illamående</t>
  </si>
  <si>
    <t>Diablo (2, 3), Star Wars, WoW, Halo</t>
  </si>
  <si>
    <t>Mikael Karlsson</t>
  </si>
  <si>
    <t>The third-person view (walking the line)</t>
  </si>
  <si>
    <t>The Witcher, Batman Arkham series, Star Wars Battlefront</t>
  </si>
  <si>
    <t>Andreas Grünewald</t>
  </si>
  <si>
    <t>Aningen stressad</t>
  </si>
  <si>
    <t>The first-person view (balans), Svårt att få en känsla för avstånd i både 3e och 1a personsvy</t>
  </si>
  <si>
    <t>GTA (Vice City, San Andreas, IV, V), Forza Motorsport (3,4), Need For Speed, Star Wars pod-racing</t>
  </si>
  <si>
    <t>Arvid Bräne</t>
  </si>
  <si>
    <t>The third-person view (walking the line, träffa stolen med bollen)</t>
  </si>
  <si>
    <t>Robocraft, GTA, Halo, Crash Bandicoot, Diablo 3, Starcraft, Batman Arkham Asylum, The Sims, Zoo Tycoon, Rollercoster Tycoon</t>
  </si>
  <si>
    <t>ACCURACY TEST</t>
  </si>
  <si>
    <t>The test subject rolls a ball and hits a target 10 meters away in order for it to successfully complete the task.</t>
  </si>
  <si>
    <t>Genomsnittlig indviduell procentuell skillnad</t>
  </si>
  <si>
    <t>Genomsnittlig prestation</t>
  </si>
  <si>
    <t>Standardavvikelse</t>
  </si>
  <si>
    <t>Genomsnittlig procentuell skillnad</t>
  </si>
  <si>
    <t>Participant Number</t>
  </si>
  <si>
    <t>Configuration</t>
  </si>
  <si>
    <t>Turn 1 (number of tries)</t>
  </si>
  <si>
    <t>Turn 2 (number of tries)</t>
  </si>
  <si>
    <t>Turn 3 (number of tries)</t>
  </si>
  <si>
    <t>Avrage</t>
  </si>
  <si>
    <t>Comment</t>
  </si>
  <si>
    <t>Gamers</t>
  </si>
  <si>
    <t>Non-Gamers</t>
  </si>
  <si>
    <t>STDDEV (Gamers)</t>
  </si>
  <si>
    <t>STDDEV (Non-Gamers)</t>
  </si>
  <si>
    <t>Totalt</t>
  </si>
  <si>
    <t>OFF</t>
  </si>
  <si>
    <t>Off and First-Person</t>
  </si>
  <si>
    <t>Off</t>
  </si>
  <si>
    <t>FP</t>
  </si>
  <si>
    <t>Off and Third-Person</t>
  </si>
  <si>
    <t>First-Person</t>
  </si>
  <si>
    <t>TP</t>
  </si>
  <si>
    <t>First-Person and Third-Person</t>
  </si>
  <si>
    <t>Third-Person</t>
  </si>
  <si>
    <t>T-Test</t>
  </si>
  <si>
    <t>"Det är ju jättelångt bort"</t>
  </si>
  <si>
    <t>"tappat djupseendet helt å hållet"</t>
  </si>
  <si>
    <t>"Använder min mittbena som sikte"</t>
  </si>
  <si>
    <t>"Konstigt att man ändå har balans"</t>
  </si>
  <si>
    <t>Spelar basket</t>
  </si>
  <si>
    <t>"Känns som ett dåligt spel man spelat"</t>
  </si>
  <si>
    <t>BALANCE TEST</t>
  </si>
  <si>
    <t>The test subject will have to walk on a thin straight line placed 􏰃at on the ground for as far or as long as it can.</t>
  </si>
  <si>
    <t>Turn 1 (number of errors)</t>
  </si>
  <si>
    <t>Turn 2 (number of errors)</t>
  </si>
  <si>
    <t>Turn 3 (number of errors)</t>
  </si>
  <si>
    <t>Real Nicez catwalks</t>
  </si>
  <si>
    <t>"Känns som man är närmare väggen"</t>
  </si>
  <si>
    <t>Crabwalk, fusk</t>
  </si>
  <si>
    <t>crabwalk</t>
  </si>
  <si>
    <t>MOVEMENT TEST</t>
  </si>
  <si>
    <t xml:space="preserve">The test subject walks forward facing thorough a preplanned course on 􏰃at ground marked with cones as fast and precise as possible. </t>
  </si>
  <si>
    <t>Turn 1 (time in seconds)</t>
  </si>
  <si>
    <t>Turn 2 (time in seconds)</t>
  </si>
  <si>
    <t>Turn 3 (time in seconds)</t>
  </si>
  <si>
    <t>Errors 1</t>
  </si>
  <si>
    <t>Errors 2</t>
  </si>
  <si>
    <t>Errors 3</t>
  </si>
  <si>
    <t>Avrage (time)</t>
  </si>
  <si>
    <t>Avrage (errors)</t>
  </si>
  <si>
    <t>Svårt med djupseendet via kameran</t>
  </si>
  <si>
    <t>30 sek på filmade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</si>
</sst>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0">
    <font>
      <sz val="10.0"/>
      <color rgb="FF000000"/>
      <name val="Arial"/>
    </font>
    <font>
      <b/>
      <sz val="36.0"/>
    </font>
    <font>
      <i/>
      <sz val="11.0"/>
      <color rgb="FF999999"/>
    </font>
    <font>
      <b/>
    </font>
    <font/>
    <font>
      <sz val="10.0"/>
    </font>
    <font>
      <sz val="10.0"/>
      <color rgb="FF333333"/>
    </font>
    <font>
      <b/>
      <sz val="14.0"/>
    </font>
    <font>
      <b/>
      <sz val="10.0"/>
    </font>
    <font>
      <sz val="11.0"/>
    </font>
  </fonts>
  <fills count="8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A2C4C9"/>
        <bgColor rgb="FFA2C4C9"/>
      </patternFill>
    </fill>
  </fills>
  <borders count="4">
    <border>
      <left/>
      <right/>
      <top/>
      <bottom/>
    </border>
    <border>
      <left/>
      <right style="thin">
        <color rgb="FF000000"/>
      </right>
      <top/>
      <bottom/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 horizontal="left"/>
    </xf>
    <xf borderId="0" fillId="0" fontId="4" numFmtId="0" xfId="0" applyAlignment="1" applyFont="1">
      <alignment/>
    </xf>
    <xf borderId="0" fillId="2" fontId="4" numFmtId="0" xfId="0" applyAlignment="1" applyFill="1" applyFont="1">
      <alignment/>
    </xf>
    <xf borderId="0" fillId="0" fontId="4" numFmtId="164" xfId="0" applyAlignment="1" applyFont="1" applyNumberFormat="1">
      <alignment/>
    </xf>
    <xf borderId="0" fillId="0" fontId="4" numFmtId="0" xfId="0" applyAlignment="1" applyFont="1">
      <alignment horizontal="left"/>
    </xf>
    <xf borderId="0" fillId="3" fontId="4" numFmtId="0" xfId="0" applyAlignment="1" applyFill="1" applyFont="1">
      <alignment/>
    </xf>
    <xf borderId="0" fillId="0" fontId="5" numFmtId="0" xfId="0" applyAlignment="1" applyFont="1">
      <alignment horizontal="left"/>
    </xf>
    <xf borderId="0" fillId="4" fontId="5" numFmtId="0" xfId="0" applyAlignment="1" applyFill="1" applyFont="1">
      <alignment horizontal="left"/>
    </xf>
    <xf borderId="0" fillId="5" fontId="4" numFmtId="0" xfId="0" applyAlignment="1" applyFill="1" applyFont="1">
      <alignment/>
    </xf>
    <xf borderId="0" fillId="5" fontId="5" numFmtId="0" xfId="0" applyAlignment="1" applyFont="1">
      <alignment horizontal="left"/>
    </xf>
    <xf borderId="0" fillId="5" fontId="4" numFmtId="14" xfId="0" applyAlignment="1" applyFont="1" applyNumberFormat="1">
      <alignment/>
    </xf>
    <xf borderId="0" fillId="5" fontId="4" numFmtId="0" xfId="0" applyAlignment="1" applyFont="1">
      <alignment horizontal="left"/>
    </xf>
    <xf borderId="0" fillId="5" fontId="4" numFmtId="0" xfId="0" applyFont="1"/>
    <xf borderId="0" fillId="0" fontId="5" numFmtId="0" xfId="0" applyAlignment="1" applyFont="1">
      <alignment/>
    </xf>
    <xf borderId="0" fillId="4" fontId="6" numFmtId="0" xfId="0" applyAlignment="1" applyFont="1">
      <alignment horizontal="left"/>
    </xf>
    <xf borderId="0" fillId="0" fontId="7" numFmtId="0" xfId="0" applyAlignment="1" applyFont="1">
      <alignment horizontal="center"/>
    </xf>
    <xf borderId="0" fillId="0" fontId="5" numFmtId="0" xfId="0" applyAlignment="1" applyFont="1">
      <alignment/>
    </xf>
    <xf borderId="0" fillId="0" fontId="8" numFmtId="0" xfId="0" applyAlignment="1" applyFont="1">
      <alignment/>
    </xf>
    <xf borderId="0" fillId="0" fontId="8" numFmtId="0" xfId="0" applyAlignment="1" applyFont="1">
      <alignment/>
    </xf>
    <xf borderId="0" fillId="0" fontId="5" numFmtId="0" xfId="0" applyAlignment="1" applyFont="1">
      <alignment horizontal="right"/>
    </xf>
    <xf borderId="1" fillId="0" fontId="5" numFmtId="0" xfId="0" applyAlignment="1" applyBorder="1" applyFont="1">
      <alignment horizontal="right"/>
    </xf>
    <xf borderId="0" fillId="6" fontId="5" numFmtId="0" xfId="0" applyAlignment="1" applyFill="1" applyFont="1">
      <alignment horizontal="left"/>
    </xf>
    <xf borderId="0" fillId="7" fontId="4" numFmtId="0" xfId="0" applyAlignment="1" applyFill="1" applyFont="1">
      <alignment/>
    </xf>
    <xf borderId="2" fillId="0" fontId="5" numFmtId="0" xfId="0" applyAlignment="1" applyBorder="1" applyFont="1">
      <alignment horizontal="right"/>
    </xf>
    <xf borderId="3" fillId="0" fontId="5" numFmtId="0" xfId="0" applyAlignment="1" applyBorder="1" applyFont="1">
      <alignment horizontal="right"/>
    </xf>
    <xf borderId="0" fillId="4" fontId="9" numFmtId="0" xfId="0" applyFont="1"/>
    <xf borderId="0" fillId="4" fontId="9" numFmtId="0" xfId="0" applyAlignment="1" applyFont="1">
      <alignment/>
    </xf>
    <xf borderId="0" fillId="5" fontId="4" numFmtId="0" xfId="0" applyFont="1"/>
    <xf borderId="0" fillId="5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 b="1" sz="1600">
                <a:solidFill>
                  <a:srgbClr val="000000"/>
                </a:solidFill>
              </a:defRPr>
            </a:pPr>
            <a:r>
              <a:t>Task 1: Average Performance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'Task 1 Accuracy Test '!$M$2</c:f>
            </c:strRef>
          </c:tx>
          <c:spPr>
            <a:solidFill>
              <a:srgbClr val="4684EE"/>
            </a:solidFill>
          </c:spPr>
          <c:dLbls>
            <c:txPr>
              <a:bodyPr/>
              <a:lstStyle/>
              <a:p>
                <a:pPr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'Task 1 Accuracy Test '!$L$3:$L$5</c:f>
            </c:strRef>
          </c:cat>
          <c:val>
            <c:numRef>
              <c:f>'Task 1 Accuracy Test '!$M$3:$M$5</c:f>
            </c:numRef>
          </c:val>
        </c:ser>
        <c:ser>
          <c:idx val="1"/>
          <c:order val="1"/>
          <c:tx>
            <c:strRef>
              <c:f>'Task 1 Accuracy Test '!$N$2</c:f>
            </c:strRef>
          </c:tx>
          <c:spPr>
            <a:solidFill>
              <a:srgbClr val="DC3912"/>
            </a:solidFill>
          </c:spPr>
          <c:dLbls>
            <c:txPr>
              <a:bodyPr/>
              <a:lstStyle/>
              <a:p>
                <a:pPr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'Task 1 Accuracy Test '!$L$3:$L$5</c:f>
            </c:strRef>
          </c:cat>
          <c:val>
            <c:numRef>
              <c:f>'Task 1 Accuracy Test '!$N$3:$N$5</c:f>
            </c:numRef>
          </c:val>
        </c:ser>
        <c:axId val="1104291094"/>
        <c:axId val="1127342693"/>
      </c:barChart>
      <c:catAx>
        <c:axId val="110429109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t>Configuration</a:t>
                </a:r>
              </a:p>
            </c:rich>
          </c:tx>
          <c:overlay val="0"/>
        </c:title>
        <c:txPr>
          <a:bodyPr/>
          <a:lstStyle/>
          <a:p>
            <a:pPr>
              <a:defRPr/>
            </a:pPr>
          </a:p>
        </c:txPr>
        <c:crossAx val="1127342693"/>
      </c:catAx>
      <c:valAx>
        <c:axId val="112734269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t>Number of Tries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1104291094"/>
      </c:valAx>
    </c:plotArea>
    <c:legend>
      <c:legendPos val="t"/>
      <c:overlay val="0"/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 b="1" sz="1600">
                <a:solidFill>
                  <a:srgbClr val="000000"/>
                </a:solidFill>
              </a:defRPr>
            </a:pPr>
            <a:r>
              <a:t>Task 1: Average Individual Difference in Performance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'Task 1 Accuracy Test '!$I$2</c:f>
            </c:strRef>
          </c:tx>
          <c:spPr>
            <a:solidFill>
              <a:srgbClr val="4684EE"/>
            </a:solidFill>
          </c:spPr>
          <c:dLbls>
            <c:txPr>
              <a:bodyPr/>
              <a:lstStyle/>
              <a:p>
                <a:pPr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'Task 1 Accuracy Test '!$H$3:$H$5</c:f>
            </c:strRef>
          </c:cat>
          <c:val>
            <c:numRef>
              <c:f>'Task 1 Accuracy Test '!$I$3:$I$5</c:f>
            </c:numRef>
          </c:val>
        </c:ser>
        <c:ser>
          <c:idx val="1"/>
          <c:order val="1"/>
          <c:tx>
            <c:strRef>
              <c:f>'Task 1 Accuracy Test '!$J$2</c:f>
            </c:strRef>
          </c:tx>
          <c:spPr>
            <a:solidFill>
              <a:srgbClr val="DC3912"/>
            </a:solidFill>
          </c:spPr>
          <c:dLbls>
            <c:txPr>
              <a:bodyPr/>
              <a:lstStyle/>
              <a:p>
                <a:pPr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'Task 1 Accuracy Test '!$H$3:$H$5</c:f>
            </c:strRef>
          </c:cat>
          <c:val>
            <c:numRef>
              <c:f>'Task 1 Accuracy Test '!$J$3:$J$5</c:f>
            </c:numRef>
          </c:val>
        </c:ser>
        <c:axId val="24541442"/>
        <c:axId val="1585803838"/>
      </c:barChart>
      <c:catAx>
        <c:axId val="2454144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t>Configuration</a:t>
                </a:r>
              </a:p>
            </c:rich>
          </c:tx>
          <c:overlay val="0"/>
        </c:title>
        <c:txPr>
          <a:bodyPr/>
          <a:lstStyle/>
          <a:p>
            <a:pPr>
              <a:defRPr/>
            </a:pPr>
          </a:p>
        </c:txPr>
        <c:crossAx val="1585803838"/>
      </c:catAx>
      <c:valAx>
        <c:axId val="158580383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t>Percentage Difference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24541442"/>
      </c:valAx>
    </c:plotArea>
    <c:legend>
      <c:legendPos val="t"/>
      <c:overlay val="0"/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 b="1" sz="1600">
                <a:solidFill>
                  <a:srgbClr val="000000"/>
                </a:solidFill>
              </a:defRPr>
            </a:pPr>
            <a:r>
              <a:t>Task 2: Average Performance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'Task 2 Balance Test'!$M$2</c:f>
            </c:strRef>
          </c:tx>
          <c:spPr>
            <a:solidFill>
              <a:srgbClr val="4684EE"/>
            </a:solidFill>
          </c:spPr>
          <c:dLbls>
            <c:txPr>
              <a:bodyPr/>
              <a:lstStyle/>
              <a:p>
                <a:pPr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'Task 2 Balance Test'!$L$3:$L$5</c:f>
            </c:strRef>
          </c:cat>
          <c:val>
            <c:numRef>
              <c:f>'Task 2 Balance Test'!$M$3:$M$5</c:f>
            </c:numRef>
          </c:val>
        </c:ser>
        <c:ser>
          <c:idx val="1"/>
          <c:order val="1"/>
          <c:tx>
            <c:strRef>
              <c:f>'Task 2 Balance Test'!$N$2</c:f>
            </c:strRef>
          </c:tx>
          <c:spPr>
            <a:solidFill>
              <a:srgbClr val="DC3912"/>
            </a:solidFill>
          </c:spPr>
          <c:dLbls>
            <c:txPr>
              <a:bodyPr/>
              <a:lstStyle/>
              <a:p>
                <a:pPr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'Task 2 Balance Test'!$L$3:$L$5</c:f>
            </c:strRef>
          </c:cat>
          <c:val>
            <c:numRef>
              <c:f>'Task 2 Balance Test'!$N$3:$N$5</c:f>
            </c:numRef>
          </c:val>
        </c:ser>
        <c:axId val="1898820119"/>
        <c:axId val="383406702"/>
      </c:barChart>
      <c:catAx>
        <c:axId val="18988201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t>Configuration</a:t>
                </a:r>
              </a:p>
            </c:rich>
          </c:tx>
          <c:overlay val="0"/>
        </c:title>
        <c:txPr>
          <a:bodyPr/>
          <a:lstStyle/>
          <a:p>
            <a:pPr>
              <a:defRPr/>
            </a:pPr>
          </a:p>
        </c:txPr>
        <c:crossAx val="383406702"/>
      </c:catAx>
      <c:valAx>
        <c:axId val="38340670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t>Number of Errors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1898820119"/>
      </c:valAx>
    </c:plotArea>
    <c:legend>
      <c:legendPos val="t"/>
      <c:overlay val="0"/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 b="1" sz="1600">
                <a:solidFill>
                  <a:srgbClr val="000000"/>
                </a:solidFill>
              </a:defRPr>
            </a:pPr>
            <a:r>
              <a:t>Task 2: Average Individual Difference in Performance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'Task 2 Balance Test'!$I$2</c:f>
            </c:strRef>
          </c:tx>
          <c:spPr>
            <a:solidFill>
              <a:srgbClr val="4684EE"/>
            </a:solidFill>
          </c:spPr>
          <c:dLbls>
            <c:txPr>
              <a:bodyPr/>
              <a:lstStyle/>
              <a:p>
                <a:pPr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'Task 2 Balance Test'!$H$3:$H$5</c:f>
            </c:strRef>
          </c:cat>
          <c:val>
            <c:numRef>
              <c:f>'Task 2 Balance Test'!$I$3:$I$5</c:f>
            </c:numRef>
          </c:val>
        </c:ser>
        <c:ser>
          <c:idx val="1"/>
          <c:order val="1"/>
          <c:tx>
            <c:strRef>
              <c:f>'Task 2 Balance Test'!$J$2</c:f>
            </c:strRef>
          </c:tx>
          <c:spPr>
            <a:solidFill>
              <a:srgbClr val="DC3912"/>
            </a:solidFill>
          </c:spPr>
          <c:dLbls>
            <c:txPr>
              <a:bodyPr/>
              <a:lstStyle/>
              <a:p>
                <a:pPr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'Task 2 Balance Test'!$H$3:$H$5</c:f>
            </c:strRef>
          </c:cat>
          <c:val>
            <c:numRef>
              <c:f>'Task 2 Balance Test'!$J$3:$J$5</c:f>
            </c:numRef>
          </c:val>
        </c:ser>
        <c:axId val="1061659110"/>
        <c:axId val="564068666"/>
      </c:barChart>
      <c:catAx>
        <c:axId val="10616591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t>Configuration</a:t>
                </a:r>
              </a:p>
            </c:rich>
          </c:tx>
          <c:overlay val="0"/>
        </c:title>
        <c:txPr>
          <a:bodyPr/>
          <a:lstStyle/>
          <a:p>
            <a:pPr>
              <a:defRPr/>
            </a:pPr>
          </a:p>
        </c:txPr>
        <c:crossAx val="564068666"/>
      </c:catAx>
      <c:valAx>
        <c:axId val="56406866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t>Percentage Difference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1061659110"/>
      </c:valAx>
    </c:plotArea>
    <c:legend>
      <c:legendPos val="t"/>
      <c:overlay val="0"/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 b="1" sz="1600">
                <a:solidFill>
                  <a:srgbClr val="000000"/>
                </a:solidFill>
              </a:defRPr>
            </a:pPr>
            <a:r>
              <a:t>Task 3: Average Performance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'Task 3 Movement Test'!$Q$2</c:f>
            </c:strRef>
          </c:tx>
          <c:spPr>
            <a:solidFill>
              <a:srgbClr val="4684EE"/>
            </a:solidFill>
          </c:spPr>
          <c:dLbls>
            <c:txPr>
              <a:bodyPr/>
              <a:lstStyle/>
              <a:p>
                <a:pPr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'Task 3 Movement Test'!$P$3:$P$5</c:f>
            </c:strRef>
          </c:cat>
          <c:val>
            <c:numRef>
              <c:f>'Task 3 Movement Test'!$Q$3:$Q$5</c:f>
            </c:numRef>
          </c:val>
        </c:ser>
        <c:ser>
          <c:idx val="1"/>
          <c:order val="1"/>
          <c:tx>
            <c:strRef>
              <c:f>'Task 3 Movement Test'!$R$2</c:f>
            </c:strRef>
          </c:tx>
          <c:spPr>
            <a:solidFill>
              <a:srgbClr val="DC3912"/>
            </a:solidFill>
          </c:spPr>
          <c:dLbls>
            <c:txPr>
              <a:bodyPr/>
              <a:lstStyle/>
              <a:p>
                <a:pPr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'Task 3 Movement Test'!$P$3:$P$5</c:f>
            </c:strRef>
          </c:cat>
          <c:val>
            <c:numRef>
              <c:f>'Task 3 Movement Test'!$R$3:$R$5</c:f>
            </c:numRef>
          </c:val>
        </c:ser>
        <c:axId val="556450360"/>
        <c:axId val="338249897"/>
      </c:barChart>
      <c:catAx>
        <c:axId val="5564503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t>Configuration</a:t>
                </a:r>
              </a:p>
            </c:rich>
          </c:tx>
          <c:overlay val="0"/>
        </c:title>
        <c:txPr>
          <a:bodyPr/>
          <a:lstStyle/>
          <a:p>
            <a:pPr>
              <a:defRPr/>
            </a:pPr>
          </a:p>
        </c:txPr>
        <c:crossAx val="338249897"/>
      </c:catAx>
      <c:valAx>
        <c:axId val="33824989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t>Time in Seconds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556450360"/>
      </c:valAx>
    </c:plotArea>
    <c:legend>
      <c:legendPos val="t"/>
      <c:overlay val="0"/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 b="1" sz="1600">
                <a:solidFill>
                  <a:srgbClr val="000000"/>
                </a:solidFill>
                <a:latin typeface="Arial"/>
              </a:defRPr>
            </a:pPr>
            <a:r>
              <a:t>Task 3: Average Individual Difference in Performance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'Task 3 Movement Test'!$M$2</c:f>
            </c:strRef>
          </c:tx>
          <c:spPr>
            <a:solidFill>
              <a:srgbClr val="4684EE"/>
            </a:solidFill>
          </c:spPr>
          <c:dLbls>
            <c:txPr>
              <a:bodyPr/>
              <a:lstStyle/>
              <a:p>
                <a:pPr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'Task 3 Movement Test'!$L$3:$L$5</c:f>
            </c:strRef>
          </c:cat>
          <c:val>
            <c:numRef>
              <c:f>'Task 3 Movement Test'!$M$3:$M$5</c:f>
            </c:numRef>
          </c:val>
        </c:ser>
        <c:ser>
          <c:idx val="1"/>
          <c:order val="1"/>
          <c:tx>
            <c:strRef>
              <c:f>'Task 3 Movement Test'!$N$2</c:f>
            </c:strRef>
          </c:tx>
          <c:spPr>
            <a:solidFill>
              <a:srgbClr val="DC3912"/>
            </a:solidFill>
          </c:spPr>
          <c:dLbls>
            <c:txPr>
              <a:bodyPr/>
              <a:lstStyle/>
              <a:p>
                <a:pPr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'Task 3 Movement Test'!$L$3:$L$5</c:f>
            </c:strRef>
          </c:cat>
          <c:val>
            <c:numRef>
              <c:f>'Task 3 Movement Test'!$N$3:$N$5</c:f>
            </c:numRef>
          </c:val>
        </c:ser>
        <c:axId val="2114972279"/>
        <c:axId val="1452224617"/>
      </c:barChart>
      <c:catAx>
        <c:axId val="211497227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latin typeface="Arial"/>
                  </a:defRPr>
                </a:pPr>
                <a:r>
                  <a:t>Configuration</a:t>
                </a:r>
              </a:p>
            </c:rich>
          </c:tx>
          <c:overlay val="0"/>
        </c:title>
        <c:txPr>
          <a:bodyPr/>
          <a:lstStyle/>
          <a:p>
            <a:pPr>
              <a:defRPr>
                <a:latin typeface="Arial"/>
              </a:defRPr>
            </a:pPr>
          </a:p>
        </c:txPr>
        <c:crossAx val="1452224617"/>
      </c:catAx>
      <c:valAx>
        <c:axId val="145222461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>
                    <a:latin typeface="Arial"/>
                  </a:defRPr>
                </a:pPr>
                <a:r>
                  <a:t>Percentage Difference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>
              <a:defRPr>
                <a:latin typeface="Arial"/>
              </a:defRPr>
            </a:pPr>
          </a:p>
        </c:txPr>
        <c:crossAx val="2114972279"/>
      </c:valAx>
    </c:plotArea>
    <c:legend>
      <c:legendPos val="t"/>
      <c:overlay val="0"/>
      <c:txPr>
        <a:bodyPr/>
        <a:lstStyle/>
        <a:p>
          <a:pPr>
            <a:defRPr>
              <a:latin typeface="Arial"/>
            </a:defRPr>
          </a:pPr>
        </a:p>
      </c:txPr>
    </c:legend>
    <c:plotVisOnly val="1"/>
  </c:chart>
</c:chartSpace>
</file>

<file path=xl/drawings/_rels/worksheet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worksheet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_rels/worksheet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11</xdr:col>
      <xdr:colOff>28575</xdr:colOff>
      <xdr:row>8</xdr:row>
      <xdr:rowOff>85725</xdr:rowOff>
    </xdr:from>
    <xdr:to>
      <xdr:col>15</xdr:col>
      <xdr:colOff>304800</xdr:colOff>
      <xdr:row>26</xdr:row>
      <xdr:rowOff>19050</xdr:rowOff>
    </xdr:to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  <xdr:twoCellAnchor>
    <xdr:from>
      <xdr:col>6</xdr:col>
      <xdr:colOff>2790825</xdr:colOff>
      <xdr:row>8</xdr:row>
      <xdr:rowOff>76200</xdr:rowOff>
    </xdr:from>
    <xdr:to>
      <xdr:col>10</xdr:col>
      <xdr:colOff>1457325</xdr:colOff>
      <xdr:row>26</xdr:row>
      <xdr:rowOff>9525</xdr:rowOff>
    </xdr:to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twoCellAnchor>
</xdr:wsDr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10</xdr:col>
      <xdr:colOff>2076450</xdr:colOff>
      <xdr:row>8</xdr:row>
      <xdr:rowOff>66675</xdr:rowOff>
    </xdr:from>
    <xdr:to>
      <xdr:col>14</xdr:col>
      <xdr:colOff>2524125</xdr:colOff>
      <xdr:row>26</xdr:row>
      <xdr:rowOff>0</xdr:rowOff>
    </xdr:to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  <xdr:twoCellAnchor>
    <xdr:from>
      <xdr:col>6</xdr:col>
      <xdr:colOff>2562225</xdr:colOff>
      <xdr:row>8</xdr:row>
      <xdr:rowOff>57150</xdr:rowOff>
    </xdr:from>
    <xdr:to>
      <xdr:col>10</xdr:col>
      <xdr:colOff>1219200</xdr:colOff>
      <xdr:row>25</xdr:row>
      <xdr:rowOff>190500</xdr:rowOff>
    </xdr:to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twoCellAnchor>
</xdr:wsDr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14</xdr:col>
      <xdr:colOff>2124075</xdr:colOff>
      <xdr:row>8</xdr:row>
      <xdr:rowOff>66675</xdr:rowOff>
    </xdr:from>
    <xdr:to>
      <xdr:col>18</xdr:col>
      <xdr:colOff>1371600</xdr:colOff>
      <xdr:row>26</xdr:row>
      <xdr:rowOff>0</xdr:rowOff>
    </xdr:to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  <xdr:twoCellAnchor>
    <xdr:from>
      <xdr:col>10</xdr:col>
      <xdr:colOff>2743200</xdr:colOff>
      <xdr:row>8</xdr:row>
      <xdr:rowOff>76200</xdr:rowOff>
    </xdr:from>
    <xdr:to>
      <xdr:col>14</xdr:col>
      <xdr:colOff>1581150</xdr:colOff>
      <xdr:row>26</xdr:row>
      <xdr:rowOff>9525</xdr:rowOff>
    </xdr:to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CC4125"/>
  </sheetPr>
  <sheetViews>
    <sheetView workbookViewId="0"/>
  </sheetViews>
  <sheetFormatPr customHeight="1" defaultColWidth="14.43" defaultRowHeight="15.75"/>
  <cols>
    <col customWidth="1" min="1" max="1" width="22.43"/>
    <col customWidth="1" min="2" max="2" width="25.0"/>
    <col customWidth="1" min="3" max="3" width="9.29"/>
    <col customWidth="1" min="4" max="4" width="14.14"/>
    <col customWidth="1" min="5" max="5" width="9.71"/>
    <col customWidth="1" min="6" max="6" width="11.43"/>
    <col customWidth="1" min="7" max="7" width="5.14"/>
    <col customWidth="1" min="8" max="8" width="10.29"/>
    <col customWidth="1" min="9" max="9" width="3.57"/>
    <col customWidth="1" min="10" max="10" width="100.0"/>
    <col customWidth="1" min="11" max="11" width="5.71"/>
    <col customWidth="1" min="12" max="12" width="5.86"/>
    <col customWidth="1" min="13" max="13" width="5.57"/>
    <col customWidth="1" min="14" max="14" width="123.0"/>
    <col customWidth="1" min="15" max="15" width="3.86"/>
  </cols>
  <sheetData>
    <row r="1">
      <c r="A1" s="1" t="s">
        <v>0</v>
      </c>
      <c r="E1" s="2" t="s">
        <v>1</v>
      </c>
    </row>
    <row r="2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4">
        <v>1.0</v>
      </c>
      <c r="J2" s="4">
        <v>2.0</v>
      </c>
      <c r="K2" s="4">
        <v>3.0</v>
      </c>
      <c r="L2" s="4">
        <v>4.0</v>
      </c>
      <c r="M2" s="4">
        <v>5.0</v>
      </c>
      <c r="N2" s="4">
        <v>6.0</v>
      </c>
      <c r="O2" s="4">
        <v>7.0</v>
      </c>
    </row>
    <row r="3">
      <c r="A3" s="5" t="s">
        <v>10</v>
      </c>
      <c r="B3" s="5"/>
      <c r="C3" s="6">
        <v>1.0</v>
      </c>
      <c r="D3" s="5" t="s">
        <v>11</v>
      </c>
      <c r="E3" s="5" t="s">
        <v>12</v>
      </c>
      <c r="F3" s="7">
        <v>42298.0</v>
      </c>
      <c r="G3" s="5">
        <v>28.0</v>
      </c>
      <c r="H3" s="5" t="s">
        <v>13</v>
      </c>
      <c r="I3" s="5" t="s">
        <v>14</v>
      </c>
      <c r="J3" s="5" t="s">
        <v>15</v>
      </c>
      <c r="K3" s="8">
        <v>0.0</v>
      </c>
      <c r="L3" s="8" t="s">
        <v>16</v>
      </c>
      <c r="M3" s="8" t="s">
        <v>17</v>
      </c>
      <c r="N3" s="5" t="s">
        <v>18</v>
      </c>
      <c r="O3" s="5" t="s">
        <v>14</v>
      </c>
    </row>
    <row r="4">
      <c r="A4" s="5" t="s">
        <v>19</v>
      </c>
      <c r="B4" s="5" t="s">
        <v>20</v>
      </c>
      <c r="C4" s="5">
        <v>2.0</v>
      </c>
      <c r="D4" s="9" t="s">
        <v>21</v>
      </c>
      <c r="E4" s="5" t="s">
        <v>12</v>
      </c>
      <c r="F4" s="7">
        <v>42298.0</v>
      </c>
      <c r="G4" s="5">
        <v>24.0</v>
      </c>
      <c r="H4" s="5" t="s">
        <v>13</v>
      </c>
      <c r="I4" s="5" t="s">
        <v>14</v>
      </c>
      <c r="J4" s="10" t="s">
        <v>22</v>
      </c>
      <c r="K4" s="8" t="s">
        <v>16</v>
      </c>
      <c r="L4" s="8" t="s">
        <v>16</v>
      </c>
      <c r="M4" s="8" t="s">
        <v>17</v>
      </c>
      <c r="N4" s="5" t="s">
        <v>23</v>
      </c>
      <c r="O4" s="5" t="s">
        <v>14</v>
      </c>
    </row>
    <row r="5">
      <c r="A5" s="5" t="s">
        <v>24</v>
      </c>
      <c r="B5" s="5"/>
      <c r="C5" s="6">
        <v>3.0</v>
      </c>
      <c r="D5" s="5" t="s">
        <v>11</v>
      </c>
      <c r="E5" s="5" t="s">
        <v>12</v>
      </c>
      <c r="F5" s="7">
        <v>42298.0</v>
      </c>
      <c r="G5" s="5">
        <v>26.0</v>
      </c>
      <c r="H5" s="5" t="s">
        <v>13</v>
      </c>
      <c r="I5" s="5" t="s">
        <v>25</v>
      </c>
      <c r="J5" s="5" t="s">
        <v>26</v>
      </c>
      <c r="K5" s="8">
        <v>2.0</v>
      </c>
      <c r="L5" s="8" t="s">
        <v>16</v>
      </c>
      <c r="M5" s="8" t="s">
        <v>17</v>
      </c>
      <c r="N5" s="5" t="s">
        <v>27</v>
      </c>
      <c r="O5" s="5" t="s">
        <v>14</v>
      </c>
    </row>
    <row r="6">
      <c r="A6" s="5" t="s">
        <v>28</v>
      </c>
      <c r="B6" s="5"/>
      <c r="C6" s="5">
        <v>4.0</v>
      </c>
      <c r="D6" s="9" t="s">
        <v>21</v>
      </c>
      <c r="E6" s="5" t="s">
        <v>12</v>
      </c>
      <c r="F6" s="7">
        <v>42298.0</v>
      </c>
      <c r="G6" s="5">
        <v>26.0</v>
      </c>
      <c r="H6" s="5" t="s">
        <v>13</v>
      </c>
      <c r="I6" s="5" t="s">
        <v>25</v>
      </c>
      <c r="J6" s="10" t="s">
        <v>29</v>
      </c>
      <c r="K6" s="8" t="s">
        <v>16</v>
      </c>
      <c r="L6" s="8" t="s">
        <v>16</v>
      </c>
      <c r="M6" s="8" t="s">
        <v>17</v>
      </c>
      <c r="N6" s="5" t="s">
        <v>30</v>
      </c>
      <c r="O6" s="5" t="s">
        <v>14</v>
      </c>
    </row>
    <row r="7">
      <c r="A7" s="5" t="s">
        <v>31</v>
      </c>
      <c r="B7" s="5"/>
      <c r="C7" s="6">
        <v>5.0</v>
      </c>
      <c r="D7" s="5" t="s">
        <v>11</v>
      </c>
      <c r="E7" s="5" t="s">
        <v>12</v>
      </c>
      <c r="F7" s="7">
        <v>42298.0</v>
      </c>
      <c r="G7" s="5">
        <v>24.0</v>
      </c>
      <c r="H7" s="5" t="s">
        <v>32</v>
      </c>
      <c r="I7" s="5" t="s">
        <v>25</v>
      </c>
      <c r="J7" s="11" t="s">
        <v>33</v>
      </c>
      <c r="K7" s="8">
        <v>0.0</v>
      </c>
      <c r="L7" s="8">
        <v>0.0</v>
      </c>
      <c r="M7" s="8">
        <v>1.0</v>
      </c>
      <c r="N7" s="5" t="s">
        <v>34</v>
      </c>
      <c r="O7" s="5" t="s">
        <v>14</v>
      </c>
    </row>
    <row r="8">
      <c r="A8" s="5" t="s">
        <v>35</v>
      </c>
      <c r="B8" s="5"/>
      <c r="C8" s="5">
        <v>6.0</v>
      </c>
      <c r="D8" s="5" t="s">
        <v>11</v>
      </c>
      <c r="E8" s="5" t="s">
        <v>12</v>
      </c>
      <c r="F8" s="7">
        <v>42298.0</v>
      </c>
      <c r="G8" s="5">
        <v>23.0</v>
      </c>
      <c r="H8" s="5" t="s">
        <v>13</v>
      </c>
      <c r="I8" s="5" t="s">
        <v>25</v>
      </c>
      <c r="J8" s="11" t="s">
        <v>36</v>
      </c>
      <c r="K8" s="8" t="s">
        <v>37</v>
      </c>
      <c r="L8" s="8">
        <v>8.0</v>
      </c>
      <c r="M8" s="8" t="s">
        <v>17</v>
      </c>
      <c r="N8" s="5" t="s">
        <v>38</v>
      </c>
      <c r="O8" s="5" t="s">
        <v>14</v>
      </c>
    </row>
    <row r="9">
      <c r="A9" s="5" t="s">
        <v>39</v>
      </c>
      <c r="B9" s="5"/>
      <c r="C9" s="6">
        <v>7.0</v>
      </c>
      <c r="D9" s="5" t="s">
        <v>11</v>
      </c>
      <c r="E9" s="5" t="s">
        <v>12</v>
      </c>
      <c r="F9" s="7">
        <v>42298.0</v>
      </c>
      <c r="G9" s="5">
        <v>24.0</v>
      </c>
      <c r="H9" s="5" t="s">
        <v>13</v>
      </c>
      <c r="I9" s="5" t="s">
        <v>14</v>
      </c>
      <c r="J9" s="11" t="s">
        <v>40</v>
      </c>
      <c r="K9" s="8" t="s">
        <v>37</v>
      </c>
      <c r="L9" s="8" t="s">
        <v>16</v>
      </c>
      <c r="M9" s="8">
        <v>30.0</v>
      </c>
      <c r="N9" s="5" t="s">
        <v>41</v>
      </c>
      <c r="O9" s="5" t="s">
        <v>14</v>
      </c>
    </row>
    <row r="10">
      <c r="A10" s="5" t="s">
        <v>42</v>
      </c>
      <c r="B10" s="5"/>
      <c r="C10" s="5">
        <v>8.0</v>
      </c>
      <c r="D10" s="5" t="s">
        <v>11</v>
      </c>
      <c r="E10" s="5" t="s">
        <v>12</v>
      </c>
      <c r="F10" s="7">
        <v>42298.0</v>
      </c>
      <c r="G10" s="5">
        <v>28.0</v>
      </c>
      <c r="H10" s="5" t="s">
        <v>32</v>
      </c>
      <c r="I10" s="5" t="s">
        <v>25</v>
      </c>
      <c r="J10" s="11" t="s">
        <v>43</v>
      </c>
      <c r="K10" s="8" t="s">
        <v>37</v>
      </c>
      <c r="L10" s="8">
        <v>0.0</v>
      </c>
      <c r="M10" s="8">
        <v>30.0</v>
      </c>
      <c r="N10" s="5" t="s">
        <v>44</v>
      </c>
      <c r="O10" s="5" t="s">
        <v>14</v>
      </c>
    </row>
    <row r="11">
      <c r="A11" s="5" t="s">
        <v>45</v>
      </c>
      <c r="B11" s="5"/>
      <c r="C11" s="6">
        <v>9.0</v>
      </c>
      <c r="D11" s="9" t="s">
        <v>21</v>
      </c>
      <c r="E11" s="5" t="s">
        <v>12</v>
      </c>
      <c r="F11" s="7">
        <v>42298.0</v>
      </c>
      <c r="G11" s="5">
        <v>22.0</v>
      </c>
      <c r="H11" s="5" t="s">
        <v>13</v>
      </c>
      <c r="I11" s="5" t="s">
        <v>14</v>
      </c>
      <c r="J11" s="10" t="s">
        <v>46</v>
      </c>
      <c r="K11" s="8">
        <v>5.0</v>
      </c>
      <c r="L11" s="8">
        <v>7.0</v>
      </c>
      <c r="M11" s="8" t="s">
        <v>17</v>
      </c>
      <c r="N11" s="5" t="s">
        <v>47</v>
      </c>
      <c r="O11" s="5" t="s">
        <v>14</v>
      </c>
    </row>
    <row r="12">
      <c r="A12" s="12" t="s">
        <v>48</v>
      </c>
      <c r="B12" s="13" t="s">
        <v>49</v>
      </c>
      <c r="C12" s="12">
        <v>10.0</v>
      </c>
      <c r="D12" s="12" t="s">
        <v>21</v>
      </c>
      <c r="E12" s="12" t="s">
        <v>12</v>
      </c>
      <c r="F12" s="14">
        <v>42298.0</v>
      </c>
      <c r="G12" s="12">
        <v>23.0</v>
      </c>
      <c r="H12" s="12" t="s">
        <v>13</v>
      </c>
      <c r="I12" s="12" t="s">
        <v>14</v>
      </c>
      <c r="J12" s="12" t="s">
        <v>50</v>
      </c>
      <c r="K12" s="15" t="s">
        <v>16</v>
      </c>
      <c r="L12" s="15" t="s">
        <v>16</v>
      </c>
      <c r="M12" s="15" t="s">
        <v>16</v>
      </c>
      <c r="N12" s="12" t="s">
        <v>51</v>
      </c>
      <c r="O12" s="12" t="s">
        <v>14</v>
      </c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>
      <c r="A13" s="5" t="s">
        <v>52</v>
      </c>
      <c r="B13" s="5" t="s">
        <v>20</v>
      </c>
      <c r="C13" s="6">
        <v>11.0</v>
      </c>
      <c r="D13" s="9" t="s">
        <v>21</v>
      </c>
      <c r="E13" s="5" t="s">
        <v>12</v>
      </c>
      <c r="F13" s="7">
        <v>42298.0</v>
      </c>
      <c r="G13" s="5">
        <v>27.0</v>
      </c>
      <c r="H13" s="5" t="s">
        <v>13</v>
      </c>
      <c r="I13" s="5" t="s">
        <v>14</v>
      </c>
      <c r="J13" s="10" t="s">
        <v>53</v>
      </c>
      <c r="K13" s="8">
        <v>5.0</v>
      </c>
      <c r="L13" s="8" t="s">
        <v>16</v>
      </c>
      <c r="M13" s="8" t="s">
        <v>17</v>
      </c>
      <c r="N13" s="5" t="s">
        <v>54</v>
      </c>
      <c r="O13" s="5" t="s">
        <v>14</v>
      </c>
    </row>
    <row r="14">
      <c r="A14" s="5" t="s">
        <v>55</v>
      </c>
      <c r="B14" s="5" t="s">
        <v>20</v>
      </c>
      <c r="C14" s="5">
        <v>12.0</v>
      </c>
      <c r="D14" s="9" t="s">
        <v>21</v>
      </c>
      <c r="E14" s="5" t="s">
        <v>12</v>
      </c>
      <c r="F14" s="7">
        <v>42298.0</v>
      </c>
      <c r="G14" s="5">
        <v>24.0</v>
      </c>
      <c r="H14" s="5" t="s">
        <v>13</v>
      </c>
      <c r="I14" s="5" t="s">
        <v>14</v>
      </c>
      <c r="J14" s="10" t="s">
        <v>56</v>
      </c>
      <c r="K14" s="8" t="s">
        <v>16</v>
      </c>
      <c r="L14" s="8" t="s">
        <v>16</v>
      </c>
      <c r="M14" s="8" t="s">
        <v>17</v>
      </c>
      <c r="N14" s="5" t="s">
        <v>57</v>
      </c>
      <c r="O14" s="5" t="s">
        <v>14</v>
      </c>
    </row>
    <row r="15">
      <c r="A15" s="5" t="s">
        <v>58</v>
      </c>
      <c r="B15" s="5" t="s">
        <v>59</v>
      </c>
      <c r="C15" s="6">
        <v>13.0</v>
      </c>
      <c r="D15" s="5" t="s">
        <v>11</v>
      </c>
      <c r="E15" s="5" t="s">
        <v>12</v>
      </c>
      <c r="F15" s="7">
        <v>42298.0</v>
      </c>
      <c r="G15" s="5">
        <v>23.0</v>
      </c>
      <c r="H15" s="5" t="s">
        <v>13</v>
      </c>
      <c r="I15" s="5" t="s">
        <v>25</v>
      </c>
      <c r="J15" s="17" t="s">
        <v>60</v>
      </c>
      <c r="K15" s="8" t="s">
        <v>37</v>
      </c>
      <c r="L15" s="8" t="s">
        <v>16</v>
      </c>
      <c r="M15" s="10" t="s">
        <v>17</v>
      </c>
      <c r="N15" s="18" t="s">
        <v>61</v>
      </c>
      <c r="O15" s="5" t="s">
        <v>14</v>
      </c>
    </row>
    <row r="16">
      <c r="A16" s="5" t="s">
        <v>62</v>
      </c>
      <c r="C16" s="5">
        <v>14.0</v>
      </c>
      <c r="D16" s="5" t="s">
        <v>11</v>
      </c>
      <c r="E16" s="5" t="s">
        <v>12</v>
      </c>
      <c r="F16" s="7">
        <v>42298.0</v>
      </c>
      <c r="G16" s="5">
        <v>24.0</v>
      </c>
      <c r="H16" s="5" t="s">
        <v>13</v>
      </c>
      <c r="I16" s="5" t="s">
        <v>25</v>
      </c>
      <c r="J16" s="11" t="s">
        <v>63</v>
      </c>
      <c r="K16" s="8" t="s">
        <v>37</v>
      </c>
      <c r="L16" s="5" t="s">
        <v>16</v>
      </c>
      <c r="M16" s="5" t="s">
        <v>17</v>
      </c>
      <c r="N16" s="5" t="s">
        <v>64</v>
      </c>
      <c r="O16" s="5" t="s">
        <v>14</v>
      </c>
    </row>
  </sheetData>
  <mergeCells count="2">
    <mergeCell ref="E1:J1"/>
    <mergeCell ref="A1:D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D966"/>
  </sheetPr>
  <sheetViews>
    <sheetView workbookViewId="0"/>
  </sheetViews>
  <sheetFormatPr customHeight="1" defaultColWidth="14.43" defaultRowHeight="15.75"/>
  <cols>
    <col customWidth="1" min="1" max="1" width="19.43"/>
    <col customWidth="1" min="2" max="2" width="17.71"/>
    <col customWidth="1" min="3" max="3" width="31.57"/>
    <col customWidth="1" min="4" max="4" width="31.14"/>
    <col customWidth="1" min="5" max="5" width="29.86"/>
    <col customWidth="1" min="6" max="6" width="18.57"/>
    <col customWidth="1" min="7" max="7" width="53.57"/>
    <col customWidth="1" min="8" max="8" width="28.71"/>
    <col customWidth="1" min="11" max="11" width="41.0"/>
    <col customWidth="1" min="15" max="15" width="38.29"/>
    <col customWidth="1" min="16" max="16" width="22.14"/>
    <col customWidth="1" min="17" max="17" width="22.71"/>
    <col customWidth="1" min="20" max="20" width="34.43"/>
    <col customWidth="1" min="25" max="25" width="28.86"/>
  </cols>
  <sheetData>
    <row r="1">
      <c r="A1" s="1" t="s">
        <v>65</v>
      </c>
      <c r="D1" s="2" t="s">
        <v>66</v>
      </c>
      <c r="H1" s="19" t="s">
        <v>67</v>
      </c>
      <c r="K1" s="19"/>
      <c r="L1" s="19" t="s">
        <v>68</v>
      </c>
      <c r="P1" s="19" t="s">
        <v>69</v>
      </c>
      <c r="R1" s="19"/>
      <c r="T1" s="19" t="s">
        <v>70</v>
      </c>
    </row>
    <row r="2">
      <c r="A2" s="3" t="s">
        <v>71</v>
      </c>
      <c r="B2" s="3" t="s">
        <v>72</v>
      </c>
      <c r="C2" s="3" t="s">
        <v>73</v>
      </c>
      <c r="D2" s="3" t="s">
        <v>74</v>
      </c>
      <c r="E2" s="3" t="s">
        <v>75</v>
      </c>
      <c r="F2" s="3" t="s">
        <v>76</v>
      </c>
      <c r="G2" s="3" t="s">
        <v>77</v>
      </c>
      <c r="H2" s="3"/>
      <c r="I2" s="3" t="s">
        <v>78</v>
      </c>
      <c r="J2" s="3" t="s">
        <v>79</v>
      </c>
      <c r="K2" s="3"/>
      <c r="L2" s="3" t="s">
        <v>72</v>
      </c>
      <c r="M2" s="3" t="s">
        <v>78</v>
      </c>
      <c r="N2" s="3" t="s">
        <v>79</v>
      </c>
      <c r="O2" s="3"/>
      <c r="P2" s="3" t="s">
        <v>80</v>
      </c>
      <c r="Q2" s="3" t="s">
        <v>81</v>
      </c>
      <c r="U2" s="3" t="s">
        <v>78</v>
      </c>
      <c r="V2" s="3" t="s">
        <v>79</v>
      </c>
      <c r="Y2" s="20"/>
      <c r="Z2" s="21" t="s">
        <v>78</v>
      </c>
      <c r="AA2" s="21" t="s">
        <v>79</v>
      </c>
      <c r="AB2" s="22" t="s">
        <v>82</v>
      </c>
    </row>
    <row r="3">
      <c r="A3" s="6">
        <v>1.0</v>
      </c>
      <c r="B3" s="5" t="s">
        <v>83</v>
      </c>
      <c r="C3" s="5">
        <v>1.0</v>
      </c>
      <c r="D3" s="5">
        <v>2.0</v>
      </c>
      <c r="E3" s="5">
        <v>1.0</v>
      </c>
      <c r="F3" t="str">
        <f t="shared" ref="F3:F44" si="1">AVERAGE(C3:E3)</f>
        <v>1.333333333</v>
      </c>
      <c r="H3" s="3" t="s">
        <v>84</v>
      </c>
      <c r="I3" t="str">
        <f>ROUND(AVERAGE((F7/F6),(F13/F12),(F28/F27),(F34/F33),(F37/F36))*100,1)</f>
        <v>136.7</v>
      </c>
      <c r="J3" t="str">
        <f>ROUND(AVERAGE((F4/F3),(F10/F9),(F16/F15),(F19/F18),(F22/F21),(F25/F24),(F40/F39),(F43/F42))*100,1)</f>
        <v>158.3</v>
      </c>
      <c r="K3" s="5"/>
      <c r="L3" s="5" t="s">
        <v>85</v>
      </c>
      <c r="M3" t="str">
        <f t="shared" ref="M3:M5" si="2">ROUND(AVERAGE(C6:E6,C12:E12,C27:E27,C33:E33,C36:E36),1)</f>
        <v>1.3</v>
      </c>
      <c r="N3" t="str">
        <f t="shared" ref="N3:N5" si="3">ROUND(AVERAGE(C3:E3,C9:E9,C15:E15,C18:E18,C21:E21,C24:E24,C39:E39,C42:E42),1)</f>
        <v>1</v>
      </c>
      <c r="P3" t="str">
        <f t="shared" ref="P3:P5" si="4">STDEV(C6:E6,C12:E12,C27:E27,C33:E33,C36:E36)</f>
        <v>0.7988086367</v>
      </c>
      <c r="Q3" t="str">
        <f t="shared" ref="Q3:Q5" si="5">STDEV(C3:E3,C9:E9,C15:E15,C18:E18,C21:E21,C24:E24,C39:E39,C42:E42)</f>
        <v>0.2041241452</v>
      </c>
      <c r="Y3" s="21" t="s">
        <v>85</v>
      </c>
      <c r="Z3" s="23" t="str">
        <f t="shared" ref="Z3:Z5" si="7">SUM(C6:E6,C12:E12,C27:E27,C33:E33,C36:E36)</f>
        <v>19</v>
      </c>
      <c r="AA3" s="24" t="str">
        <f t="shared" ref="AA3:AA5" si="8">SUM(C3:E3,C9:E9,C15:E15,C18:E18,C21:E21,C24:E24,C39:E39,C42:E42)</f>
        <v>25</v>
      </c>
      <c r="AB3" s="23" t="str">
        <f t="shared" ref="AB3:AB5" si="9">SUM(Z3:AA3)</f>
        <v>44</v>
      </c>
    </row>
    <row r="4">
      <c r="A4" s="6">
        <v>1.0</v>
      </c>
      <c r="B4" s="25" t="s">
        <v>86</v>
      </c>
      <c r="C4" s="5">
        <v>1.0</v>
      </c>
      <c r="D4" s="5">
        <v>1.0</v>
      </c>
      <c r="E4" s="5">
        <v>2.0</v>
      </c>
      <c r="F4" t="str">
        <f t="shared" si="1"/>
        <v>1.333333333</v>
      </c>
      <c r="H4" s="3" t="s">
        <v>87</v>
      </c>
      <c r="I4" t="str">
        <f>ROUND(AVERAGE((F8/F6),(F14/F12),(F29/F27),(F35/F33),(F38/F36))*100,1)</f>
        <v>150</v>
      </c>
      <c r="J4" t="str">
        <f>AVERAGE((F5/F3),(F11/F9),(F17/F15),(F20/F18),(F23/F21),(F26/F24),(F41/F39),(F44/F42))*100</f>
        <v>187.5</v>
      </c>
      <c r="K4" s="5"/>
      <c r="L4" s="5" t="s">
        <v>88</v>
      </c>
      <c r="M4" t="str">
        <f t="shared" si="2"/>
        <v>1.5</v>
      </c>
      <c r="N4" t="str">
        <f t="shared" si="3"/>
        <v>1.6</v>
      </c>
      <c r="P4" t="str">
        <f t="shared" si="4"/>
        <v>0.9154754164</v>
      </c>
      <c r="Q4" t="str">
        <f t="shared" si="5"/>
        <v>0.969648076</v>
      </c>
      <c r="T4" s="3" t="s">
        <v>84</v>
      </c>
      <c r="U4" t="str">
        <f t="shared" ref="U4:V4" si="6">SUM(M4/M3*100)</f>
        <v>115.3846154</v>
      </c>
      <c r="V4" t="str">
        <f t="shared" si="6"/>
        <v>160</v>
      </c>
      <c r="Y4" s="21" t="s">
        <v>88</v>
      </c>
      <c r="Z4" s="23" t="str">
        <f t="shared" si="7"/>
        <v>23</v>
      </c>
      <c r="AA4" s="24" t="str">
        <f t="shared" si="8"/>
        <v>39</v>
      </c>
      <c r="AB4" s="23" t="str">
        <f t="shared" si="9"/>
        <v>62</v>
      </c>
    </row>
    <row r="5">
      <c r="A5" s="6">
        <v>1.0</v>
      </c>
      <c r="B5" s="26" t="s">
        <v>89</v>
      </c>
      <c r="C5" s="5">
        <v>1.0</v>
      </c>
      <c r="D5" s="5">
        <v>1.0</v>
      </c>
      <c r="E5" s="5">
        <v>2.0</v>
      </c>
      <c r="F5" t="str">
        <f t="shared" si="1"/>
        <v>1.333333333</v>
      </c>
      <c r="H5" s="3" t="s">
        <v>90</v>
      </c>
      <c r="I5" t="str">
        <f>ROUND(AVERAGE((F8/F7), (F14/F13),(F29/F28),(F35/F34),(F38/F37))*100,1)</f>
        <v>117.3</v>
      </c>
      <c r="J5" t="str">
        <f>ROUND(AVERAGE((F5/F4),(F11/F10),(F17/F16),(F20/F19),(F23/F22),(F26/F25),(F41/F40),(F44/F43))*100,1)</f>
        <v>126.5</v>
      </c>
      <c r="K5" s="5"/>
      <c r="L5" s="5" t="s">
        <v>91</v>
      </c>
      <c r="M5" t="str">
        <f t="shared" si="2"/>
        <v>1.7</v>
      </c>
      <c r="N5" t="str">
        <f t="shared" si="3"/>
        <v>1.9</v>
      </c>
      <c r="P5" t="str">
        <f t="shared" si="4"/>
        <v>1.162919151</v>
      </c>
      <c r="Q5" t="str">
        <f t="shared" si="5"/>
        <v>0.9743076323</v>
      </c>
      <c r="T5" s="3" t="s">
        <v>87</v>
      </c>
      <c r="U5" t="str">
        <f t="shared" ref="U5:V5" si="10">SUM(M5/M3*100)</f>
        <v>130.7692308</v>
      </c>
      <c r="V5" t="str">
        <f t="shared" si="10"/>
        <v>190</v>
      </c>
      <c r="Y5" s="21" t="s">
        <v>91</v>
      </c>
      <c r="Z5" s="27" t="str">
        <f t="shared" si="7"/>
        <v>26</v>
      </c>
      <c r="AA5" s="28" t="str">
        <f t="shared" si="8"/>
        <v>46</v>
      </c>
      <c r="AB5" s="27" t="str">
        <f t="shared" si="9"/>
        <v>72</v>
      </c>
    </row>
    <row r="6">
      <c r="A6" s="5">
        <v>2.0</v>
      </c>
      <c r="B6" s="5" t="s">
        <v>83</v>
      </c>
      <c r="C6" s="5">
        <v>1.0</v>
      </c>
      <c r="D6" s="5">
        <v>1.0</v>
      </c>
      <c r="E6" s="5">
        <v>2.0</v>
      </c>
      <c r="F6" t="str">
        <f t="shared" si="1"/>
        <v>1.333333333</v>
      </c>
      <c r="T6" s="3" t="s">
        <v>90</v>
      </c>
      <c r="U6" t="str">
        <f t="shared" ref="U6:V6" si="11">SUM(M5/M4*100)</f>
        <v>113.3333333</v>
      </c>
      <c r="V6" t="str">
        <f t="shared" si="11"/>
        <v>118.75</v>
      </c>
      <c r="Y6" s="22" t="s">
        <v>82</v>
      </c>
      <c r="Z6" s="23" t="str">
        <f t="shared" ref="Z6:AA6" si="12">SUM(Z3:Z5)</f>
        <v>68</v>
      </c>
      <c r="AA6" s="24" t="str">
        <f t="shared" si="12"/>
        <v>110</v>
      </c>
      <c r="AB6" s="23" t="str">
        <f>SUM(Z6:AA6, AB3:AB5)</f>
        <v>356</v>
      </c>
    </row>
    <row r="7">
      <c r="A7" s="5">
        <v>2.0</v>
      </c>
      <c r="B7" s="25" t="s">
        <v>86</v>
      </c>
      <c r="C7" s="5">
        <v>2.0</v>
      </c>
      <c r="D7" s="5">
        <v>1.0</v>
      </c>
      <c r="E7" s="5">
        <v>1.0</v>
      </c>
      <c r="F7" t="str">
        <f t="shared" si="1"/>
        <v>1.333333333</v>
      </c>
    </row>
    <row r="8">
      <c r="A8" s="5">
        <v>2.0</v>
      </c>
      <c r="B8" s="26" t="s">
        <v>89</v>
      </c>
      <c r="C8" s="5">
        <v>1.0</v>
      </c>
      <c r="D8" s="5">
        <v>4.0</v>
      </c>
      <c r="E8" s="5">
        <v>3.0</v>
      </c>
      <c r="F8" t="str">
        <f t="shared" si="1"/>
        <v>2.666666667</v>
      </c>
    </row>
    <row r="9">
      <c r="A9" s="6">
        <v>3.0</v>
      </c>
      <c r="B9" s="5" t="s">
        <v>83</v>
      </c>
      <c r="C9" s="5">
        <v>1.0</v>
      </c>
      <c r="D9" s="5">
        <v>1.0</v>
      </c>
      <c r="E9" s="5">
        <v>1.0</v>
      </c>
      <c r="F9" t="str">
        <f t="shared" si="1"/>
        <v>1</v>
      </c>
    </row>
    <row r="10">
      <c r="A10" s="6">
        <v>3.0</v>
      </c>
      <c r="B10" s="25" t="s">
        <v>86</v>
      </c>
      <c r="C10" s="5">
        <v>2.0</v>
      </c>
      <c r="D10" s="5">
        <v>1.0</v>
      </c>
      <c r="E10" s="5">
        <v>1.0</v>
      </c>
      <c r="F10" t="str">
        <f t="shared" si="1"/>
        <v>1.333333333</v>
      </c>
    </row>
    <row r="11">
      <c r="A11" s="6">
        <v>3.0</v>
      </c>
      <c r="B11" s="26" t="s">
        <v>89</v>
      </c>
      <c r="C11" s="5">
        <v>2.0</v>
      </c>
      <c r="D11" s="5">
        <v>3.0</v>
      </c>
      <c r="E11" s="5">
        <v>1.0</v>
      </c>
      <c r="F11" t="str">
        <f t="shared" si="1"/>
        <v>2</v>
      </c>
      <c r="R11" s="3" t="s">
        <v>92</v>
      </c>
    </row>
    <row r="12">
      <c r="A12" s="5">
        <v>4.0</v>
      </c>
      <c r="B12" s="5" t="s">
        <v>83</v>
      </c>
      <c r="C12" s="5">
        <v>1.0</v>
      </c>
      <c r="D12" s="5">
        <v>1.0</v>
      </c>
      <c r="E12" s="5">
        <v>1.0</v>
      </c>
      <c r="F12" t="str">
        <f t="shared" si="1"/>
        <v>1</v>
      </c>
      <c r="R12" t="str">
        <f t="array" ref="R12">TTEST({C8:E8,C14:E14,C29:E29,C35:E35,C38:E38},{C5:E5,C11:E11,C17:E17,C20:E20,C23:E23}, 2, 1)</f>
        <v>0.6288619065</v>
      </c>
    </row>
    <row r="13">
      <c r="A13" s="5">
        <v>4.0</v>
      </c>
      <c r="B13" s="25" t="s">
        <v>86</v>
      </c>
      <c r="C13" s="5">
        <v>3.0</v>
      </c>
      <c r="D13" s="5">
        <v>1.0</v>
      </c>
      <c r="E13" s="5">
        <v>1.0</v>
      </c>
      <c r="F13" t="str">
        <f t="shared" si="1"/>
        <v>1.666666667</v>
      </c>
    </row>
    <row r="14">
      <c r="A14" s="5">
        <v>4.0</v>
      </c>
      <c r="B14" s="26" t="s">
        <v>89</v>
      </c>
      <c r="C14" s="5">
        <v>3.0</v>
      </c>
      <c r="D14" s="5">
        <v>1.0</v>
      </c>
      <c r="E14" s="5">
        <v>1.0</v>
      </c>
      <c r="F14" t="str">
        <f t="shared" si="1"/>
        <v>1.666666667</v>
      </c>
    </row>
    <row r="15">
      <c r="A15" s="6">
        <v>5.0</v>
      </c>
      <c r="B15" s="5" t="s">
        <v>83</v>
      </c>
      <c r="C15" s="5">
        <v>1.0</v>
      </c>
      <c r="D15" s="5">
        <v>1.0</v>
      </c>
      <c r="E15" s="5">
        <v>1.0</v>
      </c>
      <c r="F15" t="str">
        <f t="shared" si="1"/>
        <v>1</v>
      </c>
    </row>
    <row r="16">
      <c r="A16" s="6">
        <v>5.0</v>
      </c>
      <c r="B16" s="25" t="s">
        <v>86</v>
      </c>
      <c r="C16" s="5">
        <v>1.0</v>
      </c>
      <c r="D16" s="5">
        <v>1.0</v>
      </c>
      <c r="E16" s="5">
        <v>1.0</v>
      </c>
      <c r="F16" t="str">
        <f t="shared" si="1"/>
        <v>1</v>
      </c>
    </row>
    <row r="17">
      <c r="A17" s="6">
        <v>5.0</v>
      </c>
      <c r="B17" s="26" t="s">
        <v>89</v>
      </c>
      <c r="C17" s="5">
        <v>1.0</v>
      </c>
      <c r="D17" s="5">
        <v>3.0</v>
      </c>
      <c r="E17" s="5">
        <v>2.0</v>
      </c>
      <c r="F17" t="str">
        <f t="shared" si="1"/>
        <v>2</v>
      </c>
    </row>
    <row r="18">
      <c r="A18" s="5">
        <v>6.0</v>
      </c>
      <c r="B18" s="5" t="s">
        <v>83</v>
      </c>
      <c r="C18" s="5">
        <v>1.0</v>
      </c>
      <c r="D18" s="5">
        <v>1.0</v>
      </c>
      <c r="E18" s="5">
        <v>1.0</v>
      </c>
      <c r="F18" t="str">
        <f t="shared" si="1"/>
        <v>1</v>
      </c>
      <c r="S18" s="5"/>
    </row>
    <row r="19">
      <c r="A19" s="5">
        <v>6.0</v>
      </c>
      <c r="B19" s="25" t="s">
        <v>86</v>
      </c>
      <c r="C19" s="5">
        <v>2.0</v>
      </c>
      <c r="D19" s="5">
        <v>4.0</v>
      </c>
      <c r="E19" s="5">
        <v>1.0</v>
      </c>
      <c r="F19" t="str">
        <f t="shared" si="1"/>
        <v>2.333333333</v>
      </c>
      <c r="S19" s="29"/>
    </row>
    <row r="20">
      <c r="A20" s="5">
        <v>6.0</v>
      </c>
      <c r="B20" s="26" t="s">
        <v>89</v>
      </c>
      <c r="C20" s="5">
        <v>3.0</v>
      </c>
      <c r="D20" s="5">
        <v>3.0</v>
      </c>
      <c r="E20" s="5">
        <v>4.0</v>
      </c>
      <c r="F20" t="str">
        <f t="shared" si="1"/>
        <v>3.333333333</v>
      </c>
    </row>
    <row r="21">
      <c r="A21" s="6">
        <v>7.0</v>
      </c>
      <c r="B21" s="5" t="s">
        <v>83</v>
      </c>
      <c r="C21" s="5">
        <v>1.0</v>
      </c>
      <c r="D21" s="5">
        <v>1.0</v>
      </c>
      <c r="E21" s="5">
        <v>1.0</v>
      </c>
      <c r="F21" t="str">
        <f t="shared" si="1"/>
        <v>1</v>
      </c>
    </row>
    <row r="22">
      <c r="A22" s="6">
        <v>7.0</v>
      </c>
      <c r="B22" s="25" t="s">
        <v>86</v>
      </c>
      <c r="C22" s="5">
        <v>2.0</v>
      </c>
      <c r="D22" s="5">
        <v>2.0</v>
      </c>
      <c r="E22" s="5">
        <v>3.0</v>
      </c>
      <c r="F22" t="str">
        <f t="shared" si="1"/>
        <v>2.333333333</v>
      </c>
      <c r="G22" s="5" t="s">
        <v>93</v>
      </c>
    </row>
    <row r="23">
      <c r="A23" s="6">
        <v>7.0</v>
      </c>
      <c r="B23" s="26" t="s">
        <v>89</v>
      </c>
      <c r="C23" s="5">
        <v>1.0</v>
      </c>
      <c r="D23" s="5">
        <v>1.0</v>
      </c>
      <c r="E23" s="5">
        <v>1.0</v>
      </c>
      <c r="F23" t="str">
        <f t="shared" si="1"/>
        <v>1</v>
      </c>
      <c r="S23" s="30"/>
    </row>
    <row r="24">
      <c r="A24" s="5">
        <v>8.0</v>
      </c>
      <c r="B24" s="5" t="s">
        <v>83</v>
      </c>
      <c r="C24" s="5">
        <v>1.0</v>
      </c>
      <c r="D24" s="5">
        <v>1.0</v>
      </c>
      <c r="E24" s="5">
        <v>1.0</v>
      </c>
      <c r="F24" t="str">
        <f t="shared" si="1"/>
        <v>1</v>
      </c>
    </row>
    <row r="25">
      <c r="A25" s="5">
        <v>8.0</v>
      </c>
      <c r="B25" s="25" t="s">
        <v>86</v>
      </c>
      <c r="C25" s="5">
        <v>1.0</v>
      </c>
      <c r="D25" s="5">
        <v>1.0</v>
      </c>
      <c r="E25" s="5">
        <v>4.0</v>
      </c>
      <c r="F25" t="str">
        <f t="shared" si="1"/>
        <v>2</v>
      </c>
      <c r="G25" s="5" t="s">
        <v>94</v>
      </c>
    </row>
    <row r="26">
      <c r="A26" s="5">
        <v>8.0</v>
      </c>
      <c r="B26" s="26" t="s">
        <v>89</v>
      </c>
      <c r="C26" s="5">
        <v>1.0</v>
      </c>
      <c r="D26" s="5">
        <v>1.0</v>
      </c>
      <c r="E26" s="5">
        <v>3.0</v>
      </c>
      <c r="F26" t="str">
        <f t="shared" si="1"/>
        <v>1.666666667</v>
      </c>
      <c r="G26" s="5" t="s">
        <v>95</v>
      </c>
    </row>
    <row r="27">
      <c r="A27" s="6">
        <v>9.0</v>
      </c>
      <c r="B27" s="5" t="s">
        <v>83</v>
      </c>
      <c r="C27" s="5">
        <v>1.0</v>
      </c>
      <c r="D27" s="5">
        <v>1.0</v>
      </c>
      <c r="E27" s="5">
        <v>4.0</v>
      </c>
      <c r="F27" t="str">
        <f t="shared" si="1"/>
        <v>2</v>
      </c>
    </row>
    <row r="28">
      <c r="A28" s="6">
        <v>9.0</v>
      </c>
      <c r="B28" s="25" t="s">
        <v>86</v>
      </c>
      <c r="C28" s="5">
        <v>1.0</v>
      </c>
      <c r="D28" s="5">
        <v>1.0</v>
      </c>
      <c r="E28" s="5">
        <v>1.0</v>
      </c>
      <c r="F28" t="str">
        <f t="shared" si="1"/>
        <v>1</v>
      </c>
    </row>
    <row r="29">
      <c r="A29" s="6">
        <v>9.0</v>
      </c>
      <c r="B29" s="26" t="s">
        <v>89</v>
      </c>
      <c r="C29" s="5">
        <v>1.0</v>
      </c>
      <c r="D29" s="5">
        <v>1.0</v>
      </c>
      <c r="E29" s="5">
        <v>1.0</v>
      </c>
      <c r="F29" t="str">
        <f t="shared" si="1"/>
        <v>1</v>
      </c>
      <c r="G29" s="5" t="s">
        <v>96</v>
      </c>
    </row>
    <row r="30">
      <c r="A30" s="12">
        <v>10.0</v>
      </c>
      <c r="B30" s="12" t="s">
        <v>83</v>
      </c>
      <c r="C30" s="12">
        <v>1.0</v>
      </c>
      <c r="D30" s="12">
        <v>1.0</v>
      </c>
      <c r="E30" s="12">
        <v>2.0</v>
      </c>
      <c r="F30" s="31" t="str">
        <f t="shared" si="1"/>
        <v>1.333333333</v>
      </c>
      <c r="G30" s="12" t="s">
        <v>97</v>
      </c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</row>
    <row r="31">
      <c r="A31" s="12">
        <v>10.0</v>
      </c>
      <c r="B31" s="13" t="s">
        <v>86</v>
      </c>
      <c r="C31" s="12">
        <v>16.0</v>
      </c>
      <c r="D31" s="12">
        <v>9.0</v>
      </c>
      <c r="E31" s="12">
        <v>8.0</v>
      </c>
      <c r="F31" s="31" t="str">
        <f t="shared" si="1"/>
        <v>11</v>
      </c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</row>
    <row r="32">
      <c r="A32" s="12">
        <v>10.0</v>
      </c>
      <c r="B32" s="12" t="s">
        <v>89</v>
      </c>
      <c r="C32" s="12"/>
      <c r="D32" s="12"/>
      <c r="E32" s="12"/>
      <c r="F32" s="31" t="str">
        <f t="shared" si="1"/>
        <v>#DIV/0!</v>
      </c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</row>
    <row r="33">
      <c r="A33" s="6">
        <v>11.0</v>
      </c>
      <c r="B33" s="5" t="s">
        <v>83</v>
      </c>
      <c r="C33" s="5">
        <v>1.0</v>
      </c>
      <c r="D33" s="5">
        <v>1.0</v>
      </c>
      <c r="E33" s="5">
        <v>1.0</v>
      </c>
      <c r="F33" t="str">
        <f t="shared" si="1"/>
        <v>1</v>
      </c>
    </row>
    <row r="34">
      <c r="A34" s="6">
        <v>11.0</v>
      </c>
      <c r="B34" s="25" t="s">
        <v>86</v>
      </c>
      <c r="C34" s="5">
        <v>2.0</v>
      </c>
      <c r="D34" s="5">
        <v>2.0</v>
      </c>
      <c r="E34" s="5">
        <v>1.0</v>
      </c>
      <c r="F34" t="str">
        <f t="shared" si="1"/>
        <v>1.666666667</v>
      </c>
      <c r="G34" s="5" t="s">
        <v>98</v>
      </c>
    </row>
    <row r="35">
      <c r="A35" s="6">
        <v>11.0</v>
      </c>
      <c r="B35" s="26" t="s">
        <v>89</v>
      </c>
      <c r="C35" s="5">
        <v>4.0</v>
      </c>
      <c r="D35" s="5">
        <v>1.0</v>
      </c>
      <c r="E35" s="5">
        <v>1.0</v>
      </c>
      <c r="F35" t="str">
        <f t="shared" si="1"/>
        <v>2</v>
      </c>
    </row>
    <row r="36">
      <c r="A36" s="5">
        <v>12.0</v>
      </c>
      <c r="B36" s="5" t="s">
        <v>83</v>
      </c>
      <c r="C36" s="5">
        <v>1.0</v>
      </c>
      <c r="D36" s="5">
        <v>1.0</v>
      </c>
      <c r="E36" s="5">
        <v>1.0</v>
      </c>
      <c r="F36" t="str">
        <f t="shared" si="1"/>
        <v>1</v>
      </c>
    </row>
    <row r="37">
      <c r="A37" s="5">
        <v>12.0</v>
      </c>
      <c r="B37" s="25" t="s">
        <v>86</v>
      </c>
      <c r="C37" s="5">
        <v>1.0</v>
      </c>
      <c r="D37" s="5">
        <v>1.0</v>
      </c>
      <c r="E37" s="5">
        <v>4.0</v>
      </c>
      <c r="F37" t="str">
        <f t="shared" si="1"/>
        <v>2</v>
      </c>
    </row>
    <row r="38">
      <c r="A38" s="5">
        <v>12.0</v>
      </c>
      <c r="B38" s="26" t="s">
        <v>89</v>
      </c>
      <c r="C38" s="5">
        <v>1.0</v>
      </c>
      <c r="D38" s="5">
        <v>1.0</v>
      </c>
      <c r="E38" s="5">
        <v>2.0</v>
      </c>
      <c r="F38" t="str">
        <f t="shared" si="1"/>
        <v>1.333333333</v>
      </c>
    </row>
    <row r="39">
      <c r="A39" s="6">
        <v>13.0</v>
      </c>
      <c r="B39" s="5" t="s">
        <v>83</v>
      </c>
      <c r="C39" s="5">
        <v>1.0</v>
      </c>
      <c r="D39" s="5">
        <v>1.0</v>
      </c>
      <c r="E39" s="5">
        <v>1.0</v>
      </c>
      <c r="F39" t="str">
        <f t="shared" si="1"/>
        <v>1</v>
      </c>
    </row>
    <row r="40">
      <c r="A40" s="6">
        <v>13.0</v>
      </c>
      <c r="B40" s="25" t="s">
        <v>86</v>
      </c>
      <c r="C40" s="5">
        <v>1.0</v>
      </c>
      <c r="D40" s="5">
        <v>1.0</v>
      </c>
      <c r="E40" s="5">
        <v>1.0</v>
      </c>
      <c r="F40" t="str">
        <f t="shared" si="1"/>
        <v>1</v>
      </c>
    </row>
    <row r="41">
      <c r="A41" s="6">
        <v>13.0</v>
      </c>
      <c r="B41" s="26" t="s">
        <v>89</v>
      </c>
      <c r="C41" s="5">
        <v>1.0</v>
      </c>
      <c r="D41" s="5">
        <v>1.0</v>
      </c>
      <c r="E41" s="5">
        <v>2.0</v>
      </c>
      <c r="F41" t="str">
        <f t="shared" si="1"/>
        <v>1.333333333</v>
      </c>
    </row>
    <row r="42">
      <c r="A42" s="5">
        <v>14.0</v>
      </c>
      <c r="B42" s="5" t="s">
        <v>83</v>
      </c>
      <c r="C42" s="5">
        <v>1.0</v>
      </c>
      <c r="D42" s="5">
        <v>1.0</v>
      </c>
      <c r="E42" s="5">
        <v>1.0</v>
      </c>
      <c r="F42" t="str">
        <f t="shared" si="1"/>
        <v>1</v>
      </c>
    </row>
    <row r="43">
      <c r="A43" s="5">
        <v>14.0</v>
      </c>
      <c r="B43" s="25" t="s">
        <v>86</v>
      </c>
      <c r="C43" s="5">
        <v>1.0</v>
      </c>
      <c r="D43" s="5">
        <v>3.0</v>
      </c>
      <c r="E43" s="5">
        <v>1.0</v>
      </c>
      <c r="F43" t="str">
        <f t="shared" si="1"/>
        <v>1.666666667</v>
      </c>
    </row>
    <row r="44">
      <c r="A44" s="5">
        <v>14.0</v>
      </c>
      <c r="B44" s="26" t="s">
        <v>89</v>
      </c>
      <c r="C44" s="5">
        <v>3.0</v>
      </c>
      <c r="D44" s="5">
        <v>2.0</v>
      </c>
      <c r="E44" s="5">
        <v>3.0</v>
      </c>
      <c r="F44" t="str">
        <f t="shared" si="1"/>
        <v>2.666666667</v>
      </c>
    </row>
    <row r="45">
      <c r="A45" s="5"/>
      <c r="B45" s="5"/>
      <c r="C45" s="5"/>
      <c r="D45" s="5"/>
      <c r="E45" s="5"/>
    </row>
    <row r="46">
      <c r="A46" s="5"/>
      <c r="B46" s="10"/>
      <c r="C46" s="5"/>
      <c r="D46" s="5"/>
      <c r="E46" s="5"/>
    </row>
    <row r="47">
      <c r="A47" s="5"/>
      <c r="B47" s="5"/>
      <c r="C47" s="5"/>
      <c r="D47" s="5"/>
      <c r="E47" s="5"/>
    </row>
  </sheetData>
  <mergeCells count="6">
    <mergeCell ref="A1:C1"/>
    <mergeCell ref="D1:G1"/>
    <mergeCell ref="L1:N1"/>
    <mergeCell ref="P1:Q1"/>
    <mergeCell ref="T1:V1"/>
    <mergeCell ref="H1:J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93C47D"/>
  </sheetPr>
  <sheetViews>
    <sheetView workbookViewId="0"/>
  </sheetViews>
  <sheetFormatPr customHeight="1" defaultColWidth="14.43" defaultRowHeight="15.75"/>
  <cols>
    <col customWidth="1" min="1" max="1" width="19.43"/>
    <col customWidth="1" min="2" max="2" width="17.71"/>
    <col customWidth="1" min="3" max="3" width="31.57"/>
    <col customWidth="1" min="4" max="4" width="31.14"/>
    <col customWidth="1" min="5" max="5" width="29.86"/>
    <col customWidth="1" min="6" max="6" width="18.57"/>
    <col customWidth="1" min="7" max="7" width="53.57"/>
    <col customWidth="1" min="8" max="8" width="28.86"/>
    <col customWidth="1" min="11" max="11" width="35.71"/>
    <col customWidth="1" min="15" max="15" width="39.14"/>
    <col customWidth="1" min="16" max="16" width="28.57"/>
  </cols>
  <sheetData>
    <row r="1" ht="36.0" customHeight="1">
      <c r="A1" s="1" t="s">
        <v>99</v>
      </c>
      <c r="D1" s="2" t="s">
        <v>100</v>
      </c>
      <c r="H1" s="19" t="s">
        <v>67</v>
      </c>
      <c r="L1" s="19" t="s">
        <v>68</v>
      </c>
      <c r="P1" s="19" t="s">
        <v>70</v>
      </c>
    </row>
    <row r="2">
      <c r="A2" s="3" t="s">
        <v>71</v>
      </c>
      <c r="B2" s="3" t="s">
        <v>72</v>
      </c>
      <c r="C2" s="3" t="s">
        <v>101</v>
      </c>
      <c r="D2" s="3" t="s">
        <v>102</v>
      </c>
      <c r="E2" s="3" t="s">
        <v>103</v>
      </c>
      <c r="F2" s="3" t="s">
        <v>76</v>
      </c>
      <c r="G2" s="3" t="s">
        <v>77</v>
      </c>
      <c r="H2" s="3"/>
      <c r="I2" s="3" t="s">
        <v>78</v>
      </c>
      <c r="J2" s="3" t="s">
        <v>79</v>
      </c>
      <c r="K2" s="3"/>
      <c r="L2" s="3" t="s">
        <v>72</v>
      </c>
      <c r="M2" s="3" t="s">
        <v>78</v>
      </c>
      <c r="N2" s="3" t="s">
        <v>79</v>
      </c>
      <c r="Q2" s="3" t="s">
        <v>78</v>
      </c>
      <c r="R2" s="3" t="s">
        <v>79</v>
      </c>
    </row>
    <row r="3">
      <c r="A3" s="6">
        <v>1.0</v>
      </c>
      <c r="B3" s="5" t="s">
        <v>83</v>
      </c>
      <c r="C3" s="5">
        <v>0.0</v>
      </c>
      <c r="D3" s="5">
        <v>0.0</v>
      </c>
      <c r="E3" s="5">
        <v>0.0</v>
      </c>
      <c r="F3" t="str">
        <f t="shared" ref="F3:F44" si="1">AVERAGE(C3:E3)</f>
        <v>0</v>
      </c>
      <c r="H3" s="3" t="s">
        <v>84</v>
      </c>
      <c r="I3" t="str">
        <f>ROUND(AVERAGE((F7/F6),(F13/F12),(F28/F27),(F34/F33),(F37/F36))*100,1)</f>
        <v>#DIV/0!</v>
      </c>
      <c r="J3" t="str">
        <f>AVERAGE((F4/F3),(F10/F9),(F16/F15),(F19/F18),(F22/F21),(F25/F24),(F40/F39),(F43/F42))*100</f>
        <v>#DIV/0!</v>
      </c>
      <c r="K3" s="5"/>
      <c r="L3" s="5" t="s">
        <v>85</v>
      </c>
      <c r="M3" t="str">
        <f>AVERAGE(C6:E6,C12:E12,C27:E27,C33:E33,C36:E36)</f>
        <v>0</v>
      </c>
      <c r="N3" t="str">
        <f>AVERAGE(C3:E3,C9:E9,C15:E15,C18:E18,C21:E21,C24:E24,C39:E39,C42:E42)</f>
        <v>0</v>
      </c>
    </row>
    <row r="4">
      <c r="A4" s="6">
        <v>1.0</v>
      </c>
      <c r="B4" s="25" t="s">
        <v>86</v>
      </c>
      <c r="C4" s="5">
        <v>3.0</v>
      </c>
      <c r="D4" s="5">
        <v>5.0</v>
      </c>
      <c r="E4" s="5">
        <v>1.0</v>
      </c>
      <c r="F4" t="str">
        <f t="shared" si="1"/>
        <v>3</v>
      </c>
      <c r="H4" s="3" t="s">
        <v>87</v>
      </c>
      <c r="I4" t="str">
        <f>AVERAGE((F8/F6),(F14/F12),(F29/F27),(F35/F33),(F38/F36))*100</f>
        <v>#DIV/0!</v>
      </c>
      <c r="J4" t="str">
        <f>AVERAGE((F5/F3),(F11/F9),(F17/F15),(F20/F18),(F23/F21),(F26/F24),(F41/F39),(F44/F42))*100</f>
        <v>#DIV/0!</v>
      </c>
      <c r="K4" s="5"/>
      <c r="L4" s="5" t="s">
        <v>88</v>
      </c>
      <c r="M4" t="str">
        <f t="shared" ref="M4:M5" si="3">ROUND(AVERAGE(C7:E7,C13:E13,C28:E28,C34:E34,C37:E37),1)</f>
        <v>4.5</v>
      </c>
      <c r="N4" t="str">
        <f t="shared" ref="N4:N5" si="4">ROUND(AVERAGE(C4:E4,C10:E10,C16:E16,C19:E19,C22:E22,C25:E25,C40:E40,C43:E43),1)</f>
        <v>4.3</v>
      </c>
      <c r="P4" s="3" t="s">
        <v>84</v>
      </c>
      <c r="Q4" t="str">
        <f t="shared" ref="Q4:R4" si="2">SUM(M4/M3*100)</f>
        <v>#DIV/0!</v>
      </c>
      <c r="R4" t="str">
        <f t="shared" si="2"/>
        <v>#DIV/0!</v>
      </c>
    </row>
    <row r="5">
      <c r="A5" s="6">
        <v>1.0</v>
      </c>
      <c r="B5" s="26" t="s">
        <v>89</v>
      </c>
      <c r="C5" s="5">
        <v>8.0</v>
      </c>
      <c r="D5" s="5">
        <v>5.0</v>
      </c>
      <c r="E5" s="5">
        <v>8.0</v>
      </c>
      <c r="F5" t="str">
        <f t="shared" si="1"/>
        <v>7</v>
      </c>
      <c r="H5" s="3" t="s">
        <v>90</v>
      </c>
      <c r="I5" t="str">
        <f>ROUND(AVERAGE((F8/F7), (F14/F13),(F29/F28),(F35/F34),(F38/F37))*100,1)</f>
        <v>318.4</v>
      </c>
      <c r="J5" t="str">
        <f>ROUND(AVERAGE((F5/F4),(F11/F10),(F17/F16),(F20/F19),(F23/F22),(F26/F25),(F41/F40),(F44/F43))*100,1)</f>
        <v>439.4</v>
      </c>
      <c r="K5" s="5"/>
      <c r="L5" s="5" t="s">
        <v>91</v>
      </c>
      <c r="M5" t="str">
        <f t="shared" si="3"/>
        <v>12.3</v>
      </c>
      <c r="N5" t="str">
        <f t="shared" si="4"/>
        <v>9.7</v>
      </c>
      <c r="P5" s="3" t="s">
        <v>87</v>
      </c>
      <c r="Q5" t="str">
        <f t="shared" ref="Q5:R5" si="5">SUM(M5/M3*100)</f>
        <v>#DIV/0!</v>
      </c>
      <c r="R5" t="str">
        <f t="shared" si="5"/>
        <v>#DIV/0!</v>
      </c>
    </row>
    <row r="6">
      <c r="A6" s="5">
        <v>2.0</v>
      </c>
      <c r="B6" s="5" t="s">
        <v>83</v>
      </c>
      <c r="C6" s="5">
        <v>0.0</v>
      </c>
      <c r="D6" s="5">
        <v>0.0</v>
      </c>
      <c r="E6" s="5">
        <v>0.0</v>
      </c>
      <c r="F6" t="str">
        <f t="shared" si="1"/>
        <v>0</v>
      </c>
      <c r="P6" s="3" t="s">
        <v>90</v>
      </c>
      <c r="Q6" t="str">
        <f t="shared" ref="Q6:R6" si="6">SUM(M5/M4*100)</f>
        <v>273.3333333</v>
      </c>
      <c r="R6" t="str">
        <f t="shared" si="6"/>
        <v>225.5813953</v>
      </c>
    </row>
    <row r="7">
      <c r="A7" s="5">
        <v>2.0</v>
      </c>
      <c r="B7" s="25" t="s">
        <v>86</v>
      </c>
      <c r="C7" s="5">
        <v>3.0</v>
      </c>
      <c r="D7" s="5">
        <v>2.0</v>
      </c>
      <c r="E7" s="5">
        <v>4.0</v>
      </c>
      <c r="F7" t="str">
        <f t="shared" si="1"/>
        <v>3</v>
      </c>
    </row>
    <row r="8">
      <c r="A8" s="5">
        <v>2.0</v>
      </c>
      <c r="B8" s="26" t="s">
        <v>89</v>
      </c>
      <c r="C8" s="5">
        <v>19.0</v>
      </c>
      <c r="D8" s="5">
        <v>12.0</v>
      </c>
      <c r="E8" s="5">
        <v>16.0</v>
      </c>
      <c r="F8" t="str">
        <f t="shared" si="1"/>
        <v>15.66666667</v>
      </c>
    </row>
    <row r="9">
      <c r="A9" s="6">
        <v>3.0</v>
      </c>
      <c r="B9" s="5" t="s">
        <v>83</v>
      </c>
      <c r="C9" s="5">
        <v>0.0</v>
      </c>
      <c r="D9" s="5">
        <v>0.0</v>
      </c>
      <c r="E9" s="5">
        <v>0.0</v>
      </c>
      <c r="F9" t="str">
        <f t="shared" si="1"/>
        <v>0</v>
      </c>
    </row>
    <row r="10">
      <c r="A10" s="6">
        <v>3.0</v>
      </c>
      <c r="B10" s="25" t="s">
        <v>86</v>
      </c>
      <c r="C10" s="5">
        <v>6.0</v>
      </c>
      <c r="D10" s="5">
        <v>8.0</v>
      </c>
      <c r="E10" s="5">
        <v>2.0</v>
      </c>
      <c r="F10" t="str">
        <f t="shared" si="1"/>
        <v>5.333333333</v>
      </c>
    </row>
    <row r="11">
      <c r="A11" s="6">
        <v>3.0</v>
      </c>
      <c r="B11" s="26" t="s">
        <v>89</v>
      </c>
      <c r="C11" s="5">
        <v>14.0</v>
      </c>
      <c r="D11" s="5">
        <v>13.0</v>
      </c>
      <c r="E11" s="5">
        <v>15.0</v>
      </c>
      <c r="F11" t="str">
        <f t="shared" si="1"/>
        <v>14</v>
      </c>
      <c r="R11" s="3" t="s">
        <v>92</v>
      </c>
    </row>
    <row r="12">
      <c r="A12" s="5">
        <v>4.0</v>
      </c>
      <c r="B12" s="5" t="s">
        <v>83</v>
      </c>
      <c r="C12" s="5">
        <v>0.0</v>
      </c>
      <c r="D12" s="5">
        <v>0.0</v>
      </c>
      <c r="E12" s="5">
        <v>0.0</v>
      </c>
      <c r="F12" t="str">
        <f t="shared" si="1"/>
        <v>0</v>
      </c>
      <c r="R12" t="str">
        <f t="array" ref="R12">TTEST({C8:E8,C14:E14,C29:E29,C35:E35,C38:E38},{C5:E5,C11:E11,C17:E17,C20:E20,C23:E23}, 2, 1)</f>
        <v>0.3517629323</v>
      </c>
    </row>
    <row r="13">
      <c r="A13" s="5">
        <v>4.0</v>
      </c>
      <c r="B13" s="25" t="s">
        <v>86</v>
      </c>
      <c r="C13" s="5">
        <v>5.0</v>
      </c>
      <c r="D13" s="5">
        <v>5.0</v>
      </c>
      <c r="E13" s="5">
        <v>5.0</v>
      </c>
      <c r="F13" t="str">
        <f t="shared" si="1"/>
        <v>5</v>
      </c>
    </row>
    <row r="14">
      <c r="A14" s="5">
        <v>4.0</v>
      </c>
      <c r="B14" s="26" t="s">
        <v>89</v>
      </c>
      <c r="C14" s="5">
        <v>17.0</v>
      </c>
      <c r="D14" s="5">
        <v>11.0</v>
      </c>
      <c r="E14" s="5">
        <v>16.0</v>
      </c>
      <c r="F14" t="str">
        <f t="shared" si="1"/>
        <v>14.66666667</v>
      </c>
    </row>
    <row r="15">
      <c r="A15" s="6">
        <v>5.0</v>
      </c>
      <c r="B15" s="5" t="s">
        <v>83</v>
      </c>
      <c r="C15" s="5">
        <v>0.0</v>
      </c>
      <c r="D15" s="5">
        <v>0.0</v>
      </c>
      <c r="E15" s="5">
        <v>0.0</v>
      </c>
      <c r="F15" t="str">
        <f t="shared" si="1"/>
        <v>0</v>
      </c>
    </row>
    <row r="16">
      <c r="A16" s="6">
        <v>5.0</v>
      </c>
      <c r="B16" s="25" t="s">
        <v>86</v>
      </c>
      <c r="C16" s="5">
        <v>12.0</v>
      </c>
      <c r="D16" s="5">
        <v>16.0</v>
      </c>
      <c r="E16" s="5">
        <v>5.0</v>
      </c>
      <c r="F16" t="str">
        <f t="shared" si="1"/>
        <v>11</v>
      </c>
    </row>
    <row r="17">
      <c r="A17" s="6">
        <v>5.0</v>
      </c>
      <c r="B17" s="26" t="s">
        <v>89</v>
      </c>
      <c r="C17" s="5">
        <v>6.0</v>
      </c>
      <c r="D17" s="5">
        <v>15.0</v>
      </c>
      <c r="E17" s="5">
        <v>9.0</v>
      </c>
      <c r="F17" t="str">
        <f t="shared" si="1"/>
        <v>10</v>
      </c>
    </row>
    <row r="18">
      <c r="A18" s="5">
        <v>6.0</v>
      </c>
      <c r="B18" s="5" t="s">
        <v>83</v>
      </c>
      <c r="C18" s="5">
        <v>0.0</v>
      </c>
      <c r="D18" s="5">
        <v>0.0</v>
      </c>
      <c r="E18" s="5">
        <v>0.0</v>
      </c>
      <c r="F18" t="str">
        <f t="shared" si="1"/>
        <v>0</v>
      </c>
    </row>
    <row r="19">
      <c r="A19" s="5">
        <v>6.0</v>
      </c>
      <c r="B19" s="25" t="s">
        <v>86</v>
      </c>
      <c r="C19" s="5">
        <v>2.0</v>
      </c>
      <c r="D19" s="5">
        <v>4.0</v>
      </c>
      <c r="E19" s="5">
        <v>2.0</v>
      </c>
      <c r="F19" t="str">
        <f t="shared" si="1"/>
        <v>2.666666667</v>
      </c>
    </row>
    <row r="20">
      <c r="A20" s="5">
        <v>6.0</v>
      </c>
      <c r="B20" s="26" t="s">
        <v>89</v>
      </c>
      <c r="C20" s="5">
        <v>17.0</v>
      </c>
      <c r="D20" s="5">
        <v>13.0</v>
      </c>
      <c r="E20" s="5">
        <v>14.0</v>
      </c>
      <c r="F20" t="str">
        <f t="shared" si="1"/>
        <v>14.66666667</v>
      </c>
    </row>
    <row r="21">
      <c r="A21" s="6">
        <v>7.0</v>
      </c>
      <c r="B21" s="5" t="s">
        <v>83</v>
      </c>
      <c r="C21" s="5">
        <v>0.0</v>
      </c>
      <c r="D21" s="5">
        <v>0.0</v>
      </c>
      <c r="E21" s="5">
        <v>0.0</v>
      </c>
      <c r="F21" t="str">
        <f t="shared" si="1"/>
        <v>0</v>
      </c>
      <c r="G21" s="5" t="s">
        <v>104</v>
      </c>
    </row>
    <row r="22">
      <c r="A22" s="6">
        <v>7.0</v>
      </c>
      <c r="B22" s="25" t="s">
        <v>86</v>
      </c>
      <c r="C22" s="5">
        <v>8.0</v>
      </c>
      <c r="D22" s="5">
        <v>3.0</v>
      </c>
      <c r="E22" s="5">
        <v>5.0</v>
      </c>
      <c r="F22" t="str">
        <f t="shared" si="1"/>
        <v>5.333333333</v>
      </c>
    </row>
    <row r="23">
      <c r="A23" s="6">
        <v>7.0</v>
      </c>
      <c r="B23" s="26" t="s">
        <v>89</v>
      </c>
      <c r="C23" s="5">
        <v>8.0</v>
      </c>
      <c r="D23" s="5">
        <v>14.0</v>
      </c>
      <c r="E23" s="5">
        <v>5.0</v>
      </c>
      <c r="F23" t="str">
        <f t="shared" si="1"/>
        <v>9</v>
      </c>
    </row>
    <row r="24">
      <c r="A24" s="5">
        <v>8.0</v>
      </c>
      <c r="B24" s="5" t="s">
        <v>83</v>
      </c>
      <c r="C24" s="5">
        <v>0.0</v>
      </c>
      <c r="D24" s="5">
        <v>0.0</v>
      </c>
      <c r="E24" s="5">
        <v>0.0</v>
      </c>
      <c r="F24" t="str">
        <f t="shared" si="1"/>
        <v>0</v>
      </c>
    </row>
    <row r="25">
      <c r="A25" s="5">
        <v>8.0</v>
      </c>
      <c r="B25" s="25" t="s">
        <v>86</v>
      </c>
      <c r="C25" s="5">
        <v>4.0</v>
      </c>
      <c r="D25" s="5">
        <v>3.0</v>
      </c>
      <c r="E25" s="5">
        <v>3.0</v>
      </c>
      <c r="F25" t="str">
        <f t="shared" si="1"/>
        <v>3.333333333</v>
      </c>
    </row>
    <row r="26">
      <c r="A26" s="5">
        <v>8.0</v>
      </c>
      <c r="B26" s="26" t="s">
        <v>89</v>
      </c>
      <c r="C26" s="5">
        <v>14.0</v>
      </c>
      <c r="D26" s="5">
        <v>11.0</v>
      </c>
      <c r="E26" s="5">
        <v>10.0</v>
      </c>
      <c r="F26" t="str">
        <f t="shared" si="1"/>
        <v>11.66666667</v>
      </c>
    </row>
    <row r="27">
      <c r="A27" s="6">
        <v>9.0</v>
      </c>
      <c r="B27" s="5" t="s">
        <v>83</v>
      </c>
      <c r="C27" s="5">
        <v>0.0</v>
      </c>
      <c r="D27" s="5">
        <v>0.0</v>
      </c>
      <c r="E27" s="5">
        <v>0.0</v>
      </c>
      <c r="F27" t="str">
        <f t="shared" si="1"/>
        <v>0</v>
      </c>
    </row>
    <row r="28">
      <c r="A28" s="6">
        <v>9.0</v>
      </c>
      <c r="B28" s="25" t="s">
        <v>86</v>
      </c>
      <c r="C28" s="5">
        <v>2.0</v>
      </c>
      <c r="D28" s="5">
        <v>4.0</v>
      </c>
      <c r="E28" s="5">
        <v>2.0</v>
      </c>
      <c r="F28" t="str">
        <f t="shared" si="1"/>
        <v>2.666666667</v>
      </c>
      <c r="G28" s="5" t="s">
        <v>105</v>
      </c>
    </row>
    <row r="29">
      <c r="A29" s="6">
        <v>9.0</v>
      </c>
      <c r="B29" s="26" t="s">
        <v>89</v>
      </c>
      <c r="C29" s="5">
        <v>11.0</v>
      </c>
      <c r="D29" s="5">
        <v>12.0</v>
      </c>
      <c r="E29" s="5">
        <v>12.0</v>
      </c>
      <c r="F29" t="str">
        <f t="shared" si="1"/>
        <v>11.66666667</v>
      </c>
    </row>
    <row r="30">
      <c r="A30" s="12">
        <v>10.0</v>
      </c>
      <c r="B30" s="12" t="s">
        <v>83</v>
      </c>
      <c r="C30" s="12">
        <v>0.0</v>
      </c>
      <c r="D30" s="12">
        <v>0.0</v>
      </c>
      <c r="E30" s="12">
        <v>0.0</v>
      </c>
      <c r="F30" s="31" t="str">
        <f t="shared" si="1"/>
        <v>0</v>
      </c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</row>
    <row r="31">
      <c r="A31" s="12">
        <v>10.0</v>
      </c>
      <c r="B31" s="13" t="s">
        <v>86</v>
      </c>
      <c r="C31" s="12"/>
      <c r="D31" s="12"/>
      <c r="E31" s="12"/>
      <c r="F31" s="31" t="str">
        <f t="shared" si="1"/>
        <v>#DIV/0!</v>
      </c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</row>
    <row r="32">
      <c r="A32" s="12">
        <v>10.0</v>
      </c>
      <c r="B32" s="12" t="s">
        <v>89</v>
      </c>
      <c r="C32" s="12"/>
      <c r="D32" s="12"/>
      <c r="E32" s="12"/>
      <c r="F32" s="31" t="str">
        <f t="shared" si="1"/>
        <v>#DIV/0!</v>
      </c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</row>
    <row r="33">
      <c r="A33" s="6">
        <v>11.0</v>
      </c>
      <c r="B33" s="5" t="s">
        <v>83</v>
      </c>
      <c r="C33" s="5">
        <v>0.0</v>
      </c>
      <c r="D33" s="5">
        <v>0.0</v>
      </c>
      <c r="E33" s="5">
        <v>0.0</v>
      </c>
      <c r="F33" t="str">
        <f t="shared" si="1"/>
        <v>0</v>
      </c>
    </row>
    <row r="34">
      <c r="A34" s="6">
        <v>11.0</v>
      </c>
      <c r="B34" s="25" t="s">
        <v>86</v>
      </c>
      <c r="C34" s="5">
        <v>7.0</v>
      </c>
      <c r="D34" s="5">
        <v>5.0</v>
      </c>
      <c r="E34" s="5">
        <v>6.0</v>
      </c>
      <c r="F34" t="str">
        <f t="shared" si="1"/>
        <v>6</v>
      </c>
    </row>
    <row r="35">
      <c r="A35" s="6">
        <v>11.0</v>
      </c>
      <c r="B35" s="26" t="s">
        <v>89</v>
      </c>
      <c r="C35" s="5">
        <v>10.0</v>
      </c>
      <c r="D35" s="5">
        <v>8.0</v>
      </c>
      <c r="E35" s="5">
        <v>7.0</v>
      </c>
      <c r="F35" t="str">
        <f t="shared" si="1"/>
        <v>8.333333333</v>
      </c>
      <c r="G35" s="5" t="s">
        <v>106</v>
      </c>
    </row>
    <row r="36">
      <c r="A36" s="5">
        <v>12.0</v>
      </c>
      <c r="B36" s="5" t="s">
        <v>83</v>
      </c>
      <c r="C36" s="5">
        <v>0.0</v>
      </c>
      <c r="D36" s="5">
        <v>0.0</v>
      </c>
      <c r="E36" s="5">
        <v>0.0</v>
      </c>
      <c r="F36" t="str">
        <f t="shared" si="1"/>
        <v>0</v>
      </c>
    </row>
    <row r="37">
      <c r="A37" s="5">
        <v>12.0</v>
      </c>
      <c r="B37" s="25" t="s">
        <v>86</v>
      </c>
      <c r="C37" s="5">
        <v>9.0</v>
      </c>
      <c r="D37" s="5">
        <v>3.0</v>
      </c>
      <c r="E37" s="5">
        <v>5.0</v>
      </c>
      <c r="F37" t="str">
        <f t="shared" si="1"/>
        <v>5.666666667</v>
      </c>
    </row>
    <row r="38">
      <c r="A38" s="5">
        <v>12.0</v>
      </c>
      <c r="B38" s="26" t="s">
        <v>89</v>
      </c>
      <c r="C38" s="5">
        <v>13.0</v>
      </c>
      <c r="D38" s="5">
        <v>11.0</v>
      </c>
      <c r="E38" s="5">
        <v>10.0</v>
      </c>
      <c r="F38" t="str">
        <f t="shared" si="1"/>
        <v>11.33333333</v>
      </c>
    </row>
    <row r="39">
      <c r="A39" s="6">
        <v>13.0</v>
      </c>
      <c r="B39" s="5" t="s">
        <v>83</v>
      </c>
      <c r="C39" s="5">
        <v>0.0</v>
      </c>
      <c r="D39" s="5">
        <v>0.0</v>
      </c>
      <c r="E39" s="5">
        <v>0.0</v>
      </c>
      <c r="F39" t="str">
        <f t="shared" si="1"/>
        <v>0</v>
      </c>
    </row>
    <row r="40">
      <c r="A40" s="6">
        <v>13.0</v>
      </c>
      <c r="B40" s="25" t="s">
        <v>86</v>
      </c>
      <c r="C40" s="5">
        <v>3.0</v>
      </c>
      <c r="D40" s="5">
        <v>5.0</v>
      </c>
      <c r="E40" s="5">
        <v>2.0</v>
      </c>
      <c r="F40" t="str">
        <f t="shared" si="1"/>
        <v>3.333333333</v>
      </c>
    </row>
    <row r="41">
      <c r="A41" s="6">
        <v>13.0</v>
      </c>
      <c r="B41" s="26" t="s">
        <v>89</v>
      </c>
      <c r="C41" s="5">
        <v>1.0</v>
      </c>
      <c r="D41" s="5">
        <v>9.0</v>
      </c>
      <c r="E41" s="5">
        <v>6.0</v>
      </c>
      <c r="F41" t="str">
        <f t="shared" si="1"/>
        <v>5.333333333</v>
      </c>
    </row>
    <row r="42">
      <c r="A42" s="5">
        <v>14.0</v>
      </c>
      <c r="B42" s="5" t="s">
        <v>83</v>
      </c>
      <c r="C42" s="5">
        <v>0.0</v>
      </c>
      <c r="D42" s="5">
        <v>0.0</v>
      </c>
      <c r="E42" s="5">
        <v>0.0</v>
      </c>
      <c r="F42" t="str">
        <f t="shared" si="1"/>
        <v>0</v>
      </c>
    </row>
    <row r="43">
      <c r="A43" s="5">
        <v>14.0</v>
      </c>
      <c r="B43" s="25" t="s">
        <v>86</v>
      </c>
      <c r="C43" s="5">
        <v>0.0</v>
      </c>
      <c r="D43" s="5">
        <v>0.0</v>
      </c>
      <c r="E43" s="5">
        <v>1.0</v>
      </c>
      <c r="F43" t="str">
        <f t="shared" si="1"/>
        <v>0.3333333333</v>
      </c>
    </row>
    <row r="44">
      <c r="A44" s="5">
        <v>14.0</v>
      </c>
      <c r="B44" s="26" t="s">
        <v>89</v>
      </c>
      <c r="C44" s="5">
        <v>10.0</v>
      </c>
      <c r="D44" s="5">
        <v>3.0</v>
      </c>
      <c r="E44" s="5">
        <v>4.0</v>
      </c>
      <c r="F44" t="str">
        <f t="shared" si="1"/>
        <v>5.666666667</v>
      </c>
      <c r="G44" s="5" t="s">
        <v>107</v>
      </c>
    </row>
    <row r="45">
      <c r="A45" s="5"/>
      <c r="B45" s="5"/>
      <c r="C45" s="5"/>
      <c r="D45" s="5"/>
      <c r="E45" s="5"/>
    </row>
    <row r="46">
      <c r="A46" s="5"/>
      <c r="B46" s="10"/>
      <c r="C46" s="5"/>
      <c r="D46" s="5"/>
      <c r="E46" s="5"/>
    </row>
    <row r="47">
      <c r="A47" s="5"/>
      <c r="B47" s="5"/>
      <c r="C47" s="5"/>
      <c r="D47" s="5"/>
      <c r="E47" s="5"/>
    </row>
  </sheetData>
  <mergeCells count="5">
    <mergeCell ref="A1:C1"/>
    <mergeCell ref="D1:G1"/>
    <mergeCell ref="L1:N1"/>
    <mergeCell ref="P1:R1"/>
    <mergeCell ref="H1:J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6FA8DC"/>
  </sheetPr>
  <sheetViews>
    <sheetView workbookViewId="0"/>
  </sheetViews>
  <sheetFormatPr customHeight="1" defaultColWidth="14.43" defaultRowHeight="15.75"/>
  <cols>
    <col customWidth="1" min="1" max="1" width="20.29"/>
    <col customWidth="1" min="2" max="2" width="15.43"/>
    <col customWidth="1" min="3" max="3" width="23.71"/>
    <col customWidth="1" min="4" max="4" width="23.57"/>
    <col customWidth="1" min="5" max="5" width="23.29"/>
    <col customWidth="1" min="6" max="6" width="8.71"/>
    <col customWidth="1" min="7" max="7" width="9.0"/>
    <col customWidth="1" min="8" max="8" width="8.86"/>
    <col customWidth="1" min="9" max="9" width="14.14"/>
    <col customWidth="1" min="10" max="10" width="15.43"/>
    <col customWidth="1" min="11" max="11" width="50.29"/>
    <col customWidth="1" min="12" max="12" width="29.43"/>
    <col customWidth="1" min="15" max="15" width="46.43"/>
    <col customWidth="1" min="19" max="19" width="26.43"/>
    <col customWidth="1" min="20" max="20" width="29.0"/>
  </cols>
  <sheetData>
    <row r="1">
      <c r="A1" s="1" t="s">
        <v>108</v>
      </c>
      <c r="D1" s="2" t="s">
        <v>109</v>
      </c>
      <c r="K1" s="2"/>
      <c r="L1" s="19" t="s">
        <v>67</v>
      </c>
      <c r="P1" s="19" t="s">
        <v>68</v>
      </c>
      <c r="T1" s="19" t="s">
        <v>70</v>
      </c>
    </row>
    <row r="2">
      <c r="A2" s="3" t="s">
        <v>71</v>
      </c>
      <c r="B2" s="3" t="s">
        <v>72</v>
      </c>
      <c r="C2" s="3" t="s">
        <v>110</v>
      </c>
      <c r="D2" s="3" t="s">
        <v>111</v>
      </c>
      <c r="E2" s="3" t="s">
        <v>112</v>
      </c>
      <c r="F2" s="32" t="s">
        <v>113</v>
      </c>
      <c r="G2" s="32" t="s">
        <v>114</v>
      </c>
      <c r="H2" s="32" t="s">
        <v>115</v>
      </c>
      <c r="I2" s="3" t="s">
        <v>116</v>
      </c>
      <c r="J2" s="3" t="s">
        <v>117</v>
      </c>
      <c r="K2" s="3" t="s">
        <v>77</v>
      </c>
      <c r="L2" s="3"/>
      <c r="M2" s="3" t="s">
        <v>78</v>
      </c>
      <c r="N2" s="3" t="s">
        <v>79</v>
      </c>
      <c r="O2" s="3"/>
      <c r="P2" s="3"/>
      <c r="Q2" s="3" t="s">
        <v>78</v>
      </c>
      <c r="R2" s="3" t="s">
        <v>79</v>
      </c>
      <c r="U2" s="3" t="s">
        <v>78</v>
      </c>
      <c r="V2" s="3" t="s">
        <v>79</v>
      </c>
    </row>
    <row r="3">
      <c r="A3" s="6">
        <v>1.0</v>
      </c>
      <c r="B3" s="5" t="s">
        <v>83</v>
      </c>
      <c r="C3" s="5">
        <v>21.0</v>
      </c>
      <c r="D3" s="5">
        <v>23.0</v>
      </c>
      <c r="E3" s="5">
        <v>22.0</v>
      </c>
      <c r="F3" s="12">
        <v>0.0</v>
      </c>
      <c r="G3" s="12">
        <v>0.0</v>
      </c>
      <c r="H3" s="12">
        <v>0.0</v>
      </c>
      <c r="I3" t="str">
        <f t="shared" ref="I3:I44" si="1">AVERAGE(C3,D3,E3)</f>
        <v>22</v>
      </c>
      <c r="J3" t="str">
        <f t="shared" ref="J3:J44" si="2">AVERAGE(F3,G3,H3)</f>
        <v>0</v>
      </c>
      <c r="L3" s="3" t="s">
        <v>84</v>
      </c>
      <c r="M3" t="str">
        <f>ROUND(AVERAGE((I7/I6),(I13/I12),(I28/I27),(I34/I33),(I37/I36))*100, 1)</f>
        <v>157.6</v>
      </c>
      <c r="N3" t="str">
        <f>ROUND(AVERAGE((I4/I3),(I10/I9),(I16/I15),(I19/I18),(I22/I21),(I25/I24),(I40/I39),(I43/I42))*100,1)</f>
        <v>143.8</v>
      </c>
      <c r="O3" s="3"/>
      <c r="P3" s="3" t="s">
        <v>85</v>
      </c>
      <c r="Q3" t="str">
        <f t="shared" ref="Q3:Q5" si="3">ROUND(AVERAGE(C6:E6,C12:E12,C27:E27,C33:E33,C36:E36),1)</f>
        <v>20.9</v>
      </c>
      <c r="R3" t="str">
        <f t="shared" ref="R3:R5" si="4">ROUND(AVERAGE(C3:E3,C9:E9,C15:E15,C18:E18,C21:E21,C24:E24,C39:E39,C42:E42),1)</f>
        <v>20.7</v>
      </c>
    </row>
    <row r="4">
      <c r="A4" s="6">
        <v>1.0</v>
      </c>
      <c r="B4" s="25" t="s">
        <v>86</v>
      </c>
      <c r="C4" s="5">
        <v>30.0</v>
      </c>
      <c r="D4" s="5">
        <v>27.0</v>
      </c>
      <c r="E4" s="5">
        <v>30.0</v>
      </c>
      <c r="F4" s="12">
        <v>0.0</v>
      </c>
      <c r="G4" s="12">
        <v>0.0</v>
      </c>
      <c r="H4" s="12">
        <v>0.0</v>
      </c>
      <c r="I4" t="str">
        <f t="shared" si="1"/>
        <v>29</v>
      </c>
      <c r="J4" t="str">
        <f t="shared" si="2"/>
        <v>0</v>
      </c>
      <c r="L4" s="3" t="s">
        <v>87</v>
      </c>
      <c r="M4" t="str">
        <f>ROUND(AVERAGE((I8/I6),(I14/I12),(I29/I27),(I35/I33),(I38/I36))*100, 1)</f>
        <v>194.7</v>
      </c>
      <c r="N4" t="str">
        <f>ROUND(AVERAGE((I5/I3),(I11/I9),(I17/I15),(I20/I18),(I23/I21),(I26/I24),(I41/I39),(I44/I42))*100,1)</f>
        <v>165.8</v>
      </c>
      <c r="O4" s="3"/>
      <c r="P4" s="3" t="s">
        <v>88</v>
      </c>
      <c r="Q4" t="str">
        <f t="shared" si="3"/>
        <v>33</v>
      </c>
      <c r="R4" t="str">
        <f t="shared" si="4"/>
        <v>29.6</v>
      </c>
      <c r="T4" s="3" t="s">
        <v>84</v>
      </c>
      <c r="U4" t="str">
        <f t="shared" ref="U4:V4" si="5">SUM(Q4/Q3*100)</f>
        <v>157.8947368</v>
      </c>
      <c r="V4" t="str">
        <f t="shared" si="5"/>
        <v>142.9951691</v>
      </c>
    </row>
    <row r="5">
      <c r="A5" s="6">
        <v>1.0</v>
      </c>
      <c r="B5" s="26" t="s">
        <v>89</v>
      </c>
      <c r="C5" s="5">
        <v>37.0</v>
      </c>
      <c r="D5" s="5">
        <v>34.0</v>
      </c>
      <c r="E5" s="5">
        <v>32.0</v>
      </c>
      <c r="F5" s="12">
        <v>1.0</v>
      </c>
      <c r="G5" s="12">
        <v>0.0</v>
      </c>
      <c r="H5" s="12">
        <v>0.0</v>
      </c>
      <c r="I5" t="str">
        <f t="shared" si="1"/>
        <v>34.33333333</v>
      </c>
      <c r="J5" t="str">
        <f t="shared" si="2"/>
        <v>0.3333333333</v>
      </c>
      <c r="L5" s="3" t="s">
        <v>90</v>
      </c>
      <c r="M5" t="str">
        <f>ROUND(AVERAGE((I8/I7), (I14/I13),(I29/I28),(I35/I34),(I38/I37))*100,1)</f>
        <v>124.7</v>
      </c>
      <c r="N5" t="str">
        <f>ROUND(AVERAGE((I5/I4),(I11/I10),(I17/I16),(I20/I19),(I23/I22),(I26/I25),(I41/I40),(I44/I43))*100,1)</f>
        <v>115.4</v>
      </c>
      <c r="O5" s="3"/>
      <c r="P5" s="3" t="s">
        <v>91</v>
      </c>
      <c r="Q5" t="str">
        <f t="shared" si="3"/>
        <v>40.7</v>
      </c>
      <c r="R5" t="str">
        <f t="shared" si="4"/>
        <v>34</v>
      </c>
      <c r="T5" s="3" t="s">
        <v>87</v>
      </c>
      <c r="U5" t="str">
        <f t="shared" ref="U5:V5" si="6">SUM(Q5/Q3*100)</f>
        <v>194.7368421</v>
      </c>
      <c r="V5" t="str">
        <f t="shared" si="6"/>
        <v>164.2512077</v>
      </c>
    </row>
    <row r="6">
      <c r="A6" s="5">
        <v>2.0</v>
      </c>
      <c r="B6" s="5" t="s">
        <v>83</v>
      </c>
      <c r="C6" s="5">
        <v>22.0</v>
      </c>
      <c r="D6" s="5">
        <v>21.0</v>
      </c>
      <c r="E6" s="5">
        <v>21.0</v>
      </c>
      <c r="F6" s="12">
        <v>0.0</v>
      </c>
      <c r="G6" s="12">
        <v>0.0</v>
      </c>
      <c r="H6" s="12">
        <v>0.0</v>
      </c>
      <c r="I6" t="str">
        <f t="shared" si="1"/>
        <v>21.33333333</v>
      </c>
      <c r="J6" t="str">
        <f t="shared" si="2"/>
        <v>0</v>
      </c>
      <c r="T6" s="3" t="s">
        <v>90</v>
      </c>
      <c r="U6" t="str">
        <f t="shared" ref="U6:V6" si="7">SUM(Q5/Q4*100)</f>
        <v>123.3333333</v>
      </c>
      <c r="V6" t="str">
        <f t="shared" si="7"/>
        <v>114.8648649</v>
      </c>
    </row>
    <row r="7">
      <c r="A7" s="5">
        <v>2.0</v>
      </c>
      <c r="B7" s="25" t="s">
        <v>86</v>
      </c>
      <c r="C7" s="5">
        <v>39.0</v>
      </c>
      <c r="D7" s="5">
        <v>36.0</v>
      </c>
      <c r="E7" s="5">
        <v>31.0</v>
      </c>
      <c r="F7" s="12">
        <v>0.0</v>
      </c>
      <c r="G7" s="12">
        <v>0.0</v>
      </c>
      <c r="H7" s="12">
        <v>0.0</v>
      </c>
      <c r="I7" t="str">
        <f t="shared" si="1"/>
        <v>35.33333333</v>
      </c>
      <c r="J7" t="str">
        <f t="shared" si="2"/>
        <v>0</v>
      </c>
    </row>
    <row r="8">
      <c r="A8" s="5">
        <v>2.0</v>
      </c>
      <c r="B8" s="26" t="s">
        <v>89</v>
      </c>
      <c r="C8" s="5">
        <v>48.0</v>
      </c>
      <c r="D8" s="5">
        <v>48.0</v>
      </c>
      <c r="E8" s="5">
        <v>43.0</v>
      </c>
      <c r="F8" s="12">
        <v>0.0</v>
      </c>
      <c r="G8" s="12">
        <v>0.0</v>
      </c>
      <c r="H8" s="12">
        <v>0.0</v>
      </c>
      <c r="I8" t="str">
        <f t="shared" si="1"/>
        <v>46.33333333</v>
      </c>
      <c r="J8" t="str">
        <f t="shared" si="2"/>
        <v>0</v>
      </c>
    </row>
    <row r="9">
      <c r="A9" s="6">
        <v>3.0</v>
      </c>
      <c r="B9" s="5" t="s">
        <v>83</v>
      </c>
      <c r="C9" s="5">
        <v>19.0</v>
      </c>
      <c r="D9" s="5">
        <v>18.0</v>
      </c>
      <c r="E9" s="5">
        <v>18.0</v>
      </c>
      <c r="F9" s="12">
        <v>0.0</v>
      </c>
      <c r="G9" s="12">
        <v>0.0</v>
      </c>
      <c r="H9" s="12">
        <v>0.0</v>
      </c>
      <c r="I9" t="str">
        <f t="shared" si="1"/>
        <v>18.33333333</v>
      </c>
      <c r="J9" t="str">
        <f t="shared" si="2"/>
        <v>0</v>
      </c>
    </row>
    <row r="10">
      <c r="A10" s="6">
        <v>3.0</v>
      </c>
      <c r="B10" s="25" t="s">
        <v>86</v>
      </c>
      <c r="C10" s="5">
        <v>26.0</v>
      </c>
      <c r="D10" s="5">
        <v>24.0</v>
      </c>
      <c r="E10" s="5">
        <v>24.0</v>
      </c>
      <c r="F10" s="12">
        <v>3.0</v>
      </c>
      <c r="G10" s="12">
        <v>2.0</v>
      </c>
      <c r="H10" s="12">
        <v>0.0</v>
      </c>
      <c r="I10" t="str">
        <f t="shared" si="1"/>
        <v>24.66666667</v>
      </c>
      <c r="J10" t="str">
        <f t="shared" si="2"/>
        <v>1.666666667</v>
      </c>
      <c r="K10" s="5" t="s">
        <v>118</v>
      </c>
    </row>
    <row r="11">
      <c r="A11" s="6">
        <v>3.0</v>
      </c>
      <c r="B11" s="26" t="s">
        <v>89</v>
      </c>
      <c r="C11" s="5">
        <v>32.0</v>
      </c>
      <c r="D11" s="5">
        <v>32.0</v>
      </c>
      <c r="E11" s="5">
        <v>29.0</v>
      </c>
      <c r="F11" s="12">
        <v>0.0</v>
      </c>
      <c r="G11" s="12">
        <v>0.0</v>
      </c>
      <c r="H11" s="12">
        <v>0.0</v>
      </c>
      <c r="I11" t="str">
        <f t="shared" si="1"/>
        <v>31</v>
      </c>
      <c r="J11" t="str">
        <f t="shared" si="2"/>
        <v>0</v>
      </c>
    </row>
    <row r="12">
      <c r="A12" s="5">
        <v>4.0</v>
      </c>
      <c r="B12" s="5" t="s">
        <v>83</v>
      </c>
      <c r="C12" s="5">
        <v>22.0</v>
      </c>
      <c r="D12" s="5">
        <v>22.0</v>
      </c>
      <c r="E12" s="5">
        <v>21.0</v>
      </c>
      <c r="F12" s="12">
        <v>0.0</v>
      </c>
      <c r="G12" s="12">
        <v>0.0</v>
      </c>
      <c r="H12" s="12">
        <v>0.0</v>
      </c>
      <c r="I12" t="str">
        <f t="shared" si="1"/>
        <v>21.66666667</v>
      </c>
      <c r="J12" t="str">
        <f t="shared" si="2"/>
        <v>0</v>
      </c>
    </row>
    <row r="13">
      <c r="A13" s="5">
        <v>4.0</v>
      </c>
      <c r="B13" s="25" t="s">
        <v>86</v>
      </c>
      <c r="C13" s="5">
        <v>40.0</v>
      </c>
      <c r="D13" s="5">
        <v>43.0</v>
      </c>
      <c r="E13" s="5">
        <v>40.0</v>
      </c>
      <c r="F13" s="12">
        <v>0.0</v>
      </c>
      <c r="G13" s="12">
        <v>0.0</v>
      </c>
      <c r="H13" s="12">
        <v>0.0</v>
      </c>
      <c r="I13" t="str">
        <f t="shared" si="1"/>
        <v>41</v>
      </c>
      <c r="J13" t="str">
        <f t="shared" si="2"/>
        <v>0</v>
      </c>
    </row>
    <row r="14">
      <c r="A14" s="5">
        <v>4.0</v>
      </c>
      <c r="B14" s="26" t="s">
        <v>89</v>
      </c>
      <c r="C14" s="5">
        <v>47.0</v>
      </c>
      <c r="D14" s="5">
        <v>42.0</v>
      </c>
      <c r="E14" s="5">
        <v>42.0</v>
      </c>
      <c r="F14" s="12">
        <v>0.0</v>
      </c>
      <c r="G14" s="12">
        <v>1.0</v>
      </c>
      <c r="H14" s="12">
        <v>0.0</v>
      </c>
      <c r="I14" t="str">
        <f t="shared" si="1"/>
        <v>43.66666667</v>
      </c>
      <c r="J14" t="str">
        <f t="shared" si="2"/>
        <v>0.3333333333</v>
      </c>
    </row>
    <row r="15">
      <c r="A15" s="6">
        <v>5.0</v>
      </c>
      <c r="B15" s="5" t="s">
        <v>83</v>
      </c>
      <c r="C15" s="5">
        <v>17.0</v>
      </c>
      <c r="D15" s="5">
        <v>17.0</v>
      </c>
      <c r="E15" s="5">
        <v>16.0</v>
      </c>
      <c r="F15" s="12">
        <v>0.0</v>
      </c>
      <c r="G15" s="12">
        <v>0.0</v>
      </c>
      <c r="H15" s="12">
        <v>0.0</v>
      </c>
      <c r="I15" t="str">
        <f t="shared" si="1"/>
        <v>16.66666667</v>
      </c>
      <c r="J15" t="str">
        <f t="shared" si="2"/>
        <v>0</v>
      </c>
    </row>
    <row r="16">
      <c r="A16" s="6">
        <v>5.0</v>
      </c>
      <c r="B16" s="25" t="s">
        <v>86</v>
      </c>
      <c r="C16" s="5">
        <v>30.0</v>
      </c>
      <c r="D16" s="5">
        <v>28.0</v>
      </c>
      <c r="E16" s="5">
        <v>24.0</v>
      </c>
      <c r="F16" s="12">
        <v>2.0</v>
      </c>
      <c r="G16" s="12">
        <v>1.0</v>
      </c>
      <c r="H16" s="12">
        <v>1.0</v>
      </c>
      <c r="I16" t="str">
        <f t="shared" si="1"/>
        <v>27.33333333</v>
      </c>
      <c r="J16" t="str">
        <f t="shared" si="2"/>
        <v>1.333333333</v>
      </c>
    </row>
    <row r="17">
      <c r="A17" s="6">
        <v>5.0</v>
      </c>
      <c r="B17" s="26" t="s">
        <v>89</v>
      </c>
      <c r="C17" s="5">
        <v>34.0</v>
      </c>
      <c r="D17" s="5">
        <v>29.0</v>
      </c>
      <c r="E17" s="5">
        <v>27.0</v>
      </c>
      <c r="F17" s="12">
        <v>1.0</v>
      </c>
      <c r="G17" s="12">
        <v>0.0</v>
      </c>
      <c r="H17" s="12">
        <v>0.0</v>
      </c>
      <c r="I17" t="str">
        <f t="shared" si="1"/>
        <v>30</v>
      </c>
      <c r="J17" t="str">
        <f t="shared" si="2"/>
        <v>0.3333333333</v>
      </c>
    </row>
    <row r="18">
      <c r="A18" s="5">
        <v>6.0</v>
      </c>
      <c r="B18" s="5" t="s">
        <v>83</v>
      </c>
      <c r="C18" s="5">
        <v>24.0</v>
      </c>
      <c r="D18" s="5">
        <v>22.0</v>
      </c>
      <c r="E18" s="5">
        <v>22.0</v>
      </c>
      <c r="F18" s="12">
        <v>0.0</v>
      </c>
      <c r="G18" s="12">
        <v>0.0</v>
      </c>
      <c r="H18" s="12">
        <v>0.0</v>
      </c>
      <c r="I18" t="str">
        <f t="shared" si="1"/>
        <v>22.66666667</v>
      </c>
      <c r="J18" t="str">
        <f t="shared" si="2"/>
        <v>0</v>
      </c>
    </row>
    <row r="19">
      <c r="A19" s="5">
        <v>6.0</v>
      </c>
      <c r="B19" s="25" t="s">
        <v>86</v>
      </c>
      <c r="C19" s="5">
        <v>34.0</v>
      </c>
      <c r="D19" s="5">
        <v>28.0</v>
      </c>
      <c r="E19" s="5">
        <v>30.0</v>
      </c>
      <c r="F19" s="12">
        <v>0.0</v>
      </c>
      <c r="G19" s="12">
        <v>1.0</v>
      </c>
      <c r="H19" s="12">
        <v>0.0</v>
      </c>
      <c r="I19" t="str">
        <f t="shared" si="1"/>
        <v>30.66666667</v>
      </c>
      <c r="J19" t="str">
        <f t="shared" si="2"/>
        <v>0.3333333333</v>
      </c>
    </row>
    <row r="20">
      <c r="A20" s="5">
        <v>6.0</v>
      </c>
      <c r="B20" s="26" t="s">
        <v>89</v>
      </c>
      <c r="C20" s="5">
        <v>38.0</v>
      </c>
      <c r="D20" s="5">
        <v>31.0</v>
      </c>
      <c r="E20" s="5">
        <v>28.0</v>
      </c>
      <c r="F20" s="12">
        <v>0.0</v>
      </c>
      <c r="G20" s="12">
        <v>0.0</v>
      </c>
      <c r="H20" s="12">
        <v>0.0</v>
      </c>
      <c r="I20" t="str">
        <f t="shared" si="1"/>
        <v>32.33333333</v>
      </c>
      <c r="J20" t="str">
        <f t="shared" si="2"/>
        <v>0</v>
      </c>
      <c r="K20" s="5" t="s">
        <v>119</v>
      </c>
    </row>
    <row r="21">
      <c r="A21" s="6">
        <v>7.0</v>
      </c>
      <c r="B21" s="5" t="s">
        <v>83</v>
      </c>
      <c r="C21" s="5">
        <v>27.0</v>
      </c>
      <c r="D21" s="5">
        <v>27.0</v>
      </c>
      <c r="E21" s="5">
        <v>27.0</v>
      </c>
      <c r="F21" s="12">
        <v>0.0</v>
      </c>
      <c r="G21" s="12">
        <v>0.0</v>
      </c>
      <c r="H21" s="12">
        <v>0.0</v>
      </c>
      <c r="I21" t="str">
        <f t="shared" si="1"/>
        <v>27</v>
      </c>
      <c r="J21" t="str">
        <f t="shared" si="2"/>
        <v>0</v>
      </c>
    </row>
    <row r="22">
      <c r="A22" s="6">
        <v>7.0</v>
      </c>
      <c r="B22" s="25" t="s">
        <v>86</v>
      </c>
      <c r="C22" s="5">
        <v>39.0</v>
      </c>
      <c r="D22" s="5">
        <v>37.0</v>
      </c>
      <c r="E22" s="5">
        <v>37.0</v>
      </c>
      <c r="F22" s="12">
        <v>0.0</v>
      </c>
      <c r="G22" s="12">
        <v>1.0</v>
      </c>
      <c r="H22" s="12">
        <v>0.0</v>
      </c>
      <c r="I22" t="str">
        <f t="shared" si="1"/>
        <v>37.66666667</v>
      </c>
      <c r="J22" t="str">
        <f t="shared" si="2"/>
        <v>0.3333333333</v>
      </c>
    </row>
    <row r="23">
      <c r="A23" s="6">
        <v>7.0</v>
      </c>
      <c r="B23" s="26" t="s">
        <v>89</v>
      </c>
      <c r="C23" s="5">
        <v>41.0</v>
      </c>
      <c r="D23" s="5">
        <v>42.0</v>
      </c>
      <c r="E23" s="5">
        <v>41.0</v>
      </c>
      <c r="F23" s="12">
        <v>0.0</v>
      </c>
      <c r="G23" s="12">
        <v>0.0</v>
      </c>
      <c r="H23" s="12">
        <v>0.0</v>
      </c>
      <c r="I23" t="str">
        <f t="shared" si="1"/>
        <v>41.33333333</v>
      </c>
      <c r="J23" t="str">
        <f t="shared" si="2"/>
        <v>0</v>
      </c>
    </row>
    <row r="24">
      <c r="A24" s="5">
        <v>8.0</v>
      </c>
      <c r="B24" s="5" t="s">
        <v>83</v>
      </c>
      <c r="C24" s="5">
        <v>22.0</v>
      </c>
      <c r="D24" s="5">
        <v>22.0</v>
      </c>
      <c r="E24" s="5">
        <v>22.0</v>
      </c>
      <c r="F24" s="12">
        <v>0.0</v>
      </c>
      <c r="G24" s="12">
        <v>0.0</v>
      </c>
      <c r="H24" s="12">
        <v>0.0</v>
      </c>
      <c r="I24" t="str">
        <f t="shared" si="1"/>
        <v>22</v>
      </c>
      <c r="J24" t="str">
        <f t="shared" si="2"/>
        <v>0</v>
      </c>
    </row>
    <row r="25">
      <c r="A25" s="5">
        <v>8.0</v>
      </c>
      <c r="B25" s="25" t="s">
        <v>86</v>
      </c>
      <c r="C25" s="5">
        <v>32.0</v>
      </c>
      <c r="D25" s="5">
        <v>32.0</v>
      </c>
      <c r="E25" s="5">
        <v>30.0</v>
      </c>
      <c r="F25" s="12">
        <v>0.0</v>
      </c>
      <c r="G25" s="12">
        <v>1.0</v>
      </c>
      <c r="H25" s="12">
        <v>0.0</v>
      </c>
      <c r="I25" t="str">
        <f t="shared" si="1"/>
        <v>31.33333333</v>
      </c>
      <c r="J25" t="str">
        <f t="shared" si="2"/>
        <v>0.3333333333</v>
      </c>
    </row>
    <row r="26">
      <c r="A26" s="5">
        <v>8.0</v>
      </c>
      <c r="B26" s="26" t="s">
        <v>89</v>
      </c>
      <c r="C26" s="5">
        <v>40.0</v>
      </c>
      <c r="D26" s="5">
        <v>35.0</v>
      </c>
      <c r="E26" s="5">
        <v>35.0</v>
      </c>
      <c r="F26" s="12">
        <v>0.0</v>
      </c>
      <c r="G26" s="12">
        <v>0.0</v>
      </c>
      <c r="H26" s="12">
        <v>0.0</v>
      </c>
      <c r="I26" t="str">
        <f t="shared" si="1"/>
        <v>36.66666667</v>
      </c>
      <c r="J26" t="str">
        <f t="shared" si="2"/>
        <v>0</v>
      </c>
    </row>
    <row r="27">
      <c r="A27" s="6">
        <v>9.0</v>
      </c>
      <c r="B27" s="5" t="s">
        <v>83</v>
      </c>
      <c r="C27" s="5">
        <v>20.0</v>
      </c>
      <c r="D27" s="5">
        <v>19.0</v>
      </c>
      <c r="E27" s="5">
        <v>20.0</v>
      </c>
      <c r="F27" s="12">
        <v>0.0</v>
      </c>
      <c r="G27" s="12">
        <v>0.0</v>
      </c>
      <c r="H27" s="12">
        <v>0.0</v>
      </c>
      <c r="I27" t="str">
        <f t="shared" si="1"/>
        <v>19.66666667</v>
      </c>
      <c r="J27" t="str">
        <f t="shared" si="2"/>
        <v>0</v>
      </c>
    </row>
    <row r="28">
      <c r="A28" s="6">
        <v>9.0</v>
      </c>
      <c r="B28" s="25" t="s">
        <v>86</v>
      </c>
      <c r="C28" s="5">
        <v>34.0</v>
      </c>
      <c r="D28" s="5">
        <v>32.0</v>
      </c>
      <c r="E28" s="5">
        <v>29.0</v>
      </c>
      <c r="F28" s="12">
        <v>0.0</v>
      </c>
      <c r="G28" s="12">
        <v>0.0</v>
      </c>
      <c r="H28" s="12">
        <v>0.0</v>
      </c>
      <c r="I28" t="str">
        <f t="shared" si="1"/>
        <v>31.66666667</v>
      </c>
      <c r="J28" t="str">
        <f t="shared" si="2"/>
        <v>0</v>
      </c>
    </row>
    <row r="29">
      <c r="A29" s="6">
        <v>9.0</v>
      </c>
      <c r="B29" s="26" t="s">
        <v>89</v>
      </c>
      <c r="C29" s="5">
        <v>46.0</v>
      </c>
      <c r="D29" s="5">
        <v>41.0</v>
      </c>
      <c r="E29" s="5">
        <v>38.0</v>
      </c>
      <c r="F29" s="12">
        <v>0.0</v>
      </c>
      <c r="G29" s="12">
        <v>0.0</v>
      </c>
      <c r="H29" s="12">
        <v>0.0</v>
      </c>
      <c r="I29" t="str">
        <f t="shared" si="1"/>
        <v>41.66666667</v>
      </c>
      <c r="J29" t="str">
        <f t="shared" si="2"/>
        <v>0</v>
      </c>
    </row>
    <row r="30">
      <c r="A30" s="12">
        <v>10.0</v>
      </c>
      <c r="B30" s="12" t="s">
        <v>83</v>
      </c>
      <c r="C30" s="12">
        <v>30.0</v>
      </c>
      <c r="D30" s="12">
        <v>31.0</v>
      </c>
      <c r="E30" s="12">
        <v>30.0</v>
      </c>
      <c r="F30" s="12">
        <v>0.0</v>
      </c>
      <c r="G30" s="12">
        <v>0.0</v>
      </c>
      <c r="H30" s="12">
        <v>0.0</v>
      </c>
      <c r="I30" s="31" t="str">
        <f t="shared" si="1"/>
        <v>30.33333333</v>
      </c>
      <c r="J30" s="31" t="str">
        <f t="shared" si="2"/>
        <v>0</v>
      </c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</row>
    <row r="31">
      <c r="A31" s="12">
        <v>10.0</v>
      </c>
      <c r="B31" s="13" t="s">
        <v>86</v>
      </c>
      <c r="C31" s="12"/>
      <c r="D31" s="12"/>
      <c r="E31" s="12"/>
      <c r="F31" s="12">
        <v>0.0</v>
      </c>
      <c r="G31" s="12">
        <v>0.0</v>
      </c>
      <c r="H31" s="12">
        <v>0.0</v>
      </c>
      <c r="I31" s="31" t="str">
        <f t="shared" si="1"/>
        <v>#DIV/0!</v>
      </c>
      <c r="J31" s="31" t="str">
        <f t="shared" si="2"/>
        <v>0</v>
      </c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</row>
    <row r="32">
      <c r="A32" s="12">
        <v>10.0</v>
      </c>
      <c r="B32" s="12" t="s">
        <v>89</v>
      </c>
      <c r="C32" s="12"/>
      <c r="D32" s="12"/>
      <c r="E32" s="12"/>
      <c r="F32" s="12">
        <v>0.0</v>
      </c>
      <c r="G32" s="12">
        <v>0.0</v>
      </c>
      <c r="H32" s="12">
        <v>0.0</v>
      </c>
      <c r="I32" s="31" t="str">
        <f t="shared" si="1"/>
        <v>#DIV/0!</v>
      </c>
      <c r="J32" s="31" t="str">
        <f t="shared" si="2"/>
        <v>0</v>
      </c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</row>
    <row r="33">
      <c r="A33" s="6">
        <v>11.0</v>
      </c>
      <c r="B33" s="5" t="s">
        <v>83</v>
      </c>
      <c r="C33" s="5">
        <v>20.0</v>
      </c>
      <c r="D33" s="5">
        <v>21.0</v>
      </c>
      <c r="E33" s="5">
        <v>20.0</v>
      </c>
      <c r="F33" s="12">
        <v>1.0</v>
      </c>
      <c r="G33" s="12">
        <v>0.0</v>
      </c>
      <c r="H33" s="12">
        <v>0.0</v>
      </c>
      <c r="I33" t="str">
        <f t="shared" si="1"/>
        <v>20.33333333</v>
      </c>
      <c r="J33" t="str">
        <f t="shared" si="2"/>
        <v>0.3333333333</v>
      </c>
    </row>
    <row r="34">
      <c r="A34" s="6">
        <v>11.0</v>
      </c>
      <c r="B34" s="25" t="s">
        <v>86</v>
      </c>
      <c r="C34" s="5">
        <v>31.0</v>
      </c>
      <c r="D34" s="5">
        <v>31.0</v>
      </c>
      <c r="E34" s="5">
        <v>29.0</v>
      </c>
      <c r="F34" s="12">
        <v>0.0</v>
      </c>
      <c r="G34" s="12">
        <v>0.0</v>
      </c>
      <c r="H34" s="12">
        <v>0.0</v>
      </c>
      <c r="I34" t="str">
        <f t="shared" si="1"/>
        <v>30.33333333</v>
      </c>
      <c r="J34" t="str">
        <f t="shared" si="2"/>
        <v>0</v>
      </c>
    </row>
    <row r="35">
      <c r="A35" s="6">
        <v>11.0</v>
      </c>
      <c r="B35" s="26" t="s">
        <v>89</v>
      </c>
      <c r="C35" s="5">
        <v>37.0</v>
      </c>
      <c r="D35" s="5">
        <v>34.0</v>
      </c>
      <c r="E35" s="5">
        <v>34.0</v>
      </c>
      <c r="F35" s="12">
        <v>0.0</v>
      </c>
      <c r="G35" s="12">
        <v>0.0</v>
      </c>
      <c r="H35" s="12">
        <v>0.0</v>
      </c>
      <c r="I35" t="str">
        <f t="shared" si="1"/>
        <v>35</v>
      </c>
      <c r="J35" t="str">
        <f t="shared" si="2"/>
        <v>0</v>
      </c>
    </row>
    <row r="36">
      <c r="A36" s="5">
        <v>12.0</v>
      </c>
      <c r="B36" s="5" t="s">
        <v>83</v>
      </c>
      <c r="C36" s="5">
        <v>21.0</v>
      </c>
      <c r="D36" s="5">
        <v>21.0</v>
      </c>
      <c r="E36" s="5">
        <v>23.0</v>
      </c>
      <c r="F36" s="12">
        <v>0.0</v>
      </c>
      <c r="G36" s="12">
        <v>0.0</v>
      </c>
      <c r="H36" s="12">
        <v>0.0</v>
      </c>
      <c r="I36" t="str">
        <f t="shared" si="1"/>
        <v>21.66666667</v>
      </c>
      <c r="J36" t="str">
        <f t="shared" si="2"/>
        <v>0</v>
      </c>
    </row>
    <row r="37">
      <c r="A37" s="5">
        <v>12.0</v>
      </c>
      <c r="B37" s="25" t="s">
        <v>86</v>
      </c>
      <c r="C37" s="5">
        <v>28.0</v>
      </c>
      <c r="D37" s="5">
        <v>26.0</v>
      </c>
      <c r="E37" s="5">
        <v>26.0</v>
      </c>
      <c r="F37" s="12">
        <v>2.0</v>
      </c>
      <c r="G37" s="12">
        <v>0.0</v>
      </c>
      <c r="H37" s="12">
        <v>0.0</v>
      </c>
      <c r="I37" t="str">
        <f t="shared" si="1"/>
        <v>26.66666667</v>
      </c>
      <c r="J37" t="str">
        <f t="shared" si="2"/>
        <v>0.6666666667</v>
      </c>
    </row>
    <row r="38">
      <c r="A38" s="5">
        <v>12.0</v>
      </c>
      <c r="B38" s="26" t="s">
        <v>89</v>
      </c>
      <c r="C38" s="5">
        <v>40.0</v>
      </c>
      <c r="D38" s="5">
        <v>36.0</v>
      </c>
      <c r="E38" s="5">
        <v>35.0</v>
      </c>
      <c r="F38" s="12">
        <v>0.0</v>
      </c>
      <c r="G38" s="12">
        <v>0.0</v>
      </c>
      <c r="H38" s="12">
        <v>0.0</v>
      </c>
      <c r="I38" t="str">
        <f t="shared" si="1"/>
        <v>37</v>
      </c>
      <c r="J38" t="str">
        <f t="shared" si="2"/>
        <v>0</v>
      </c>
    </row>
    <row r="39">
      <c r="A39" s="6">
        <v>13.0</v>
      </c>
      <c r="B39" s="5" t="s">
        <v>83</v>
      </c>
      <c r="C39" s="5">
        <v>19.0</v>
      </c>
      <c r="D39" s="5">
        <v>18.0</v>
      </c>
      <c r="E39" s="5">
        <v>18.0</v>
      </c>
      <c r="F39" s="12">
        <v>0.0</v>
      </c>
      <c r="G39" s="12">
        <v>0.0</v>
      </c>
      <c r="H39" s="12">
        <v>0.0</v>
      </c>
      <c r="I39" t="str">
        <f t="shared" si="1"/>
        <v>18.33333333</v>
      </c>
      <c r="J39" t="str">
        <f t="shared" si="2"/>
        <v>0</v>
      </c>
    </row>
    <row r="40">
      <c r="A40" s="6">
        <v>13.0</v>
      </c>
      <c r="B40" s="25" t="s">
        <v>86</v>
      </c>
      <c r="C40" s="5">
        <v>27.0</v>
      </c>
      <c r="D40" s="5">
        <v>26.0</v>
      </c>
      <c r="E40" s="5">
        <v>26.0</v>
      </c>
      <c r="F40" s="12">
        <v>1.0</v>
      </c>
      <c r="G40" s="12">
        <v>1.0</v>
      </c>
      <c r="H40" s="12">
        <v>0.0</v>
      </c>
      <c r="I40" t="str">
        <f t="shared" si="1"/>
        <v>26.33333333</v>
      </c>
      <c r="J40" t="str">
        <f t="shared" si="2"/>
        <v>0.6666666667</v>
      </c>
    </row>
    <row r="41">
      <c r="A41" s="6">
        <v>13.0</v>
      </c>
      <c r="B41" s="26" t="s">
        <v>89</v>
      </c>
      <c r="C41" s="5">
        <v>34.0</v>
      </c>
      <c r="D41" s="5">
        <v>32.0</v>
      </c>
      <c r="E41" s="5">
        <v>32.0</v>
      </c>
      <c r="F41" s="12">
        <v>0.0</v>
      </c>
      <c r="G41" s="12">
        <v>1.0</v>
      </c>
      <c r="H41" s="12">
        <v>1.0</v>
      </c>
      <c r="I41" t="str">
        <f t="shared" si="1"/>
        <v>32.66666667</v>
      </c>
      <c r="J41" t="str">
        <f t="shared" si="2"/>
        <v>0.6666666667</v>
      </c>
    </row>
    <row r="42">
      <c r="A42" s="5">
        <v>14.0</v>
      </c>
      <c r="B42" s="5" t="s">
        <v>83</v>
      </c>
      <c r="C42" s="5">
        <v>19.0</v>
      </c>
      <c r="D42" s="5">
        <v>17.0</v>
      </c>
      <c r="E42" s="5">
        <v>20.0</v>
      </c>
      <c r="F42" s="12">
        <v>0.0</v>
      </c>
      <c r="G42" s="12">
        <v>0.0</v>
      </c>
      <c r="H42" s="12">
        <v>0.0</v>
      </c>
      <c r="I42" t="str">
        <f t="shared" si="1"/>
        <v>18.66666667</v>
      </c>
      <c r="J42" t="str">
        <f t="shared" si="2"/>
        <v>0</v>
      </c>
    </row>
    <row r="43">
      <c r="A43" s="5">
        <v>14.0</v>
      </c>
      <c r="B43" s="25" t="s">
        <v>86</v>
      </c>
      <c r="C43" s="5">
        <v>35.0</v>
      </c>
      <c r="D43" s="5">
        <v>28.0</v>
      </c>
      <c r="E43" s="5">
        <v>26.0</v>
      </c>
      <c r="F43" s="12">
        <v>0.0</v>
      </c>
      <c r="G43" s="12">
        <v>0.0</v>
      </c>
      <c r="H43" s="12">
        <v>0.0</v>
      </c>
      <c r="I43" t="str">
        <f t="shared" si="1"/>
        <v>29.66666667</v>
      </c>
      <c r="J43" t="str">
        <f t="shared" si="2"/>
        <v>0</v>
      </c>
    </row>
    <row r="44">
      <c r="A44" s="5">
        <v>14.0</v>
      </c>
      <c r="B44" s="26" t="s">
        <v>89</v>
      </c>
      <c r="C44" s="5">
        <v>37.0</v>
      </c>
      <c r="D44" s="5">
        <v>34.0</v>
      </c>
      <c r="E44" s="5">
        <v>30.0</v>
      </c>
      <c r="F44" s="12">
        <v>0.0</v>
      </c>
      <c r="G44" s="12">
        <v>0.0</v>
      </c>
      <c r="H44" s="12">
        <v>0.0</v>
      </c>
      <c r="I44" t="str">
        <f t="shared" si="1"/>
        <v>33.66666667</v>
      </c>
      <c r="J44" t="str">
        <f t="shared" si="2"/>
        <v>0</v>
      </c>
    </row>
    <row r="45">
      <c r="A45" s="5"/>
      <c r="B45" s="5"/>
      <c r="C45" s="5"/>
      <c r="D45" s="5"/>
      <c r="E45" s="5"/>
      <c r="F45" s="5"/>
      <c r="H45" s="5"/>
      <c r="I45" s="5"/>
      <c r="J45" s="5"/>
      <c r="K45" s="5"/>
    </row>
    <row r="46">
      <c r="A46" s="5"/>
      <c r="B46" s="10"/>
      <c r="C46" s="5"/>
      <c r="D46" s="5"/>
      <c r="E46" s="5"/>
      <c r="F46" s="5"/>
      <c r="H46" s="10"/>
      <c r="I46" s="5"/>
      <c r="J46" s="5"/>
      <c r="K46" s="5"/>
    </row>
    <row r="47">
      <c r="A47" s="5"/>
      <c r="B47" s="5"/>
      <c r="C47" s="5"/>
      <c r="D47" s="5"/>
      <c r="E47" s="5"/>
      <c r="F47" s="5"/>
      <c r="H47" s="5"/>
      <c r="I47" s="5"/>
      <c r="J47" s="5"/>
      <c r="K47" s="5"/>
    </row>
  </sheetData>
  <mergeCells count="5">
    <mergeCell ref="A1:C1"/>
    <mergeCell ref="D1:J1"/>
    <mergeCell ref="L1:N1"/>
    <mergeCell ref="P1:R1"/>
    <mergeCell ref="T1:V1"/>
  </mergeCells>
  <drawing r:id="rId1"/>
</worksheet>
</file>