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12" documentId="8_{65510444-8E92-4CD5-A3C8-DA0D5CD69BF7}" xr6:coauthVersionLast="47" xr6:coauthVersionMax="47" xr10:uidLastSave="{0AC59AC6-003A-447F-82C8-69375BDD4E41}"/>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W5" i="11" l="1"/>
  <c r="CX5" i="11" s="1"/>
  <c r="CY5" i="11" s="1"/>
  <c r="CZ5" i="11" s="1"/>
  <c r="DA5" i="11" s="1"/>
  <c r="DB5" i="11" s="1"/>
  <c r="CV5" i="11"/>
  <c r="CV4" i="11"/>
  <c r="CP5" i="11"/>
  <c r="CR5" i="11" s="1"/>
  <c r="CS5" i="11" s="1"/>
  <c r="CT5" i="11" s="1"/>
  <c r="CU5" i="11" s="1"/>
  <c r="CO5" i="11"/>
  <c r="CI5" i="11"/>
  <c r="CJ5" i="11" s="1"/>
  <c r="CK5" i="11" s="1"/>
  <c r="CL5" i="11" s="1"/>
  <c r="CM5" i="11" s="1"/>
  <c r="CN5" i="11" s="1"/>
  <c r="CH5" i="11"/>
  <c r="CB5" i="11"/>
  <c r="CC5" i="11"/>
  <c r="CD5" i="11" s="1"/>
  <c r="CA5" i="11"/>
  <c r="BV5" i="11"/>
  <c r="BW5" i="11" s="1"/>
  <c r="BX5" i="11" s="1"/>
  <c r="BY5" i="11" s="1"/>
  <c r="BZ5" i="11" s="1"/>
  <c r="BU5" i="11"/>
  <c r="BU6" i="11" s="1"/>
  <c r="BT5" i="11"/>
  <c r="BT6" i="11" s="1"/>
  <c r="CO4" i="11"/>
  <c r="CH4" i="11"/>
  <c r="CA4" i="11"/>
  <c r="BT4" i="11"/>
  <c r="BS6" i="11"/>
  <c r="BR6" i="11"/>
  <c r="BQ6" i="11"/>
  <c r="BP6" i="11"/>
  <c r="BO6" i="11"/>
  <c r="BN6" i="11"/>
  <c r="BM6" i="11"/>
  <c r="BM4" i="11"/>
  <c r="D15" i="11"/>
  <c r="D23" i="11"/>
  <c r="D22" i="11"/>
  <c r="D21" i="11"/>
  <c r="D20" i="11"/>
  <c r="D18" i="11"/>
  <c r="D17" i="11"/>
  <c r="E3" i="11"/>
  <c r="H7" i="11"/>
  <c r="CE5" i="11" l="1"/>
  <c r="BY6" i="11"/>
  <c r="BX6" i="11"/>
  <c r="BW6" i="11"/>
  <c r="BV6" i="11"/>
  <c r="E9" i="11"/>
  <c r="CF5" i="11" l="1"/>
  <c r="BZ6" i="11"/>
  <c r="CA6" i="11"/>
  <c r="F9" i="11"/>
  <c r="E10" i="11" s="1"/>
  <c r="F10" i="11" s="1"/>
  <c r="I5" i="11"/>
  <c r="H19" i="11"/>
  <c r="H14" i="11"/>
  <c r="H8" i="11"/>
  <c r="CG5" i="11" l="1"/>
  <c r="CC6" i="11"/>
  <c r="CB6" i="11"/>
  <c r="E11" i="11"/>
  <c r="F11" i="11" s="1"/>
  <c r="I6" i="11"/>
  <c r="CD6" i="11" l="1"/>
  <c r="CE6" i="11"/>
  <c r="E12" i="11"/>
  <c r="F12" i="11" s="1"/>
  <c r="E13" i="11" s="1"/>
  <c r="J5" i="11"/>
  <c r="K5" i="11" s="1"/>
  <c r="L5" i="11" s="1"/>
  <c r="M5" i="11" s="1"/>
  <c r="N5" i="11" s="1"/>
  <c r="O5" i="11" s="1"/>
  <c r="P5" i="11" s="1"/>
  <c r="I4" i="11"/>
  <c r="CG6" i="11" l="1"/>
  <c r="CF6" i="11"/>
  <c r="F13" i="11"/>
  <c r="P4" i="11"/>
  <c r="Q5" i="11"/>
  <c r="R5" i="11" s="1"/>
  <c r="S5" i="11" s="1"/>
  <c r="T5" i="11" s="1"/>
  <c r="U5" i="11" s="1"/>
  <c r="V5" i="11" s="1"/>
  <c r="W5" i="11" s="1"/>
  <c r="J6" i="11"/>
  <c r="CH6" i="11" l="1"/>
  <c r="CI6" i="11"/>
  <c r="E15" i="11"/>
  <c r="F15" i="11" s="1"/>
  <c r="E16" i="11" s="1"/>
  <c r="F16" i="11" s="1"/>
  <c r="W4" i="11"/>
  <c r="X5" i="11"/>
  <c r="Y5" i="11" s="1"/>
  <c r="Z5" i="11" s="1"/>
  <c r="AA5" i="11" s="1"/>
  <c r="AB5" i="11" s="1"/>
  <c r="AC5" i="11" s="1"/>
  <c r="AD5" i="11" s="1"/>
  <c r="K6" i="11"/>
  <c r="CJ6" i="11" l="1"/>
  <c r="CO6" i="11"/>
  <c r="CV6" i="11"/>
  <c r="CW6" i="11"/>
  <c r="CP6" i="11"/>
  <c r="CK6" i="11"/>
  <c r="E17" i="11"/>
  <c r="F17" i="11" s="1"/>
  <c r="E18" i="11" s="1"/>
  <c r="F18" i="11" s="1"/>
  <c r="E20" i="11" s="1"/>
  <c r="AE5" i="11"/>
  <c r="AF5" i="11" s="1"/>
  <c r="AG5" i="11" s="1"/>
  <c r="AH5" i="11" s="1"/>
  <c r="AI5" i="11" s="1"/>
  <c r="AJ5" i="11" s="1"/>
  <c r="AD4" i="11"/>
  <c r="L6" i="11"/>
  <c r="CR6" i="11" l="1"/>
  <c r="CY6" i="11"/>
  <c r="CL6" i="11"/>
  <c r="CM6" i="11"/>
  <c r="CQ6" i="11"/>
  <c r="CX6" i="11"/>
  <c r="F20" i="11"/>
  <c r="E21" i="11" s="1"/>
  <c r="F21" i="11" s="1"/>
  <c r="AK5" i="11"/>
  <c r="AL5" i="11" s="1"/>
  <c r="AM5" i="11" s="1"/>
  <c r="AN5" i="11" s="1"/>
  <c r="AO5" i="11" s="1"/>
  <c r="AP5" i="11" s="1"/>
  <c r="AQ5" i="11" s="1"/>
  <c r="M6" i="11"/>
  <c r="CT6" i="11" l="1"/>
  <c r="DA6" i="11"/>
  <c r="CS6" i="11"/>
  <c r="CZ6" i="11"/>
  <c r="CN6" i="11"/>
  <c r="E22" i="11"/>
  <c r="AR5" i="11"/>
  <c r="AS5" i="11" s="1"/>
  <c r="AK4" i="11"/>
  <c r="N6" i="11"/>
  <c r="DB6" i="11" l="1"/>
  <c r="CU6" i="11"/>
  <c r="F22" i="11"/>
  <c r="E23" i="11" s="1"/>
  <c r="AT5" i="11"/>
  <c r="AS6" i="11"/>
  <c r="AR4" i="11"/>
  <c r="O6" i="11"/>
  <c r="F23" i="11" l="1"/>
  <c r="AU5" i="1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<sst xmlns="http://schemas.openxmlformats.org/spreadsheetml/2006/main" count="66" uniqueCount="61">
  <si>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</si>
  <si>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</si>
  <si>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</si>
  <si>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</si>
  <si>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</si>
  <si>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</si>
  <si>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</si>
  <si>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</si>
  <si>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</si>
  <si>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</si>
  <si>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</si>
  <si>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</si>
  <si>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</si>
  <si>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</si>
  <si>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</si>
  <si>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</si>
  <si>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</si>
  <si>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</si>
  <si>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</si>
  <si>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</si>
  <si>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</si>
  <si>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</si>
  <si>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</si>
  <si>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</si>
  <si>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</si>
  <si>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</si>
  <si>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</si>
  <si>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</si>
  <si>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</si>
  <si>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</si>
  <si>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</si>
  <si>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</si>
  <si>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</si>
  <si>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Deliverable 1</t>
  </si>
  <si>
    <t>Finding the business problem</t>
  </si>
  <si>
    <t xml:space="preserve">, </t>
  </si>
  <si>
    <t>Planning out the goal, context, and motivation</t>
  </si>
  <si>
    <t>Accessing data source</t>
  </si>
  <si>
    <t>Cleaning and transforming data</t>
  </si>
  <si>
    <t>Data consolidation</t>
  </si>
  <si>
    <t>Chitra Boorla</t>
  </si>
  <si>
    <t>Srikanth Daruru</t>
  </si>
  <si>
    <t>Kodjo Botchway</t>
  </si>
  <si>
    <t>Adwoa Boadi-Asamoah</t>
  </si>
  <si>
    <t>Rupom Bhattacherjee</t>
  </si>
  <si>
    <t xml:space="preserve"> </t>
  </si>
  <si>
    <t>Deliverable 2</t>
  </si>
  <si>
    <t>Refining first deliverables</t>
  </si>
  <si>
    <t>Text mining and sentiment analysis</t>
  </si>
  <si>
    <t>Creating a report with the findings</t>
  </si>
  <si>
    <t>Proofreading the report</t>
  </si>
  <si>
    <t>Deliverable 3</t>
  </si>
  <si>
    <t>Preparing the presentation</t>
  </si>
  <si>
    <t>Recording the video</t>
  </si>
  <si>
    <t>Editing and uploading presentation in Youtube</t>
  </si>
  <si>
    <t>Submitting a word file with the presentation link in Canvas</t>
  </si>
  <si>
    <t>Chitra Boorla and Srikanth Daruru</t>
  </si>
  <si>
    <t>Chitra Boorla, Sreekanth Daruru</t>
  </si>
  <si>
    <t>The whole team</t>
  </si>
  <si>
    <t>Baby Boom or Baby Bust: Cause and Consequence</t>
  </si>
  <si>
    <t>Rupom Bhattacherjee, Kodjo Botchway, Adwoa Boadi-Asamoah, Chitra Boorla, Srikanth Daruru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</si>
</sst>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215881"/>
        <bgColor indexed="64"/>
      </patternFill>
    </fill>
    <fill>
      <patternFill patternType="solid">
        <fgColor rgb="FFFFFF00"/>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14993743705557422"/>
      </left>
      <right/>
      <top style="medium">
        <color theme="0" tint="-0.14996795556505021"/>
      </top>
      <bottom style="medium">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9" fillId="5" borderId="0" xfId="0" applyNumberFormat="1" applyFont="1" applyFill="1" applyAlignment="1">
      <alignment horizontal="center" vertical="center"/>
    </xf>
    <xf numFmtId="167" fontId="9" fillId="5" borderId="6" xfId="0" applyNumberFormat="1" applyFont="1" applyFill="1" applyBorder="1" applyAlignment="1">
      <alignment horizontal="center" vertical="center"/>
    </xf>
    <xf numFmtId="167" fontId="9" fillId="5" borderId="7" xfId="0" applyNumberFormat="1" applyFont="1" applyFill="1" applyBorder="1" applyAlignment="1">
      <alignment horizontal="center" vertical="center"/>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164" fontId="7" fillId="2" borderId="2" xfId="10" applyFill="1">
      <alignment horizontal="center" vertical="center"/>
    </xf>
    <xf numFmtId="164" fontId="7" fillId="3" borderId="2" xfId="10" applyFill="1">
      <alignment horizontal="center" vertical="center"/>
    </xf>
    <xf numFmtId="164" fontId="7" fillId="8" borderId="2" xfId="10" applyFill="1">
      <alignment horizontal="center" vertical="center"/>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0" borderId="0" xfId="8">
      <alignment horizontal="right" indent="1"/>
    </xf>
    <xf numFmtId="0" fontId="7" fillId="0" borderId="7" xfId="8" applyBorder="1">
      <alignment horizontal="right" indent="1"/>
    </xf>
    <xf numFmtId="0" fontId="0" fillId="0" borderId="10" xfId="0" applyBorder="1"/>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7" fillId="0" borderId="3" xfId="9">
      <alignment horizontal="center" vertical="center"/>
    </xf>
    <xf numFmtId="0" fontId="7" fillId="2" borderId="2" xfId="12" applyFill="1" applyAlignment="1">
      <alignment horizontal="left" vertical="center" wrapText="1" indent="2"/>
    </xf>
    <xf numFmtId="0" fontId="7" fillId="3" borderId="2" xfId="12" applyFill="1" applyAlignment="1">
      <alignment horizontal="left" vertical="center" wrapText="1" indent="2"/>
    </xf>
    <xf numFmtId="0" fontId="7" fillId="8" borderId="2" xfId="12" applyFill="1" applyAlignment="1">
      <alignment horizontal="left" vertical="center" wrapText="1" indent="2"/>
    </xf>
    <xf numFmtId="14" fontId="7" fillId="3" borderId="2" xfId="10" applyNumberFormat="1" applyFill="1">
      <alignment horizontal="center" vertical="center"/>
    </xf>
    <xf numFmtId="166" fontId="0" fillId="5" borderId="4" xfId="0" applyNumberFormat="1" applyFill="1" applyBorder="1" applyAlignment="1">
      <alignment horizontal="left" vertical="center" wrapText="1"/>
    </xf>
    <xf numFmtId="166" fontId="0" fillId="5" borderId="1" xfId="0" applyNumberFormat="1" applyFill="1" applyBorder="1" applyAlignment="1">
      <alignment horizontal="left" vertical="center" wrapText="1"/>
    </xf>
    <xf numFmtId="166" fontId="0" fillId="5" borderId="5" xfId="0" applyNumberFormat="1" applyFill="1" applyBorder="1" applyAlignment="1">
      <alignment horizontal="left" vertical="center" wrapText="1"/>
    </xf>
    <xf numFmtId="0" fontId="0" fillId="0" borderId="12" xfId="0" applyBorder="1" applyAlignment="1">
      <alignment vertical="center"/>
    </xf>
    <xf numFmtId="0" fontId="0" fillId="0" borderId="11" xfId="0" applyBorder="1" applyAlignment="1">
      <alignment vertical="center"/>
    </xf>
    <xf numFmtId="0" fontId="0" fillId="11" borderId="11" xfId="0" applyFill="1" applyBorder="1" applyAlignment="1">
      <alignment vertical="center"/>
    </xf>
    <xf numFmtId="0" fontId="0" fillId="12" borderId="11" xfId="0" applyFill="1" applyBorder="1" applyAlignment="1">
      <alignment vertical="center"/>
    </xf>
    <xf numFmtId="0" fontId="0" fillId="11" borderId="9" xfId="0" applyFill="1" applyBorder="1" applyAlignment="1">
      <alignment vertical="center"/>
    </xf>
    <xf numFmtId="0" fontId="7" fillId="0" borderId="0" xfId="6" applyFont="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03">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02"/>
      <tableStyleElement type="headerRow" dxfId="101"/>
      <tableStyleElement type="totalRow" dxfId="100"/>
      <tableStyleElement type="firstColumn" dxfId="99"/>
      <tableStyleElement type="lastColumn" dxfId="98"/>
      <tableStyleElement type="firstRowStripe" dxfId="97"/>
      <tableStyleElement type="secondRowStripe" dxfId="96"/>
      <tableStyleElement type="firstColumnStripe" dxfId="95"/>
      <tableStyleElement type="secondColumnStripe" dxfId="9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26"/>
  <sheetViews>
    <sheetView showGridLines="0" tabSelected="1" showRuler="0" zoomScaleNormal="100" zoomScalePageLayoutView="70" workbookViewId="0">
      <pane ySplit="6" topLeftCell="A7" activePane="bottomLeft" state="frozen"/>
      <selection pane="bottomLeft" activeCell="K10" sqref="K10"/>
    </sheetView>
  </sheetViews>
  <sheetFormatPr defaultRowHeight="30" customHeight="1" x14ac:dyDescent="0.3"/>
  <cols>
    <col min="1" max="1" width="2.6640625" style="45"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1.77734375" customWidth="1"/>
    <col min="9" max="64" width="2.5546875" customWidth="1"/>
    <col min="65" max="65" width="2.6640625" customWidth="1"/>
    <col min="66" max="66" width="2.44140625" customWidth="1"/>
    <col min="67" max="67" width="3" customWidth="1"/>
    <col min="68" max="68" width="2.44140625" customWidth="1"/>
    <col min="69" max="69" width="1.6640625" customWidth="1"/>
    <col min="70" max="70" width="2" customWidth="1"/>
    <col min="71" max="71" width="1.5546875" customWidth="1"/>
    <col min="72" max="72" width="2.44140625" customWidth="1"/>
    <col min="73" max="73" width="2.33203125" customWidth="1"/>
    <col min="74" max="74" width="2.6640625" customWidth="1"/>
    <col min="75" max="75" width="2.21875" customWidth="1"/>
    <col min="76" max="76" width="2.5546875" customWidth="1"/>
    <col min="77" max="77" width="3.109375" customWidth="1"/>
    <col min="78" max="80" width="2.88671875" customWidth="1"/>
    <col min="81" max="81" width="2.44140625" customWidth="1"/>
    <col min="82" max="82" width="2.5546875" customWidth="1"/>
    <col min="83" max="83" width="2.77734375" customWidth="1"/>
    <col min="84" max="84" width="2.6640625" customWidth="1"/>
    <col min="85" max="85" width="2.21875" customWidth="1"/>
    <col min="86" max="86" width="2.5546875" customWidth="1"/>
    <col min="87" max="87" width="2.77734375" customWidth="1"/>
    <col min="88" max="88" width="3.21875" customWidth="1"/>
    <col min="89" max="89" width="2.33203125" customWidth="1"/>
    <col min="90" max="90" width="2.77734375" customWidth="1"/>
    <col min="91" max="91" width="2.44140625" customWidth="1"/>
    <col min="92" max="92" width="2.21875" customWidth="1"/>
    <col min="93" max="93" width="2.88671875" customWidth="1"/>
    <col min="94" max="94" width="3.21875" customWidth="1"/>
    <col min="95" max="95" width="3.44140625" customWidth="1"/>
    <col min="96" max="96" width="3.21875" customWidth="1"/>
    <col min="97" max="97" width="3.109375" customWidth="1"/>
    <col min="98" max="98" width="3.6640625" customWidth="1"/>
    <col min="99" max="99" width="4" customWidth="1"/>
    <col min="100" max="100" width="4.44140625" customWidth="1"/>
    <col min="101" max="101" width="3.77734375" customWidth="1"/>
    <col min="102" max="102" width="3.44140625" customWidth="1"/>
    <col min="103" max="103" width="3.33203125" customWidth="1"/>
    <col min="104" max="104" width="3.109375" customWidth="1"/>
    <col min="105" max="105" width="3.44140625" customWidth="1"/>
    <col min="106" max="106" width="3.21875" customWidth="1"/>
  </cols>
  <sheetData>
    <row r="1" spans="1:106" ht="30" customHeight="1" x14ac:dyDescent="0.55000000000000004">
      <c r="A1" s="46" t="s">
        <v>26</v>
      </c>
      <c r="B1" s="50" t="s">
        <v>59</v>
      </c>
      <c r="C1" s="1"/>
      <c r="D1" s="2"/>
      <c r="E1" s="4"/>
      <c r="F1" s="34"/>
      <c r="H1" s="2"/>
      <c r="I1" s="14"/>
    </row>
    <row r="2" spans="1:106" ht="30" customHeight="1" x14ac:dyDescent="0.3">
      <c r="A2" s="45" t="s">
        <v>23</v>
      </c>
      <c r="B2" s="80" t="s">
        <v>60</v>
      </c>
      <c r="I2" s="48"/>
    </row>
    <row r="3" spans="1:106" ht="30" customHeight="1" x14ac:dyDescent="0.3">
      <c r="A3" s="45" t="s">
        <v>27</v>
      </c>
      <c r="B3" s="80"/>
      <c r="C3" s="61" t="s">
        <v>0</v>
      </c>
      <c r="D3" s="62"/>
      <c r="E3" s="67">
        <f>DATE(2021,9,10)</f>
        <v>44449</v>
      </c>
      <c r="F3" s="67"/>
    </row>
    <row r="4" spans="1:106" ht="30" customHeight="1" x14ac:dyDescent="0.3">
      <c r="A4" s="46" t="s">
        <v>28</v>
      </c>
      <c r="B4" s="80"/>
      <c r="C4" s="61" t="s">
        <v>7</v>
      </c>
      <c r="D4" s="62"/>
      <c r="E4" s="7">
        <v>1</v>
      </c>
      <c r="I4" s="64">
        <f>I5</f>
        <v>44445</v>
      </c>
      <c r="J4" s="65"/>
      <c r="K4" s="65"/>
      <c r="L4" s="65"/>
      <c r="M4" s="65"/>
      <c r="N4" s="65"/>
      <c r="O4" s="66"/>
      <c r="P4" s="64">
        <f>P5</f>
        <v>44452</v>
      </c>
      <c r="Q4" s="65"/>
      <c r="R4" s="65"/>
      <c r="S4" s="65"/>
      <c r="T4" s="65"/>
      <c r="U4" s="65"/>
      <c r="V4" s="66"/>
      <c r="W4" s="64">
        <f>W5</f>
        <v>44459</v>
      </c>
      <c r="X4" s="65"/>
      <c r="Y4" s="65"/>
      <c r="Z4" s="65"/>
      <c r="AA4" s="65"/>
      <c r="AB4" s="65"/>
      <c r="AC4" s="66"/>
      <c r="AD4" s="64">
        <f>AD5</f>
        <v>44466</v>
      </c>
      <c r="AE4" s="65"/>
      <c r="AF4" s="65"/>
      <c r="AG4" s="65"/>
      <c r="AH4" s="65"/>
      <c r="AI4" s="65"/>
      <c r="AJ4" s="66"/>
      <c r="AK4" s="64">
        <f>AK5</f>
        <v>44473</v>
      </c>
      <c r="AL4" s="65"/>
      <c r="AM4" s="65"/>
      <c r="AN4" s="65"/>
      <c r="AO4" s="65"/>
      <c r="AP4" s="65"/>
      <c r="AQ4" s="66"/>
      <c r="AR4" s="64">
        <f>AR5</f>
        <v>44480</v>
      </c>
      <c r="AS4" s="65"/>
      <c r="AT4" s="65"/>
      <c r="AU4" s="65"/>
      <c r="AV4" s="65"/>
      <c r="AW4" s="65"/>
      <c r="AX4" s="66"/>
      <c r="AY4" s="64">
        <f>AY5</f>
        <v>44487</v>
      </c>
      <c r="AZ4" s="65"/>
      <c r="BA4" s="65"/>
      <c r="BB4" s="65"/>
      <c r="BC4" s="65"/>
      <c r="BD4" s="65"/>
      <c r="BE4" s="66"/>
      <c r="BF4" s="64">
        <f>BF5</f>
        <v>44494</v>
      </c>
      <c r="BG4" s="65"/>
      <c r="BH4" s="65"/>
      <c r="BI4" s="65"/>
      <c r="BJ4" s="65"/>
      <c r="BK4" s="65"/>
      <c r="BL4" s="66"/>
      <c r="BM4" s="64">
        <f>DATE(2021,11,1)</f>
        <v>44501</v>
      </c>
      <c r="BN4" s="65"/>
      <c r="BO4" s="65"/>
      <c r="BP4" s="65"/>
      <c r="BQ4" s="65"/>
      <c r="BR4" s="65"/>
      <c r="BS4" s="66"/>
      <c r="BT4" s="64">
        <f>DATE(2021,11,8)</f>
        <v>44508</v>
      </c>
      <c r="BU4" s="65"/>
      <c r="BV4" s="65"/>
      <c r="BW4" s="65"/>
      <c r="BX4" s="65"/>
      <c r="BY4" s="65"/>
      <c r="BZ4" s="66"/>
      <c r="CA4" s="64">
        <f>BT4+7</f>
        <v>44515</v>
      </c>
      <c r="CB4" s="65"/>
      <c r="CC4" s="65"/>
      <c r="CD4" s="65"/>
      <c r="CE4" s="65"/>
      <c r="CF4" s="65"/>
      <c r="CG4" s="66"/>
      <c r="CH4" s="72">
        <f>CA4+7</f>
        <v>44522</v>
      </c>
      <c r="CI4" s="73"/>
      <c r="CJ4" s="73"/>
      <c r="CK4" s="73"/>
      <c r="CL4" s="73"/>
      <c r="CM4" s="73"/>
      <c r="CN4" s="74"/>
      <c r="CO4" s="72">
        <f>CH4+7</f>
        <v>44529</v>
      </c>
      <c r="CP4" s="73"/>
      <c r="CQ4" s="73"/>
      <c r="CR4" s="73"/>
      <c r="CS4" s="73"/>
      <c r="CT4" s="73"/>
      <c r="CU4" s="74"/>
      <c r="CV4" s="72">
        <f>CO4+7</f>
        <v>44536</v>
      </c>
      <c r="CW4" s="73"/>
      <c r="CX4" s="73"/>
      <c r="CY4" s="73"/>
      <c r="CZ4" s="73"/>
      <c r="DA4" s="73"/>
      <c r="DB4" s="74"/>
    </row>
    <row r="5" spans="1:106" ht="15" customHeight="1" x14ac:dyDescent="0.3">
      <c r="A5" s="46" t="s">
        <v>29</v>
      </c>
      <c r="B5" s="63"/>
      <c r="C5" s="63"/>
      <c r="D5" s="63"/>
      <c r="E5" s="63"/>
      <c r="F5" s="63"/>
      <c r="G5" s="63"/>
      <c r="I5" s="11">
        <f>Project_Start-WEEKDAY(Project_Start,1)+2+7*(Display_Week-1)</f>
        <v>44445</v>
      </c>
      <c r="J5" s="10">
        <f>I5+1</f>
        <v>44446</v>
      </c>
      <c r="K5" s="10">
        <f t="shared" ref="K5:AX5" si="0">J5+1</f>
        <v>44447</v>
      </c>
      <c r="L5" s="10">
        <f t="shared" si="0"/>
        <v>44448</v>
      </c>
      <c r="M5" s="10">
        <f t="shared" si="0"/>
        <v>44449</v>
      </c>
      <c r="N5" s="10">
        <f t="shared" si="0"/>
        <v>44450</v>
      </c>
      <c r="O5" s="12">
        <f t="shared" si="0"/>
        <v>44451</v>
      </c>
      <c r="P5" s="11">
        <f>O5+1</f>
        <v>44452</v>
      </c>
      <c r="Q5" s="10">
        <f>P5+1</f>
        <v>44453</v>
      </c>
      <c r="R5" s="10">
        <f t="shared" si="0"/>
        <v>44454</v>
      </c>
      <c r="S5" s="10">
        <f t="shared" si="0"/>
        <v>44455</v>
      </c>
      <c r="T5" s="10">
        <f t="shared" si="0"/>
        <v>44456</v>
      </c>
      <c r="U5" s="10">
        <f t="shared" si="0"/>
        <v>44457</v>
      </c>
      <c r="V5" s="12">
        <f t="shared" si="0"/>
        <v>44458</v>
      </c>
      <c r="W5" s="11">
        <f>V5+1</f>
        <v>44459</v>
      </c>
      <c r="X5" s="10">
        <f>W5+1</f>
        <v>44460</v>
      </c>
      <c r="Y5" s="10">
        <f t="shared" si="0"/>
        <v>44461</v>
      </c>
      <c r="Z5" s="10">
        <f t="shared" si="0"/>
        <v>44462</v>
      </c>
      <c r="AA5" s="10">
        <f t="shared" si="0"/>
        <v>44463</v>
      </c>
      <c r="AB5" s="10">
        <f t="shared" si="0"/>
        <v>44464</v>
      </c>
      <c r="AC5" s="12">
        <f t="shared" si="0"/>
        <v>44465</v>
      </c>
      <c r="AD5" s="11">
        <f>AC5+1</f>
        <v>44466</v>
      </c>
      <c r="AE5" s="10">
        <f>AD5+1</f>
        <v>44467</v>
      </c>
      <c r="AF5" s="10">
        <f t="shared" si="0"/>
        <v>44468</v>
      </c>
      <c r="AG5" s="10">
        <f t="shared" si="0"/>
        <v>44469</v>
      </c>
      <c r="AH5" s="10">
        <f t="shared" si="0"/>
        <v>44470</v>
      </c>
      <c r="AI5" s="10">
        <f t="shared" si="0"/>
        <v>44471</v>
      </c>
      <c r="AJ5" s="12">
        <f t="shared" si="0"/>
        <v>44472</v>
      </c>
      <c r="AK5" s="11">
        <f>AJ5+1</f>
        <v>44473</v>
      </c>
      <c r="AL5" s="10">
        <f>AK5+1</f>
        <v>44474</v>
      </c>
      <c r="AM5" s="10">
        <f t="shared" si="0"/>
        <v>44475</v>
      </c>
      <c r="AN5" s="10">
        <f t="shared" si="0"/>
        <v>44476</v>
      </c>
      <c r="AO5" s="10">
        <f t="shared" si="0"/>
        <v>44477</v>
      </c>
      <c r="AP5" s="10">
        <f t="shared" si="0"/>
        <v>44478</v>
      </c>
      <c r="AQ5" s="12">
        <f t="shared" si="0"/>
        <v>44479</v>
      </c>
      <c r="AR5" s="11">
        <f>AQ5+1</f>
        <v>44480</v>
      </c>
      <c r="AS5" s="10">
        <f>AR5+1</f>
        <v>44481</v>
      </c>
      <c r="AT5" s="10">
        <f t="shared" si="0"/>
        <v>44482</v>
      </c>
      <c r="AU5" s="10">
        <f t="shared" si="0"/>
        <v>44483</v>
      </c>
      <c r="AV5" s="10">
        <f t="shared" si="0"/>
        <v>44484</v>
      </c>
      <c r="AW5" s="10">
        <f t="shared" si="0"/>
        <v>44485</v>
      </c>
      <c r="AX5" s="12">
        <f t="shared" si="0"/>
        <v>44486</v>
      </c>
      <c r="AY5" s="11">
        <f>AX5+1</f>
        <v>44487</v>
      </c>
      <c r="AZ5" s="10">
        <f>AY5+1</f>
        <v>44488</v>
      </c>
      <c r="BA5" s="10">
        <f t="shared" ref="BA5:BE5" si="1">AZ5+1</f>
        <v>44489</v>
      </c>
      <c r="BB5" s="10">
        <f t="shared" si="1"/>
        <v>44490</v>
      </c>
      <c r="BC5" s="10">
        <f t="shared" si="1"/>
        <v>44491</v>
      </c>
      <c r="BD5" s="10">
        <f t="shared" si="1"/>
        <v>44492</v>
      </c>
      <c r="BE5" s="12">
        <f t="shared" si="1"/>
        <v>44493</v>
      </c>
      <c r="BF5" s="11">
        <f>BE5+1</f>
        <v>44494</v>
      </c>
      <c r="BG5" s="10">
        <f>BF5+1</f>
        <v>44495</v>
      </c>
      <c r="BH5" s="10">
        <f t="shared" ref="BH5:BL5" si="2">BG5+1</f>
        <v>44496</v>
      </c>
      <c r="BI5" s="10">
        <f t="shared" si="2"/>
        <v>44497</v>
      </c>
      <c r="BJ5" s="10">
        <f t="shared" si="2"/>
        <v>44498</v>
      </c>
      <c r="BK5" s="10">
        <f t="shared" si="2"/>
        <v>44499</v>
      </c>
      <c r="BL5" s="12">
        <f t="shared" si="2"/>
        <v>44500</v>
      </c>
      <c r="BM5" s="11">
        <v>1</v>
      </c>
      <c r="BN5" s="10">
        <v>2</v>
      </c>
      <c r="BO5" s="11">
        <v>3</v>
      </c>
      <c r="BP5" s="10">
        <v>4</v>
      </c>
      <c r="BQ5" s="10">
        <v>5</v>
      </c>
      <c r="BR5" s="10">
        <v>6</v>
      </c>
      <c r="BS5" s="12">
        <v>7</v>
      </c>
      <c r="BT5" s="11">
        <f>BS5+1</f>
        <v>8</v>
      </c>
      <c r="BU5" s="10">
        <f>BT5+1</f>
        <v>9</v>
      </c>
      <c r="BV5" s="10">
        <f t="shared" ref="BV5:BZ5" si="3">BU5+1</f>
        <v>10</v>
      </c>
      <c r="BW5" s="10">
        <f t="shared" si="3"/>
        <v>11</v>
      </c>
      <c r="BX5" s="10">
        <f t="shared" si="3"/>
        <v>12</v>
      </c>
      <c r="BY5" s="10">
        <f t="shared" si="3"/>
        <v>13</v>
      </c>
      <c r="BZ5" s="10">
        <f t="shared" si="3"/>
        <v>14</v>
      </c>
      <c r="CA5" s="11">
        <f>BZ5+1</f>
        <v>15</v>
      </c>
      <c r="CB5" s="11">
        <f t="shared" ref="CB5:CG5" si="4">CA5+1</f>
        <v>16</v>
      </c>
      <c r="CC5" s="11">
        <f t="shared" si="4"/>
        <v>17</v>
      </c>
      <c r="CD5" s="11">
        <f t="shared" si="4"/>
        <v>18</v>
      </c>
      <c r="CE5" s="11">
        <f t="shared" si="4"/>
        <v>19</v>
      </c>
      <c r="CF5" s="11">
        <f t="shared" si="4"/>
        <v>20</v>
      </c>
      <c r="CG5" s="11">
        <f t="shared" si="4"/>
        <v>21</v>
      </c>
      <c r="CH5" s="11">
        <f>CG5+1</f>
        <v>22</v>
      </c>
      <c r="CI5" s="11">
        <f t="shared" ref="CI5:CN5" si="5">CH5+1</f>
        <v>23</v>
      </c>
      <c r="CJ5" s="11">
        <f t="shared" si="5"/>
        <v>24</v>
      </c>
      <c r="CK5" s="11">
        <f t="shared" si="5"/>
        <v>25</v>
      </c>
      <c r="CL5" s="11">
        <f t="shared" si="5"/>
        <v>26</v>
      </c>
      <c r="CM5" s="11">
        <f t="shared" si="5"/>
        <v>27</v>
      </c>
      <c r="CN5" s="11">
        <f t="shared" si="5"/>
        <v>28</v>
      </c>
      <c r="CO5" s="11">
        <f>CN5+1</f>
        <v>29</v>
      </c>
      <c r="CP5" s="11">
        <f t="shared" ref="CP5:CU5" si="6">CO5+1</f>
        <v>30</v>
      </c>
      <c r="CQ5" s="11">
        <v>1</v>
      </c>
      <c r="CR5" s="11">
        <f t="shared" si="6"/>
        <v>2</v>
      </c>
      <c r="CS5" s="11">
        <f t="shared" si="6"/>
        <v>3</v>
      </c>
      <c r="CT5" s="11">
        <f t="shared" si="6"/>
        <v>4</v>
      </c>
      <c r="CU5" s="11">
        <f t="shared" si="6"/>
        <v>5</v>
      </c>
      <c r="CV5" s="11">
        <f>CU5+1</f>
        <v>6</v>
      </c>
      <c r="CW5" s="11">
        <f t="shared" ref="CW5:DB5" si="7">CV5+1</f>
        <v>7</v>
      </c>
      <c r="CX5" s="11">
        <f t="shared" si="7"/>
        <v>8</v>
      </c>
      <c r="CY5" s="11">
        <f t="shared" si="7"/>
        <v>9</v>
      </c>
      <c r="CZ5" s="11">
        <f t="shared" si="7"/>
        <v>10</v>
      </c>
      <c r="DA5" s="11">
        <f t="shared" si="7"/>
        <v>11</v>
      </c>
      <c r="DB5" s="11">
        <f t="shared" si="7"/>
        <v>12</v>
      </c>
    </row>
    <row r="6" spans="1:106" ht="30" customHeight="1" thickBot="1" x14ac:dyDescent="0.35">
      <c r="A6" s="46" t="s">
        <v>30</v>
      </c>
      <c r="B6" s="8" t="s">
        <v>8</v>
      </c>
      <c r="C6" s="9" t="s">
        <v>2</v>
      </c>
      <c r="D6" s="9" t="s">
        <v>1</v>
      </c>
      <c r="E6" s="9" t="s">
        <v>4</v>
      </c>
      <c r="F6" s="9" t="s">
        <v>5</v>
      </c>
      <c r="G6" s="9"/>
      <c r="H6" s="9" t="s">
        <v>6</v>
      </c>
      <c r="I6" s="13" t="str">
        <f t="shared" ref="I6" si="8">LEFT(TEXT(I5,"ddd"),1)</f>
        <v>M</v>
      </c>
      <c r="J6" s="13" t="str">
        <f t="shared" ref="J6:AR6" si="9">LEFT(TEXT(J5,"ddd"),1)</f>
        <v>T</v>
      </c>
      <c r="K6" s="13" t="str">
        <f t="shared" si="9"/>
        <v>W</v>
      </c>
      <c r="L6" s="13" t="str">
        <f t="shared" si="9"/>
        <v>T</v>
      </c>
      <c r="M6" s="13" t="str">
        <f t="shared" si="9"/>
        <v>F</v>
      </c>
      <c r="N6" s="13" t="str">
        <f t="shared" si="9"/>
        <v>S</v>
      </c>
      <c r="O6" s="13" t="str">
        <f t="shared" si="9"/>
        <v>S</v>
      </c>
      <c r="P6" s="13" t="str">
        <f t="shared" si="9"/>
        <v>M</v>
      </c>
      <c r="Q6" s="13" t="str">
        <f t="shared" si="9"/>
        <v>T</v>
      </c>
      <c r="R6" s="13" t="str">
        <f t="shared" si="9"/>
        <v>W</v>
      </c>
      <c r="S6" s="13" t="str">
        <f t="shared" si="9"/>
        <v>T</v>
      </c>
      <c r="T6" s="13" t="str">
        <f t="shared" si="9"/>
        <v>F</v>
      </c>
      <c r="U6" s="13" t="str">
        <f t="shared" si="9"/>
        <v>S</v>
      </c>
      <c r="V6" s="13" t="str">
        <f t="shared" si="9"/>
        <v>S</v>
      </c>
      <c r="W6" s="13" t="str">
        <f t="shared" si="9"/>
        <v>M</v>
      </c>
      <c r="X6" s="13" t="str">
        <f t="shared" si="9"/>
        <v>T</v>
      </c>
      <c r="Y6" s="13" t="str">
        <f t="shared" si="9"/>
        <v>W</v>
      </c>
      <c r="Z6" s="13" t="str">
        <f t="shared" si="9"/>
        <v>T</v>
      </c>
      <c r="AA6" s="13" t="str">
        <f t="shared" si="9"/>
        <v>F</v>
      </c>
      <c r="AB6" s="13" t="str">
        <f t="shared" si="9"/>
        <v>S</v>
      </c>
      <c r="AC6" s="13" t="str">
        <f t="shared" si="9"/>
        <v>S</v>
      </c>
      <c r="AD6" s="13" t="str">
        <f t="shared" si="9"/>
        <v>M</v>
      </c>
      <c r="AE6" s="13" t="str">
        <f t="shared" si="9"/>
        <v>T</v>
      </c>
      <c r="AF6" s="13" t="str">
        <f t="shared" si="9"/>
        <v>W</v>
      </c>
      <c r="AG6" s="13" t="str">
        <f t="shared" si="9"/>
        <v>T</v>
      </c>
      <c r="AH6" s="13" t="str">
        <f t="shared" si="9"/>
        <v>F</v>
      </c>
      <c r="AI6" s="13" t="str">
        <f t="shared" si="9"/>
        <v>S</v>
      </c>
      <c r="AJ6" s="13" t="str">
        <f t="shared" si="9"/>
        <v>S</v>
      </c>
      <c r="AK6" s="13" t="str">
        <f t="shared" si="9"/>
        <v>M</v>
      </c>
      <c r="AL6" s="13" t="str">
        <f t="shared" si="9"/>
        <v>T</v>
      </c>
      <c r="AM6" s="13" t="str">
        <f t="shared" si="9"/>
        <v>W</v>
      </c>
      <c r="AN6" s="13" t="str">
        <f t="shared" si="9"/>
        <v>T</v>
      </c>
      <c r="AO6" s="13" t="str">
        <f t="shared" si="9"/>
        <v>F</v>
      </c>
      <c r="AP6" s="13" t="str">
        <f t="shared" si="9"/>
        <v>S</v>
      </c>
      <c r="AQ6" s="13" t="str">
        <f t="shared" si="9"/>
        <v>S</v>
      </c>
      <c r="AR6" s="13" t="str">
        <f t="shared" si="9"/>
        <v>M</v>
      </c>
      <c r="AS6" s="13" t="str">
        <f t="shared" ref="AS6:BS6" si="10">LEFT(TEXT(AS5,"ddd"),1)</f>
        <v>T</v>
      </c>
      <c r="AT6" s="13" t="str">
        <f t="shared" si="10"/>
        <v>W</v>
      </c>
      <c r="AU6" s="13" t="str">
        <f t="shared" si="10"/>
        <v>T</v>
      </c>
      <c r="AV6" s="13" t="str">
        <f t="shared" si="10"/>
        <v>F</v>
      </c>
      <c r="AW6" s="13" t="str">
        <f t="shared" si="10"/>
        <v>S</v>
      </c>
      <c r="AX6" s="13" t="str">
        <f t="shared" si="10"/>
        <v>S</v>
      </c>
      <c r="AY6" s="13" t="str">
        <f t="shared" si="10"/>
        <v>M</v>
      </c>
      <c r="AZ6" s="13" t="str">
        <f t="shared" si="10"/>
        <v>T</v>
      </c>
      <c r="BA6" s="13" t="str">
        <f t="shared" si="10"/>
        <v>W</v>
      </c>
      <c r="BB6" s="13" t="str">
        <f t="shared" si="10"/>
        <v>T</v>
      </c>
      <c r="BC6" s="13" t="str">
        <f t="shared" si="10"/>
        <v>F</v>
      </c>
      <c r="BD6" s="13" t="str">
        <f t="shared" si="10"/>
        <v>S</v>
      </c>
      <c r="BE6" s="13" t="str">
        <f t="shared" si="10"/>
        <v>S</v>
      </c>
      <c r="BF6" s="13" t="str">
        <f t="shared" si="10"/>
        <v>M</v>
      </c>
      <c r="BG6" s="13" t="str">
        <f t="shared" si="10"/>
        <v>T</v>
      </c>
      <c r="BH6" s="13" t="str">
        <f t="shared" si="10"/>
        <v>W</v>
      </c>
      <c r="BI6" s="13" t="str">
        <f t="shared" si="10"/>
        <v>T</v>
      </c>
      <c r="BJ6" s="13" t="str">
        <f t="shared" si="10"/>
        <v>F</v>
      </c>
      <c r="BK6" s="13" t="str">
        <f t="shared" si="10"/>
        <v>S</v>
      </c>
      <c r="BL6" s="13" t="str">
        <f t="shared" si="10"/>
        <v>S</v>
      </c>
      <c r="BM6" s="13" t="str">
        <f t="shared" si="10"/>
        <v>S</v>
      </c>
      <c r="BN6" s="13" t="str">
        <f t="shared" si="10"/>
        <v>M</v>
      </c>
      <c r="BO6" s="13" t="str">
        <f t="shared" si="10"/>
        <v>T</v>
      </c>
      <c r="BP6" s="13" t="str">
        <f t="shared" si="10"/>
        <v>W</v>
      </c>
      <c r="BQ6" s="13" t="str">
        <f t="shared" si="10"/>
        <v>T</v>
      </c>
      <c r="BR6" s="13" t="str">
        <f t="shared" si="10"/>
        <v>F</v>
      </c>
      <c r="BS6" s="13" t="str">
        <f t="shared" si="10"/>
        <v>S</v>
      </c>
      <c r="BT6" s="13" t="str">
        <f t="shared" ref="BT6:CN6" si="11">LEFT(TEXT(BT5,"ddd"),1)</f>
        <v>S</v>
      </c>
      <c r="BU6" s="13" t="str">
        <f t="shared" si="11"/>
        <v>M</v>
      </c>
      <c r="BV6" s="13" t="str">
        <f t="shared" si="11"/>
        <v>T</v>
      </c>
      <c r="BW6" s="13" t="str">
        <f t="shared" si="11"/>
        <v>W</v>
      </c>
      <c r="BX6" s="13" t="str">
        <f t="shared" si="11"/>
        <v>T</v>
      </c>
      <c r="BY6" s="13" t="str">
        <f t="shared" si="11"/>
        <v>F</v>
      </c>
      <c r="BZ6" s="13" t="str">
        <f t="shared" si="11"/>
        <v>S</v>
      </c>
      <c r="CA6" s="13" t="str">
        <f t="shared" si="11"/>
        <v>S</v>
      </c>
      <c r="CB6" s="13" t="str">
        <f t="shared" si="11"/>
        <v>M</v>
      </c>
      <c r="CC6" s="13" t="str">
        <f t="shared" si="11"/>
        <v>T</v>
      </c>
      <c r="CD6" s="13" t="str">
        <f t="shared" si="11"/>
        <v>W</v>
      </c>
      <c r="CE6" s="13" t="str">
        <f t="shared" si="11"/>
        <v>T</v>
      </c>
      <c r="CF6" s="13" t="str">
        <f t="shared" si="11"/>
        <v>F</v>
      </c>
      <c r="CG6" s="13" t="str">
        <f t="shared" si="11"/>
        <v>S</v>
      </c>
      <c r="CH6" s="13" t="str">
        <f t="shared" si="11"/>
        <v>S</v>
      </c>
      <c r="CI6" s="13" t="str">
        <f t="shared" si="11"/>
        <v>M</v>
      </c>
      <c r="CJ6" s="13" t="str">
        <f t="shared" si="11"/>
        <v>T</v>
      </c>
      <c r="CK6" s="13" t="str">
        <f t="shared" si="11"/>
        <v>W</v>
      </c>
      <c r="CL6" s="13" t="str">
        <f t="shared" si="11"/>
        <v>T</v>
      </c>
      <c r="CM6" s="13" t="str">
        <f t="shared" si="11"/>
        <v>F</v>
      </c>
      <c r="CN6" s="13" t="str">
        <f t="shared" si="11"/>
        <v>S</v>
      </c>
      <c r="CO6" s="13" t="str">
        <f t="shared" ref="CO6:CU6" si="12">LEFT(TEXT(CO5,"ddd"),1)</f>
        <v>S</v>
      </c>
      <c r="CP6" s="13" t="str">
        <f t="shared" si="12"/>
        <v>M</v>
      </c>
      <c r="CQ6" s="13" t="str">
        <f t="shared" si="12"/>
        <v>S</v>
      </c>
      <c r="CR6" s="13" t="str">
        <f t="shared" si="12"/>
        <v>M</v>
      </c>
      <c r="CS6" s="13" t="str">
        <f t="shared" si="12"/>
        <v>T</v>
      </c>
      <c r="CT6" s="13" t="str">
        <f t="shared" si="12"/>
        <v>W</v>
      </c>
      <c r="CU6" s="13" t="str">
        <f t="shared" si="12"/>
        <v>T</v>
      </c>
      <c r="CV6" s="13" t="str">
        <f t="shared" ref="CV6:DB6" si="13">LEFT(TEXT(CV5,"ddd"),1)</f>
        <v>F</v>
      </c>
      <c r="CW6" s="13" t="str">
        <f t="shared" si="13"/>
        <v>S</v>
      </c>
      <c r="CX6" s="13" t="str">
        <f t="shared" si="13"/>
        <v>S</v>
      </c>
      <c r="CY6" s="13" t="str">
        <f t="shared" si="13"/>
        <v>M</v>
      </c>
      <c r="CZ6" s="13" t="str">
        <f t="shared" si="13"/>
        <v>T</v>
      </c>
      <c r="DA6" s="13" t="str">
        <f t="shared" si="13"/>
        <v>W</v>
      </c>
      <c r="DB6" s="13" t="str">
        <f t="shared" si="13"/>
        <v>T</v>
      </c>
    </row>
    <row r="7" spans="1:106" ht="30" hidden="1" customHeight="1" thickBot="1" x14ac:dyDescent="0.35">
      <c r="A7" s="45" t="s">
        <v>25</v>
      </c>
      <c r="C7" s="49"/>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106" s="3" customFormat="1" ht="30" customHeight="1" thickBot="1" x14ac:dyDescent="0.35">
      <c r="A8" s="46" t="s">
        <v>31</v>
      </c>
      <c r="B8" s="17" t="s">
        <v>33</v>
      </c>
      <c r="C8" s="54"/>
      <c r="D8" s="18"/>
      <c r="E8" s="19"/>
      <c r="F8" s="20"/>
      <c r="G8" s="16"/>
      <c r="H8" s="16" t="str">
        <f t="shared" ref="H8:H23" si="14">IF(OR(ISBLANK(task_start),ISBLANK(task_end)),"",task_end-task_start+1)</f>
        <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75"/>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row>
    <row r="9" spans="1:106" s="3" customFormat="1" ht="43.8" customHeight="1" thickBot="1" x14ac:dyDescent="0.35">
      <c r="A9" s="46" t="s">
        <v>32</v>
      </c>
      <c r="B9" s="68" t="s">
        <v>34</v>
      </c>
      <c r="C9" s="55" t="s">
        <v>40</v>
      </c>
      <c r="D9" s="21">
        <v>1</v>
      </c>
      <c r="E9" s="51">
        <f>Project_Start</f>
        <v>44449</v>
      </c>
      <c r="F9" s="51">
        <f>E9+2</f>
        <v>44451</v>
      </c>
      <c r="G9" s="16"/>
      <c r="H9" s="16"/>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75"/>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row>
    <row r="10" spans="1:106" s="3" customFormat="1" ht="49.8" customHeight="1" thickBot="1" x14ac:dyDescent="0.35">
      <c r="A10" s="46" t="s">
        <v>35</v>
      </c>
      <c r="B10" s="68" t="s">
        <v>36</v>
      </c>
      <c r="C10" s="55" t="s">
        <v>41</v>
      </c>
      <c r="D10" s="21">
        <v>0.9</v>
      </c>
      <c r="E10" s="51">
        <f>F9</f>
        <v>44451</v>
      </c>
      <c r="F10" s="51">
        <f>E10+2</f>
        <v>44453</v>
      </c>
      <c r="G10" s="16"/>
      <c r="H10" s="16"/>
      <c r="I10" s="32"/>
      <c r="J10" s="32"/>
      <c r="K10" s="32"/>
      <c r="L10" s="32"/>
      <c r="M10" s="32"/>
      <c r="N10" s="32"/>
      <c r="O10" s="32"/>
      <c r="P10" s="32"/>
      <c r="Q10" s="32"/>
      <c r="R10" s="32"/>
      <c r="S10" s="32"/>
      <c r="T10" s="32"/>
      <c r="U10" s="33"/>
      <c r="V10" s="33"/>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75"/>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row>
    <row r="11" spans="1:106" s="3" customFormat="1" ht="30" customHeight="1" thickBot="1" x14ac:dyDescent="0.35">
      <c r="A11" s="45"/>
      <c r="B11" s="68" t="s">
        <v>37</v>
      </c>
      <c r="C11" s="55" t="s">
        <v>42</v>
      </c>
      <c r="D11" s="21">
        <v>1</v>
      </c>
      <c r="E11" s="51">
        <f>F10</f>
        <v>44453</v>
      </c>
      <c r="F11" s="51">
        <f>E11+20</f>
        <v>44473</v>
      </c>
      <c r="G11" s="16"/>
      <c r="H11" s="16"/>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75"/>
      <c r="BM11" s="76"/>
      <c r="BN11" s="76"/>
      <c r="BO11" s="76"/>
      <c r="BP11" s="76"/>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row>
    <row r="12" spans="1:106" s="3" customFormat="1" ht="30" customHeight="1" thickBot="1" x14ac:dyDescent="0.35">
      <c r="A12" s="45"/>
      <c r="B12" s="68" t="s">
        <v>38</v>
      </c>
      <c r="C12" s="55" t="s">
        <v>43</v>
      </c>
      <c r="D12" s="21">
        <v>1</v>
      </c>
      <c r="E12" s="51">
        <f>F11</f>
        <v>44473</v>
      </c>
      <c r="F12" s="51">
        <f>E12+15</f>
        <v>44488</v>
      </c>
      <c r="G12" s="16"/>
      <c r="H12" s="16"/>
      <c r="I12" s="32"/>
      <c r="J12" s="32"/>
      <c r="K12" s="32"/>
      <c r="L12" s="32"/>
      <c r="M12" s="32"/>
      <c r="N12" s="32"/>
      <c r="O12" s="32"/>
      <c r="P12" s="32"/>
      <c r="Q12" s="32"/>
      <c r="R12" s="32"/>
      <c r="S12" s="32"/>
      <c r="T12" s="32"/>
      <c r="U12" s="32"/>
      <c r="V12" s="32"/>
      <c r="W12" s="32"/>
      <c r="X12" s="32"/>
      <c r="Y12" s="33"/>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75"/>
      <c r="BM12" s="76"/>
      <c r="BN12" s="76"/>
      <c r="BO12" s="76"/>
      <c r="BP12" s="76"/>
      <c r="BQ12" s="76"/>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row>
    <row r="13" spans="1:106" s="3" customFormat="1" ht="30" customHeight="1" thickBot="1" x14ac:dyDescent="0.35">
      <c r="A13" s="45"/>
      <c r="B13" s="60" t="s">
        <v>39</v>
      </c>
      <c r="C13" s="55" t="s">
        <v>44</v>
      </c>
      <c r="D13" s="21">
        <v>0.2</v>
      </c>
      <c r="E13" s="51">
        <f>F12</f>
        <v>44488</v>
      </c>
      <c r="F13" s="51">
        <f>E13+3</f>
        <v>44491</v>
      </c>
      <c r="G13" s="16"/>
      <c r="H13" s="16"/>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75"/>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row>
    <row r="14" spans="1:106" s="3" customFormat="1" ht="30" customHeight="1" thickBot="1" x14ac:dyDescent="0.35">
      <c r="A14" s="46" t="s">
        <v>45</v>
      </c>
      <c r="B14" s="22" t="s">
        <v>46</v>
      </c>
      <c r="C14" s="56"/>
      <c r="D14" s="23"/>
      <c r="E14" s="24"/>
      <c r="F14" s="25"/>
      <c r="G14" s="16"/>
      <c r="H14" s="16" t="str">
        <f t="shared" si="14"/>
        <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75"/>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row>
    <row r="15" spans="1:106" s="3" customFormat="1" ht="30" customHeight="1" thickBot="1" x14ac:dyDescent="0.35">
      <c r="A15" s="46"/>
      <c r="B15" s="69" t="s">
        <v>47</v>
      </c>
      <c r="C15" s="57" t="s">
        <v>56</v>
      </c>
      <c r="D15" s="26">
        <f>0%</f>
        <v>0</v>
      </c>
      <c r="E15" s="52">
        <f>F13</f>
        <v>44491</v>
      </c>
      <c r="F15" s="52">
        <f>E15+10</f>
        <v>44501</v>
      </c>
      <c r="G15" s="16"/>
      <c r="H15" s="16"/>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79"/>
      <c r="BD15" s="79"/>
      <c r="BE15" s="79"/>
      <c r="BF15" s="79"/>
      <c r="BG15" s="79"/>
      <c r="BH15" s="79"/>
      <c r="BI15" s="79"/>
      <c r="BJ15" s="79"/>
      <c r="BK15" s="79"/>
      <c r="BL15" s="75"/>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row>
    <row r="16" spans="1:106" s="3" customFormat="1" ht="30" customHeight="1" thickBot="1" x14ac:dyDescent="0.35">
      <c r="A16" s="45"/>
      <c r="B16" s="69" t="s">
        <v>48</v>
      </c>
      <c r="C16" s="57" t="s">
        <v>42</v>
      </c>
      <c r="D16" s="26">
        <v>0</v>
      </c>
      <c r="E16" s="71">
        <f>F15</f>
        <v>44501</v>
      </c>
      <c r="F16" s="71">
        <f>E16+20</f>
        <v>44521</v>
      </c>
      <c r="G16" s="16"/>
      <c r="H16" s="16"/>
      <c r="I16" s="32"/>
      <c r="J16" s="32"/>
      <c r="K16" s="32"/>
      <c r="L16" s="32"/>
      <c r="M16" s="32"/>
      <c r="N16" s="32"/>
      <c r="O16" s="32"/>
      <c r="P16" s="32"/>
      <c r="Q16" s="32"/>
      <c r="R16" s="32"/>
      <c r="S16" s="32"/>
      <c r="T16" s="32"/>
      <c r="U16" s="33"/>
      <c r="V16" s="33"/>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75"/>
      <c r="BM16" s="77"/>
      <c r="BN16" s="77"/>
      <c r="BO16" s="77"/>
      <c r="BP16" s="77"/>
      <c r="BQ16" s="77"/>
      <c r="BR16" s="77"/>
      <c r="BS16" s="77"/>
      <c r="BT16" s="77"/>
      <c r="BU16" s="77"/>
      <c r="BV16" s="77"/>
      <c r="BW16" s="77"/>
      <c r="BX16" s="77"/>
      <c r="BY16" s="77"/>
      <c r="BZ16" s="77"/>
      <c r="CA16" s="77"/>
      <c r="CB16" s="77"/>
      <c r="CC16" s="77"/>
      <c r="CD16" s="77"/>
      <c r="CE16" s="77"/>
      <c r="CF16" s="77"/>
      <c r="CG16" s="77"/>
      <c r="CH16" s="76"/>
      <c r="CI16" s="76"/>
      <c r="CJ16" s="76"/>
      <c r="CK16" s="76"/>
      <c r="CL16" s="76"/>
      <c r="CM16" s="76"/>
      <c r="CN16" s="76"/>
      <c r="CO16" s="76"/>
      <c r="CP16" s="76"/>
      <c r="CQ16" s="76"/>
      <c r="CR16" s="76"/>
      <c r="CS16" s="76"/>
      <c r="CT16" s="76"/>
      <c r="CU16" s="76"/>
      <c r="CV16" s="76"/>
      <c r="CW16" s="76"/>
      <c r="CX16" s="76"/>
      <c r="CY16" s="76"/>
      <c r="CZ16" s="76"/>
      <c r="DA16" s="76"/>
      <c r="DB16" s="76"/>
    </row>
    <row r="17" spans="1:106" s="3" customFormat="1" ht="30" customHeight="1" thickBot="1" x14ac:dyDescent="0.35">
      <c r="A17" s="45"/>
      <c r="B17" s="69" t="s">
        <v>49</v>
      </c>
      <c r="C17" s="57" t="s">
        <v>44</v>
      </c>
      <c r="D17" s="26">
        <f>0%</f>
        <v>0</v>
      </c>
      <c r="E17" s="71">
        <f>F16</f>
        <v>44521</v>
      </c>
      <c r="F17" s="71">
        <f>E17+5</f>
        <v>44526</v>
      </c>
      <c r="G17" s="16"/>
      <c r="H17" s="16"/>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75"/>
      <c r="BM17" s="76"/>
      <c r="BN17" s="76"/>
      <c r="BO17" s="76"/>
      <c r="BP17" s="76"/>
      <c r="BQ17" s="76"/>
      <c r="BR17" s="76"/>
      <c r="BS17" s="76"/>
      <c r="BT17" s="76"/>
      <c r="BU17" s="76"/>
      <c r="BV17" s="76"/>
      <c r="BW17" s="76"/>
      <c r="BX17" s="76"/>
      <c r="BY17" s="76"/>
      <c r="BZ17" s="76"/>
      <c r="CA17" s="76"/>
      <c r="CB17" s="76"/>
      <c r="CC17" s="76"/>
      <c r="CD17" s="76"/>
      <c r="CE17" s="76"/>
      <c r="CF17" s="76"/>
      <c r="CG17" s="76"/>
      <c r="CH17" s="77"/>
      <c r="CI17" s="77"/>
      <c r="CJ17" s="77"/>
      <c r="CK17" s="77"/>
      <c r="CL17" s="77"/>
      <c r="CM17" s="76"/>
      <c r="CN17" s="76"/>
      <c r="CO17" s="76"/>
      <c r="CP17" s="76"/>
      <c r="CQ17" s="76"/>
      <c r="CR17" s="76"/>
      <c r="CS17" s="76"/>
      <c r="CT17" s="76"/>
      <c r="CU17" s="76"/>
      <c r="CV17" s="76"/>
      <c r="CW17" s="76"/>
      <c r="CX17" s="76"/>
      <c r="CY17" s="76"/>
      <c r="CZ17" s="76"/>
      <c r="DA17" s="76"/>
      <c r="DB17" s="76"/>
    </row>
    <row r="18" spans="1:106" s="3" customFormat="1" ht="30" customHeight="1" thickBot="1" x14ac:dyDescent="0.35">
      <c r="A18" s="45"/>
      <c r="B18" s="69" t="s">
        <v>50</v>
      </c>
      <c r="C18" s="57" t="s">
        <v>43</v>
      </c>
      <c r="D18" s="26">
        <f>0%</f>
        <v>0</v>
      </c>
      <c r="E18" s="71">
        <f>F17</f>
        <v>44526</v>
      </c>
      <c r="F18" s="71">
        <f>E18+6</f>
        <v>44532</v>
      </c>
      <c r="G18" s="16"/>
      <c r="H18" s="16"/>
      <c r="I18" s="32"/>
      <c r="J18" s="32"/>
      <c r="K18" s="32"/>
      <c r="L18" s="32"/>
      <c r="M18" s="32"/>
      <c r="N18" s="32"/>
      <c r="O18" s="32"/>
      <c r="P18" s="32"/>
      <c r="Q18" s="32"/>
      <c r="R18" s="32"/>
      <c r="S18" s="32"/>
      <c r="T18" s="32"/>
      <c r="U18" s="32"/>
      <c r="V18" s="32"/>
      <c r="W18" s="32"/>
      <c r="X18" s="32"/>
      <c r="Y18" s="33"/>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75"/>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M18" s="77"/>
      <c r="CN18" s="77"/>
      <c r="CO18" s="77"/>
      <c r="CP18" s="77"/>
      <c r="CQ18" s="77"/>
      <c r="CR18" s="77"/>
      <c r="CS18" s="76"/>
      <c r="CT18" s="76"/>
      <c r="CU18" s="76"/>
      <c r="CV18" s="76"/>
      <c r="CW18" s="76"/>
      <c r="CX18" s="76"/>
      <c r="CY18" s="76"/>
      <c r="CZ18" s="76"/>
      <c r="DA18" s="76"/>
      <c r="DB18" s="76"/>
    </row>
    <row r="19" spans="1:106" s="3" customFormat="1" ht="30" customHeight="1" thickBot="1" x14ac:dyDescent="0.35">
      <c r="A19" s="45" t="s">
        <v>24</v>
      </c>
      <c r="B19" s="27" t="s">
        <v>51</v>
      </c>
      <c r="C19" s="58"/>
      <c r="D19" s="28"/>
      <c r="E19" s="29"/>
      <c r="F19" s="30"/>
      <c r="G19" s="16"/>
      <c r="H19" s="16" t="str">
        <f t="shared" si="14"/>
        <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75"/>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row>
    <row r="20" spans="1:106" s="3" customFormat="1" ht="30" customHeight="1" thickBot="1" x14ac:dyDescent="0.35">
      <c r="A20" s="45"/>
      <c r="B20" s="70" t="s">
        <v>52</v>
      </c>
      <c r="C20" s="59" t="s">
        <v>57</v>
      </c>
      <c r="D20" s="31">
        <f>0%</f>
        <v>0</v>
      </c>
      <c r="E20" s="53">
        <f>F18</f>
        <v>44532</v>
      </c>
      <c r="F20" s="53">
        <f>E20+2</f>
        <v>44534</v>
      </c>
      <c r="G20" s="16"/>
      <c r="H20" s="16"/>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75"/>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8"/>
      <c r="CT20" s="78"/>
      <c r="CU20" s="76"/>
      <c r="CV20" s="76"/>
      <c r="CW20" s="76"/>
      <c r="CX20" s="76"/>
      <c r="CY20" s="76"/>
      <c r="CZ20" s="76"/>
      <c r="DA20" s="76"/>
      <c r="DB20" s="76"/>
    </row>
    <row r="21" spans="1:106" s="3" customFormat="1" ht="38.4" customHeight="1" thickBot="1" x14ac:dyDescent="0.35">
      <c r="A21" s="45"/>
      <c r="B21" s="70" t="s">
        <v>53</v>
      </c>
      <c r="C21" s="59" t="s">
        <v>44</v>
      </c>
      <c r="D21" s="31">
        <f>0%</f>
        <v>0</v>
      </c>
      <c r="E21" s="53">
        <f>F20</f>
        <v>44534</v>
      </c>
      <c r="F21" s="53">
        <f>E21+1</f>
        <v>44535</v>
      </c>
      <c r="G21" s="16"/>
      <c r="H21" s="16"/>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75"/>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8"/>
      <c r="CV21" s="78"/>
      <c r="CW21" s="76"/>
      <c r="CX21" s="76"/>
      <c r="CY21" s="76"/>
      <c r="CZ21" s="76"/>
      <c r="DA21" s="76"/>
      <c r="DB21" s="76"/>
    </row>
    <row r="22" spans="1:106" s="3" customFormat="1" ht="58.2" customHeight="1" thickBot="1" x14ac:dyDescent="0.35">
      <c r="A22" s="45"/>
      <c r="B22" s="70" t="s">
        <v>54</v>
      </c>
      <c r="C22" s="59" t="s">
        <v>58</v>
      </c>
      <c r="D22" s="31">
        <f>0%</f>
        <v>0</v>
      </c>
      <c r="E22" s="53">
        <f>F21</f>
        <v>44535</v>
      </c>
      <c r="F22" s="53">
        <f>E22+2</f>
        <v>44537</v>
      </c>
      <c r="G22" s="16"/>
      <c r="H22" s="16"/>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75"/>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8"/>
      <c r="CW22" s="78"/>
      <c r="CX22" s="78"/>
      <c r="CY22" s="76"/>
      <c r="CZ22" s="76"/>
      <c r="DA22" s="76"/>
      <c r="DB22" s="76"/>
    </row>
    <row r="23" spans="1:106" s="3" customFormat="1" ht="61.8" customHeight="1" thickBot="1" x14ac:dyDescent="0.35">
      <c r="A23" s="45"/>
      <c r="B23" s="70" t="s">
        <v>55</v>
      </c>
      <c r="C23" s="59" t="s">
        <v>42</v>
      </c>
      <c r="D23" s="31">
        <f>0%</f>
        <v>0</v>
      </c>
      <c r="E23" s="53">
        <f>F22</f>
        <v>44537</v>
      </c>
      <c r="F23" s="53">
        <f>E23+1</f>
        <v>44538</v>
      </c>
      <c r="G23" s="16"/>
      <c r="H23" s="16"/>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75"/>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8"/>
      <c r="CX23" s="78"/>
      <c r="CY23" s="76"/>
      <c r="CZ23" s="76"/>
      <c r="DA23" s="76"/>
      <c r="DB23" s="76"/>
    </row>
    <row r="24" spans="1:106" ht="30" customHeight="1" x14ac:dyDescent="0.3">
      <c r="G24" s="6"/>
    </row>
    <row r="25" spans="1:106" ht="30" customHeight="1" x14ac:dyDescent="0.3">
      <c r="C25" s="14"/>
      <c r="F25" s="47"/>
    </row>
    <row r="26" spans="1:106" ht="30" customHeight="1" x14ac:dyDescent="0.3">
      <c r="C26" s="15"/>
    </row>
  </sheetData>
  <mergeCells count="19">
    <mergeCell ref="CO4:CU4"/>
    <mergeCell ref="CV4:DB4"/>
    <mergeCell ref="B2:B4"/>
    <mergeCell ref="BT4:BZ4"/>
    <mergeCell ref="CA4:CG4"/>
    <mergeCell ref="CH4:CN4"/>
    <mergeCell ref="BM4:BS4"/>
    <mergeCell ref="AY4:BE4"/>
    <mergeCell ref="BF4:BL4"/>
    <mergeCell ref="E3:F3"/>
    <mergeCell ref="I4:O4"/>
    <mergeCell ref="P4:V4"/>
    <mergeCell ref="W4:AC4"/>
    <mergeCell ref="AD4:AJ4"/>
    <mergeCell ref="C3:D3"/>
    <mergeCell ref="C4:D4"/>
    <mergeCell ref="B5:G5"/>
    <mergeCell ref="AK4:AQ4"/>
    <mergeCell ref="AR4:AX4"/>
  </mergeCells>
  <conditionalFormatting sqref="D7:D23">
    <cfRule type="dataBar" priority="4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3">
    <cfRule type="expression" dxfId="93" priority="66">
      <formula>AND(TODAY()&gt;=I$5,TODAY()&lt;J$5)</formula>
    </cfRule>
  </conditionalFormatting>
  <conditionalFormatting sqref="I7:BL23">
    <cfRule type="expression" dxfId="92" priority="60">
      <formula>AND(task_start&lt;=I$5,ROUNDDOWN((task_end-task_start+1)*task_progress,0)+task_start-1&gt;=I$5)</formula>
    </cfRule>
    <cfRule type="expression" dxfId="91" priority="61" stopIfTrue="1">
      <formula>AND(task_end&gt;=I$5,task_start&lt;J$5)</formula>
    </cfRule>
  </conditionalFormatting>
  <conditionalFormatting sqref="BN5 BP5:BS5">
    <cfRule type="expression" dxfId="90" priority="33">
      <formula>AND(TODAY()&gt;=BN$5,TODAY()&lt;BO$5)</formula>
    </cfRule>
  </conditionalFormatting>
  <conditionalFormatting sqref="BM5">
    <cfRule type="expression" dxfId="89" priority="32">
      <formula>AND(TODAY()&gt;=BM$5,TODAY()&lt;BN$5)</formula>
    </cfRule>
  </conditionalFormatting>
  <conditionalFormatting sqref="BO5">
    <cfRule type="expression" dxfId="88" priority="31">
      <formula>AND(TODAY()&gt;=BO$5,TODAY()&lt;BP$5)</formula>
    </cfRule>
  </conditionalFormatting>
  <conditionalFormatting sqref="CV6">
    <cfRule type="expression" dxfId="87" priority="1">
      <formula>AND(TODAY()&gt;=CV$5,TODAY()&lt;CW$5)</formula>
    </cfRule>
  </conditionalFormatting>
  <conditionalFormatting sqref="BM6:BS6">
    <cfRule type="expression" dxfId="83" priority="30">
      <formula>AND(TODAY()&gt;=BM$5,TODAY()&lt;BN$5)</formula>
    </cfRule>
  </conditionalFormatting>
  <conditionalFormatting sqref="CV5:DB5">
    <cfRule type="expression" dxfId="58" priority="4">
      <formula>AND(TODAY()&gt;=CV$5,TODAY()&lt;CW$5)</formula>
    </cfRule>
  </conditionalFormatting>
  <conditionalFormatting sqref="CW6:DB6">
    <cfRule type="expression" dxfId="56" priority="2">
      <formula>AND(TODAY()&gt;=CW$5,TODAY()&lt;CX$5)</formula>
    </cfRule>
  </conditionalFormatting>
  <conditionalFormatting sqref="BU5:BZ5">
    <cfRule type="expression" dxfId="54" priority="25">
      <formula>AND(TODAY()&gt;=BU$5,TODAY()&lt;BV$5)</formula>
    </cfRule>
  </conditionalFormatting>
  <conditionalFormatting sqref="BT5">
    <cfRule type="expression" dxfId="53" priority="24">
      <formula>AND(TODAY()&gt;=BT$5,TODAY()&lt;BU$5)</formula>
    </cfRule>
  </conditionalFormatting>
  <conditionalFormatting sqref="BU6:BZ6">
    <cfRule type="expression" dxfId="51" priority="22">
      <formula>AND(TODAY()&gt;=BU$5,TODAY()&lt;BV$5)</formula>
    </cfRule>
  </conditionalFormatting>
  <conditionalFormatting sqref="BT6">
    <cfRule type="expression" dxfId="50" priority="21">
      <formula>AND(TODAY()&gt;=BT$5,TODAY()&lt;BU$5)</formula>
    </cfRule>
  </conditionalFormatting>
  <conditionalFormatting sqref="CA5:CG5">
    <cfRule type="expression" dxfId="18" priority="19">
      <formula>AND(TODAY()&gt;=CA$5,TODAY()&lt;CB$5)</formula>
    </cfRule>
  </conditionalFormatting>
  <conditionalFormatting sqref="CB6:CG6">
    <cfRule type="expression" dxfId="16" priority="17">
      <formula>AND(TODAY()&gt;=CB$5,TODAY()&lt;CC$5)</formula>
    </cfRule>
  </conditionalFormatting>
  <conditionalFormatting sqref="CA6">
    <cfRule type="expression" dxfId="15" priority="16">
      <formula>AND(TODAY()&gt;=CA$5,TODAY()&lt;CB$5)</formula>
    </cfRule>
  </conditionalFormatting>
  <conditionalFormatting sqref="CH5:CN5">
    <cfRule type="expression" dxfId="13" priority="14">
      <formula>AND(TODAY()&gt;=CH$5,TODAY()&lt;CI$5)</formula>
    </cfRule>
  </conditionalFormatting>
  <conditionalFormatting sqref="CI6:CN6">
    <cfRule type="expression" dxfId="11" priority="12">
      <formula>AND(TODAY()&gt;=CI$5,TODAY()&lt;CJ$5)</formula>
    </cfRule>
  </conditionalFormatting>
  <conditionalFormatting sqref="CH6">
    <cfRule type="expression" dxfId="10" priority="11">
      <formula>AND(TODAY()&gt;=CH$5,TODAY()&lt;CI$5)</formula>
    </cfRule>
  </conditionalFormatting>
  <conditionalFormatting sqref="CO5:CU5">
    <cfRule type="expression" dxfId="8" priority="9">
      <formula>AND(TODAY()&gt;=CO$5,TODAY()&lt;CP$5)</formula>
    </cfRule>
  </conditionalFormatting>
  <conditionalFormatting sqref="CP6:CU6">
    <cfRule type="expression" dxfId="6" priority="7">
      <formula>AND(TODAY()&gt;=CP$5,TODAY()&lt;CQ$5)</formula>
    </cfRule>
  </conditionalFormatting>
  <conditionalFormatting sqref="CO6">
    <cfRule type="expression" dxfId="5" priority="6">
      <formula>AND(TODAY()&gt;=CO$5,TODAY()&lt;CP$5)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5" customWidth="1"/>
    <col min="2" max="16384" width="9.109375" style="2"/>
  </cols>
  <sheetData>
    <row r="1" spans="1:2" ht="46.5" customHeight="1" x14ac:dyDescent="0.3"/>
    <row r="2" spans="1:2" s="37" customFormat="1" ht="15.6" x14ac:dyDescent="0.3">
      <c r="A2" s="36" t="s">
        <v>11</v>
      </c>
      <c r="B2" s="36"/>
    </row>
    <row r="3" spans="1:2" s="41" customFormat="1" ht="27" customHeight="1" x14ac:dyDescent="0.3">
      <c r="A3" s="42" t="s">
        <v>16</v>
      </c>
      <c r="B3" s="42"/>
    </row>
    <row r="4" spans="1:2" s="38" customFormat="1" ht="25.8" x14ac:dyDescent="0.5">
      <c r="A4" s="39" t="s">
        <v>10</v>
      </c>
    </row>
    <row r="5" spans="1:2" ht="74.099999999999994" customHeight="1" x14ac:dyDescent="0.3">
      <c r="A5" s="40" t="s">
        <v>19</v>
      </c>
    </row>
    <row r="6" spans="1:2" ht="26.25" customHeight="1" x14ac:dyDescent="0.3">
      <c r="A6" s="39" t="s">
        <v>22</v>
      </c>
    </row>
    <row r="7" spans="1:2" s="35" customFormat="1" ht="204.9" customHeight="1" x14ac:dyDescent="0.3">
      <c r="A7" s="44" t="s">
        <v>21</v>
      </c>
    </row>
    <row r="8" spans="1:2" s="38" customFormat="1" ht="25.8" x14ac:dyDescent="0.5">
      <c r="A8" s="39" t="s">
        <v>12</v>
      </c>
    </row>
    <row r="9" spans="1:2" ht="57.6" x14ac:dyDescent="0.3">
      <c r="A9" s="40" t="s">
        <v>20</v>
      </c>
    </row>
    <row r="10" spans="1:2" s="35" customFormat="1" ht="27.9" customHeight="1" x14ac:dyDescent="0.3">
      <c r="A10" s="43" t="s">
        <v>18</v>
      </c>
    </row>
    <row r="11" spans="1:2" s="38" customFormat="1" ht="25.8" x14ac:dyDescent="0.5">
      <c r="A11" s="39" t="s">
        <v>9</v>
      </c>
    </row>
    <row r="12" spans="1:2" ht="28.8" x14ac:dyDescent="0.3">
      <c r="A12" s="40" t="s">
        <v>17</v>
      </c>
    </row>
    <row r="13" spans="1:2" s="35" customFormat="1" ht="27.9" customHeight="1" x14ac:dyDescent="0.3">
      <c r="A13" s="43" t="s">
        <v>3</v>
      </c>
    </row>
    <row r="14" spans="1:2" s="38" customFormat="1" ht="25.8" x14ac:dyDescent="0.5">
      <c r="A14" s="39" t="s">
        <v>13</v>
      </c>
    </row>
    <row r="15" spans="1:2" ht="75" customHeight="1" x14ac:dyDescent="0.3">
      <c r="A15" s="40" t="s">
        <v>14</v>
      </c>
    </row>
    <row r="16" spans="1:2" ht="72" x14ac:dyDescent="0.3">
      <c r="A16" s="40"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2021-10-22T23:43:18Z</dcterms:modified>
</cp:coreProperties>
</file>