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mustafa_kodvavi_student_manchester_ac_uk/Documents/ESP - Group 3/Lab Documents/Sensor Lab ;3/"/>
    </mc:Choice>
  </mc:AlternateContent>
  <xr:revisionPtr revIDLastSave="1480" documentId="11_E60897F41BE170836B02CE998F75CCDC64E183C8" xr6:coauthVersionLast="47" xr6:coauthVersionMax="47" xr10:uidLastSave="{50023DD8-A45A-4749-ACCB-312B682A343E}"/>
  <bookViews>
    <workbookView minimized="1" xWindow="345" yWindow="690" windowWidth="21600" windowHeight="11385" firstSheet="1" activeTab="1" xr2:uid="{00000000-000D-0000-FFFF-FFFF00000000}"/>
  </bookViews>
  <sheets>
    <sheet name="Random Lab prep notes" sheetId="1" r:id="rId1"/>
    <sheet name="Table" sheetId="2" r:id="rId2"/>
    <sheet name="Sheet1" sheetId="3" r:id="rId3"/>
    <sheet name="Sheet2" sheetId="4" r:id="rId4"/>
    <sheet name="Sheet3" sheetId="5" r:id="rId5"/>
    <sheet name="Sheet4" sheetId="6" r:id="rId6"/>
    <sheet name="Sheet5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5" i="6" l="1"/>
  <c r="K45" i="6"/>
  <c r="I55" i="4" a="1"/>
  <c r="I55" i="4" s="1"/>
  <c r="K3" i="4"/>
  <c r="M15" i="4" s="1"/>
  <c r="S38" i="7"/>
  <c r="R38" i="7"/>
  <c r="S37" i="7"/>
  <c r="R37" i="7"/>
  <c r="S36" i="7"/>
  <c r="R36" i="7"/>
  <c r="S35" i="7"/>
  <c r="R35" i="7"/>
  <c r="S34" i="7"/>
  <c r="R34" i="7"/>
  <c r="S33" i="7"/>
  <c r="R33" i="7"/>
  <c r="S32" i="7"/>
  <c r="R32" i="7"/>
  <c r="K32" i="7"/>
  <c r="L32" i="7"/>
  <c r="M32" i="7"/>
  <c r="Q32" i="7" s="1"/>
  <c r="N32" i="7"/>
  <c r="O32" i="7"/>
  <c r="K33" i="7"/>
  <c r="L33" i="7"/>
  <c r="M33" i="7"/>
  <c r="N33" i="7"/>
  <c r="O33" i="7"/>
  <c r="K34" i="7"/>
  <c r="P34" i="7" s="1"/>
  <c r="L34" i="7"/>
  <c r="M34" i="7"/>
  <c r="N34" i="7"/>
  <c r="O34" i="7"/>
  <c r="Q34" i="7" s="1"/>
  <c r="K35" i="7"/>
  <c r="L35" i="7"/>
  <c r="M35" i="7"/>
  <c r="N35" i="7"/>
  <c r="O35" i="7"/>
  <c r="K36" i="7"/>
  <c r="L36" i="7"/>
  <c r="M36" i="7"/>
  <c r="Q36" i="7" s="1"/>
  <c r="N36" i="7"/>
  <c r="O36" i="7"/>
  <c r="K37" i="7"/>
  <c r="L37" i="7"/>
  <c r="M37" i="7"/>
  <c r="N37" i="7"/>
  <c r="O37" i="7"/>
  <c r="K38" i="7"/>
  <c r="L38" i="7"/>
  <c r="M38" i="7"/>
  <c r="N38" i="7"/>
  <c r="O38" i="7"/>
  <c r="K39" i="7"/>
  <c r="L39" i="7"/>
  <c r="M39" i="7"/>
  <c r="N39" i="7"/>
  <c r="O39" i="7"/>
  <c r="K40" i="7"/>
  <c r="L40" i="7"/>
  <c r="M40" i="7"/>
  <c r="N40" i="7"/>
  <c r="O40" i="7"/>
  <c r="K41" i="7"/>
  <c r="L41" i="7"/>
  <c r="M41" i="7"/>
  <c r="N41" i="7"/>
  <c r="O41" i="7"/>
  <c r="K42" i="7"/>
  <c r="L42" i="7"/>
  <c r="M42" i="7"/>
  <c r="N42" i="7"/>
  <c r="O42" i="7"/>
  <c r="K43" i="7"/>
  <c r="L43" i="7"/>
  <c r="M43" i="7"/>
  <c r="N43" i="7"/>
  <c r="O43" i="7"/>
  <c r="K44" i="7"/>
  <c r="L44" i="7"/>
  <c r="M44" i="7"/>
  <c r="N44" i="7"/>
  <c r="O44" i="7"/>
  <c r="K45" i="7"/>
  <c r="L45" i="7"/>
  <c r="M45" i="7"/>
  <c r="N45" i="7"/>
  <c r="O45" i="7"/>
  <c r="J45" i="7"/>
  <c r="J33" i="7"/>
  <c r="P33" i="7" s="1"/>
  <c r="J34" i="7"/>
  <c r="J35" i="7"/>
  <c r="J36" i="7"/>
  <c r="J37" i="7"/>
  <c r="J38" i="7"/>
  <c r="J39" i="7"/>
  <c r="J40" i="7"/>
  <c r="J41" i="7"/>
  <c r="J42" i="7"/>
  <c r="J43" i="7"/>
  <c r="J44" i="7"/>
  <c r="J32" i="7"/>
  <c r="P32" i="7" s="1"/>
  <c r="Q37" i="7"/>
  <c r="P36" i="7"/>
  <c r="P35" i="7"/>
  <c r="H19" i="7"/>
  <c r="I19" i="7" s="1"/>
  <c r="G19" i="7"/>
  <c r="F19" i="7"/>
  <c r="H18" i="7"/>
  <c r="G18" i="7"/>
  <c r="F18" i="7"/>
  <c r="I18" i="7" s="1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J10" i="7" s="1"/>
  <c r="H9" i="7"/>
  <c r="G9" i="7"/>
  <c r="F9" i="7"/>
  <c r="H8" i="7"/>
  <c r="G8" i="7"/>
  <c r="I8" i="7" s="1"/>
  <c r="F8" i="7"/>
  <c r="H7" i="7"/>
  <c r="G7" i="7"/>
  <c r="F7" i="7"/>
  <c r="H6" i="7"/>
  <c r="G6" i="7"/>
  <c r="F6" i="7"/>
  <c r="H5" i="7"/>
  <c r="G5" i="7"/>
  <c r="F5" i="7"/>
  <c r="H4" i="7"/>
  <c r="G4" i="7"/>
  <c r="F4" i="7"/>
  <c r="G63" i="6"/>
  <c r="J63" i="6" s="1"/>
  <c r="H63" i="6"/>
  <c r="G64" i="6"/>
  <c r="J64" i="6" s="1"/>
  <c r="H64" i="6"/>
  <c r="F63" i="6"/>
  <c r="F64" i="6"/>
  <c r="H62" i="6"/>
  <c r="G62" i="6"/>
  <c r="F62" i="6"/>
  <c r="H61" i="6"/>
  <c r="G61" i="6"/>
  <c r="F61" i="6"/>
  <c r="H60" i="6"/>
  <c r="G60" i="6"/>
  <c r="F60" i="6"/>
  <c r="H59" i="6"/>
  <c r="G59" i="6"/>
  <c r="F59" i="6"/>
  <c r="H58" i="6"/>
  <c r="G58" i="6"/>
  <c r="F58" i="6"/>
  <c r="H57" i="6"/>
  <c r="G57" i="6"/>
  <c r="F57" i="6"/>
  <c r="H56" i="6"/>
  <c r="G56" i="6"/>
  <c r="F56" i="6"/>
  <c r="H55" i="6"/>
  <c r="G55" i="6"/>
  <c r="F55" i="6"/>
  <c r="H54" i="6"/>
  <c r="G54" i="6"/>
  <c r="F54" i="6"/>
  <c r="H53" i="6"/>
  <c r="G53" i="6"/>
  <c r="F53" i="6"/>
  <c r="H52" i="6"/>
  <c r="G52" i="6"/>
  <c r="F52" i="6"/>
  <c r="H51" i="6"/>
  <c r="G51" i="6"/>
  <c r="F51" i="6"/>
  <c r="H50" i="6"/>
  <c r="G50" i="6"/>
  <c r="F50" i="6"/>
  <c r="H49" i="6"/>
  <c r="G49" i="6"/>
  <c r="F49" i="6"/>
  <c r="H48" i="6"/>
  <c r="G48" i="6"/>
  <c r="F48" i="6"/>
  <c r="H47" i="6"/>
  <c r="G47" i="6"/>
  <c r="F47" i="6"/>
  <c r="H40" i="6"/>
  <c r="G40" i="6"/>
  <c r="F40" i="6"/>
  <c r="H39" i="6"/>
  <c r="G39" i="6"/>
  <c r="F39" i="6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H30" i="6"/>
  <c r="G30" i="6"/>
  <c r="F30" i="6"/>
  <c r="H29" i="6"/>
  <c r="G29" i="6"/>
  <c r="F29" i="6"/>
  <c r="I28" i="6"/>
  <c r="H28" i="6"/>
  <c r="G28" i="6"/>
  <c r="F28" i="6"/>
  <c r="H27" i="6"/>
  <c r="G27" i="6"/>
  <c r="F27" i="6"/>
  <c r="H26" i="6"/>
  <c r="G26" i="6"/>
  <c r="F26" i="6"/>
  <c r="H25" i="6"/>
  <c r="G25" i="6"/>
  <c r="F25" i="6"/>
  <c r="I10" i="6"/>
  <c r="F5" i="6"/>
  <c r="G5" i="6"/>
  <c r="H5" i="6"/>
  <c r="F6" i="6"/>
  <c r="I6" i="6" s="1"/>
  <c r="G6" i="6"/>
  <c r="H6" i="6"/>
  <c r="F7" i="6"/>
  <c r="G7" i="6"/>
  <c r="H7" i="6"/>
  <c r="F8" i="6"/>
  <c r="G8" i="6"/>
  <c r="H8" i="6"/>
  <c r="F9" i="6"/>
  <c r="G9" i="6"/>
  <c r="H9" i="6"/>
  <c r="F10" i="6"/>
  <c r="J10" i="6" s="1"/>
  <c r="G10" i="6"/>
  <c r="H10" i="6"/>
  <c r="F11" i="6"/>
  <c r="I11" i="6" s="1"/>
  <c r="G11" i="6"/>
  <c r="H11" i="6"/>
  <c r="F12" i="6"/>
  <c r="G12" i="6"/>
  <c r="H12" i="6"/>
  <c r="F13" i="6"/>
  <c r="G13" i="6"/>
  <c r="H13" i="6"/>
  <c r="F14" i="6"/>
  <c r="I14" i="6" s="1"/>
  <c r="G14" i="6"/>
  <c r="H14" i="6"/>
  <c r="F15" i="6"/>
  <c r="J15" i="6" s="1"/>
  <c r="G15" i="6"/>
  <c r="H15" i="6"/>
  <c r="F16" i="6"/>
  <c r="G16" i="6"/>
  <c r="H16" i="6"/>
  <c r="F17" i="6"/>
  <c r="G17" i="6"/>
  <c r="H17" i="6"/>
  <c r="F18" i="6"/>
  <c r="J18" i="6" s="1"/>
  <c r="G18" i="6"/>
  <c r="H18" i="6"/>
  <c r="F19" i="6"/>
  <c r="J19" i="6" s="1"/>
  <c r="G19" i="6"/>
  <c r="H19" i="6"/>
  <c r="G4" i="6"/>
  <c r="H4" i="6"/>
  <c r="F4" i="6"/>
  <c r="U4" i="2"/>
  <c r="U5" i="2"/>
  <c r="U6" i="2"/>
  <c r="U7" i="2"/>
  <c r="U8" i="2"/>
  <c r="U9" i="2"/>
  <c r="T4" i="2"/>
  <c r="T5" i="2"/>
  <c r="T6" i="2"/>
  <c r="T7" i="2"/>
  <c r="T8" i="2"/>
  <c r="T9" i="2"/>
  <c r="U3" i="2"/>
  <c r="T3" i="2"/>
  <c r="L5" i="4"/>
  <c r="M38" i="4"/>
  <c r="M39" i="4"/>
  <c r="M40" i="4"/>
  <c r="M41" i="4"/>
  <c r="M42" i="4"/>
  <c r="M43" i="4"/>
  <c r="M44" i="4"/>
  <c r="M45" i="4"/>
  <c r="M46" i="4"/>
  <c r="M47" i="4"/>
  <c r="M48" i="4"/>
  <c r="M49" i="4"/>
  <c r="M37" i="4"/>
  <c r="M22" i="4"/>
  <c r="M23" i="4"/>
  <c r="M24" i="4"/>
  <c r="M25" i="4"/>
  <c r="M26" i="4"/>
  <c r="M27" i="4"/>
  <c r="M28" i="4"/>
  <c r="M29" i="4"/>
  <c r="M30" i="4"/>
  <c r="M31" i="4"/>
  <c r="M32" i="4"/>
  <c r="M33" i="4"/>
  <c r="M21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M6" i="4"/>
  <c r="M9" i="4"/>
  <c r="M10" i="4"/>
  <c r="M12" i="4"/>
  <c r="M13" i="4"/>
  <c r="M14" i="4"/>
  <c r="M16" i="4"/>
  <c r="M17" i="4"/>
  <c r="L6" i="4"/>
  <c r="L7" i="4"/>
  <c r="L8" i="4"/>
  <c r="L9" i="4"/>
  <c r="L10" i="4"/>
  <c r="L11" i="4"/>
  <c r="L12" i="4"/>
  <c r="L13" i="4"/>
  <c r="L14" i="4"/>
  <c r="L15" i="4"/>
  <c r="L16" i="4"/>
  <c r="L17" i="4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K6" i="5"/>
  <c r="K7" i="5"/>
  <c r="K8" i="5"/>
  <c r="K9" i="5"/>
  <c r="K10" i="5"/>
  <c r="K11" i="5"/>
  <c r="K12" i="5"/>
  <c r="K13" i="5"/>
  <c r="K14" i="5"/>
  <c r="K15" i="5"/>
  <c r="K16" i="5"/>
  <c r="K17" i="5"/>
  <c r="K5" i="5"/>
  <c r="K3" i="5"/>
  <c r="J6" i="5"/>
  <c r="J7" i="5"/>
  <c r="J8" i="5"/>
  <c r="J9" i="5"/>
  <c r="J10" i="5"/>
  <c r="J11" i="5"/>
  <c r="J12" i="5"/>
  <c r="J13" i="5"/>
  <c r="J14" i="5"/>
  <c r="J15" i="5"/>
  <c r="J16" i="5"/>
  <c r="J17" i="5"/>
  <c r="J5" i="5"/>
  <c r="G6" i="5"/>
  <c r="H6" i="5"/>
  <c r="I6" i="5"/>
  <c r="G7" i="5"/>
  <c r="H7" i="5"/>
  <c r="I7" i="5"/>
  <c r="G8" i="5"/>
  <c r="H8" i="5"/>
  <c r="I8" i="5"/>
  <c r="G9" i="5"/>
  <c r="H9" i="5"/>
  <c r="I9" i="5"/>
  <c r="G10" i="5"/>
  <c r="H10" i="5"/>
  <c r="I10" i="5"/>
  <c r="G11" i="5"/>
  <c r="H11" i="5"/>
  <c r="I11" i="5"/>
  <c r="G12" i="5"/>
  <c r="H12" i="5"/>
  <c r="I12" i="5"/>
  <c r="G13" i="5"/>
  <c r="H13" i="5"/>
  <c r="I13" i="5"/>
  <c r="G14" i="5"/>
  <c r="H14" i="5"/>
  <c r="I14" i="5"/>
  <c r="G15" i="5"/>
  <c r="H15" i="5"/>
  <c r="I15" i="5"/>
  <c r="G16" i="5"/>
  <c r="H16" i="5"/>
  <c r="I16" i="5"/>
  <c r="G17" i="5"/>
  <c r="H17" i="5"/>
  <c r="I17" i="5"/>
  <c r="H5" i="5"/>
  <c r="I5" i="5"/>
  <c r="G5" i="5"/>
  <c r="I49" i="4"/>
  <c r="H49" i="4"/>
  <c r="G49" i="4"/>
  <c r="I48" i="4"/>
  <c r="H48" i="4"/>
  <c r="G48" i="4"/>
  <c r="I47" i="4"/>
  <c r="H47" i="4"/>
  <c r="G47" i="4"/>
  <c r="I46" i="4"/>
  <c r="H46" i="4"/>
  <c r="G46" i="4"/>
  <c r="I45" i="4"/>
  <c r="H45" i="4"/>
  <c r="G45" i="4"/>
  <c r="I44" i="4"/>
  <c r="H44" i="4"/>
  <c r="G44" i="4"/>
  <c r="J44" i="4" s="1"/>
  <c r="I43" i="4"/>
  <c r="H43" i="4"/>
  <c r="G43" i="4"/>
  <c r="J43" i="4" s="1"/>
  <c r="I42" i="4"/>
  <c r="H42" i="4"/>
  <c r="G42" i="4"/>
  <c r="I41" i="4"/>
  <c r="H41" i="4"/>
  <c r="G41" i="4"/>
  <c r="J41" i="4" s="1"/>
  <c r="I40" i="4"/>
  <c r="H40" i="4"/>
  <c r="G40" i="4"/>
  <c r="J40" i="4" s="1"/>
  <c r="I39" i="4"/>
  <c r="H39" i="4"/>
  <c r="G39" i="4"/>
  <c r="I38" i="4"/>
  <c r="H38" i="4"/>
  <c r="G38" i="4"/>
  <c r="I37" i="4"/>
  <c r="H37" i="4"/>
  <c r="G37" i="4"/>
  <c r="I33" i="4"/>
  <c r="H33" i="4"/>
  <c r="G33" i="4"/>
  <c r="I32" i="4"/>
  <c r="H32" i="4"/>
  <c r="G32" i="4"/>
  <c r="J32" i="4" s="1"/>
  <c r="I31" i="4"/>
  <c r="H31" i="4"/>
  <c r="G31" i="4"/>
  <c r="I30" i="4"/>
  <c r="H30" i="4"/>
  <c r="G30" i="4"/>
  <c r="I29" i="4"/>
  <c r="H29" i="4"/>
  <c r="G29" i="4"/>
  <c r="I28" i="4"/>
  <c r="H28" i="4"/>
  <c r="G28" i="4"/>
  <c r="I27" i="4"/>
  <c r="H27" i="4"/>
  <c r="G27" i="4"/>
  <c r="I26" i="4"/>
  <c r="H26" i="4"/>
  <c r="G26" i="4"/>
  <c r="I25" i="4"/>
  <c r="H25" i="4"/>
  <c r="G25" i="4"/>
  <c r="I24" i="4"/>
  <c r="H24" i="4"/>
  <c r="G24" i="4"/>
  <c r="I23" i="4"/>
  <c r="H23" i="4"/>
  <c r="G23" i="4"/>
  <c r="I22" i="4"/>
  <c r="H22" i="4"/>
  <c r="G22" i="4"/>
  <c r="I21" i="4"/>
  <c r="H21" i="4"/>
  <c r="G21" i="4"/>
  <c r="J8" i="4"/>
  <c r="G6" i="4"/>
  <c r="H6" i="4"/>
  <c r="I6" i="4"/>
  <c r="G7" i="4"/>
  <c r="H7" i="4"/>
  <c r="I7" i="4"/>
  <c r="G8" i="4"/>
  <c r="H8" i="4"/>
  <c r="I8" i="4"/>
  <c r="G9" i="4"/>
  <c r="H9" i="4"/>
  <c r="I9" i="4"/>
  <c r="J9" i="4" s="1"/>
  <c r="G10" i="4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H5" i="4"/>
  <c r="I5" i="4"/>
  <c r="G5" i="4"/>
  <c r="J53" i="3"/>
  <c r="H52" i="3"/>
  <c r="I52" i="3"/>
  <c r="H53" i="3"/>
  <c r="I53" i="3"/>
  <c r="H54" i="3"/>
  <c r="I54" i="3"/>
  <c r="J54" i="3" s="1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G53" i="3"/>
  <c r="G54" i="3"/>
  <c r="G55" i="3"/>
  <c r="G56" i="3"/>
  <c r="G57" i="3"/>
  <c r="G58" i="3"/>
  <c r="G59" i="3"/>
  <c r="G60" i="3"/>
  <c r="G61" i="3"/>
  <c r="G62" i="3"/>
  <c r="G63" i="3"/>
  <c r="G64" i="3"/>
  <c r="G52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G37" i="3"/>
  <c r="G38" i="3"/>
  <c r="G39" i="3"/>
  <c r="G40" i="3"/>
  <c r="G41" i="3"/>
  <c r="G42" i="3"/>
  <c r="J42" i="3" s="1"/>
  <c r="G43" i="3"/>
  <c r="G44" i="3"/>
  <c r="G45" i="3"/>
  <c r="G46" i="3"/>
  <c r="G47" i="3"/>
  <c r="G48" i="3"/>
  <c r="G36" i="3"/>
  <c r="J36" i="3" s="1"/>
  <c r="I32" i="3"/>
  <c r="H32" i="3"/>
  <c r="G32" i="3"/>
  <c r="I31" i="3"/>
  <c r="H31" i="3"/>
  <c r="G31" i="3"/>
  <c r="I30" i="3"/>
  <c r="H30" i="3"/>
  <c r="G30" i="3"/>
  <c r="I29" i="3"/>
  <c r="H29" i="3"/>
  <c r="G29" i="3"/>
  <c r="I28" i="3"/>
  <c r="H28" i="3"/>
  <c r="G28" i="3"/>
  <c r="I27" i="3"/>
  <c r="H27" i="3"/>
  <c r="G27" i="3"/>
  <c r="I26" i="3"/>
  <c r="H26" i="3"/>
  <c r="G26" i="3"/>
  <c r="I25" i="3"/>
  <c r="H25" i="3"/>
  <c r="G25" i="3"/>
  <c r="J25" i="3" s="1"/>
  <c r="I24" i="3"/>
  <c r="H24" i="3"/>
  <c r="G24" i="3"/>
  <c r="I23" i="3"/>
  <c r="H23" i="3"/>
  <c r="G23" i="3"/>
  <c r="I22" i="3"/>
  <c r="H22" i="3"/>
  <c r="G22" i="3"/>
  <c r="I21" i="3"/>
  <c r="H21" i="3"/>
  <c r="G21" i="3"/>
  <c r="J21" i="3" s="1"/>
  <c r="I20" i="3"/>
  <c r="H20" i="3"/>
  <c r="G20" i="3"/>
  <c r="I16" i="3"/>
  <c r="H16" i="3"/>
  <c r="G16" i="3"/>
  <c r="I15" i="3"/>
  <c r="H15" i="3"/>
  <c r="G15" i="3"/>
  <c r="I14" i="3"/>
  <c r="H14" i="3"/>
  <c r="G14" i="3"/>
  <c r="J14" i="3" s="1"/>
  <c r="I13" i="3"/>
  <c r="H13" i="3"/>
  <c r="G13" i="3"/>
  <c r="I12" i="3"/>
  <c r="H12" i="3"/>
  <c r="G12" i="3"/>
  <c r="I11" i="3"/>
  <c r="H11" i="3"/>
  <c r="G11" i="3"/>
  <c r="I10" i="3"/>
  <c r="H10" i="3"/>
  <c r="G10" i="3"/>
  <c r="J10" i="3" s="1"/>
  <c r="I9" i="3"/>
  <c r="H9" i="3"/>
  <c r="G9" i="3"/>
  <c r="I8" i="3"/>
  <c r="H8" i="3"/>
  <c r="G8" i="3"/>
  <c r="J8" i="3" s="1"/>
  <c r="I7" i="3"/>
  <c r="H7" i="3"/>
  <c r="G7" i="3"/>
  <c r="I6" i="3"/>
  <c r="H6" i="3"/>
  <c r="G6" i="3"/>
  <c r="J6" i="3" s="1"/>
  <c r="I5" i="3"/>
  <c r="H5" i="3"/>
  <c r="G5" i="3"/>
  <c r="I4" i="3"/>
  <c r="H4" i="3"/>
  <c r="G4" i="3"/>
  <c r="J4" i="3" s="1"/>
  <c r="G4" i="2"/>
  <c r="G5" i="2"/>
  <c r="G6" i="2"/>
  <c r="G7" i="2"/>
  <c r="G8" i="2"/>
  <c r="G9" i="2"/>
  <c r="G3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21" i="2"/>
  <c r="M22" i="2"/>
  <c r="M23" i="2"/>
  <c r="M24" i="2"/>
  <c r="M25" i="2"/>
  <c r="M26" i="2"/>
  <c r="M27" i="2"/>
  <c r="M28" i="2"/>
  <c r="M29" i="2"/>
  <c r="M30" i="2"/>
  <c r="M31" i="2"/>
  <c r="M32" i="2"/>
  <c r="L21" i="2"/>
  <c r="L22" i="2"/>
  <c r="L23" i="2"/>
  <c r="L24" i="2"/>
  <c r="L25" i="2"/>
  <c r="L26" i="2"/>
  <c r="L27" i="2"/>
  <c r="L28" i="2"/>
  <c r="L29" i="2"/>
  <c r="L30" i="2"/>
  <c r="L31" i="2"/>
  <c r="L32" i="2"/>
  <c r="L20" i="2"/>
  <c r="M20" i="2"/>
  <c r="K21" i="2"/>
  <c r="K22" i="2"/>
  <c r="K23" i="2"/>
  <c r="K24" i="2"/>
  <c r="K25" i="2"/>
  <c r="K26" i="2"/>
  <c r="K27" i="2"/>
  <c r="K28" i="2"/>
  <c r="K29" i="2"/>
  <c r="K30" i="2"/>
  <c r="K31" i="2"/>
  <c r="K32" i="2"/>
  <c r="K20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3" i="2"/>
  <c r="P3" i="2"/>
  <c r="Q3" i="2"/>
  <c r="W3" i="2" s="1"/>
  <c r="R3" i="2"/>
  <c r="S3" i="2"/>
  <c r="N4" i="2"/>
  <c r="N5" i="2"/>
  <c r="N6" i="2"/>
  <c r="N7" i="2"/>
  <c r="N8" i="2"/>
  <c r="V8" i="2" s="1"/>
  <c r="N9" i="2"/>
  <c r="N10" i="2"/>
  <c r="N11" i="2"/>
  <c r="N12" i="2"/>
  <c r="N13" i="2"/>
  <c r="N14" i="2"/>
  <c r="N15" i="2"/>
  <c r="N16" i="2"/>
  <c r="N3" i="2"/>
  <c r="I48" i="6" l="1"/>
  <c r="I64" i="6"/>
  <c r="J4" i="6"/>
  <c r="I18" i="6"/>
  <c r="J38" i="6"/>
  <c r="L38" i="6" s="1"/>
  <c r="I9" i="6"/>
  <c r="J16" i="6"/>
  <c r="L16" i="6" s="1"/>
  <c r="I12" i="6"/>
  <c r="J8" i="6"/>
  <c r="L8" i="6" s="1"/>
  <c r="J5" i="6"/>
  <c r="J14" i="6"/>
  <c r="L14" i="6" s="1"/>
  <c r="J13" i="6"/>
  <c r="J7" i="6"/>
  <c r="K23" i="6"/>
  <c r="L63" i="6"/>
  <c r="J51" i="6"/>
  <c r="L51" i="6" s="1"/>
  <c r="J55" i="6"/>
  <c r="I63" i="6"/>
  <c r="J17" i="6"/>
  <c r="J6" i="6"/>
  <c r="L6" i="6" s="1"/>
  <c r="L13" i="6"/>
  <c r="K18" i="6"/>
  <c r="K12" i="6"/>
  <c r="L10" i="6"/>
  <c r="K28" i="6"/>
  <c r="L55" i="6"/>
  <c r="K63" i="6"/>
  <c r="L18" i="6"/>
  <c r="K14" i="6"/>
  <c r="L64" i="6"/>
  <c r="I4" i="6"/>
  <c r="I8" i="6"/>
  <c r="J12" i="6"/>
  <c r="L12" i="6" s="1"/>
  <c r="I19" i="6"/>
  <c r="I7" i="6"/>
  <c r="K7" i="6" s="1"/>
  <c r="J11" i="6"/>
  <c r="L11" i="6" s="1"/>
  <c r="J34" i="6"/>
  <c r="L34" i="6" s="1"/>
  <c r="I17" i="6"/>
  <c r="K17" i="6" s="1"/>
  <c r="I5" i="6"/>
  <c r="K5" i="6" s="1"/>
  <c r="J9" i="6"/>
  <c r="L9" i="6" s="1"/>
  <c r="I27" i="6"/>
  <c r="K27" i="6" s="1"/>
  <c r="I38" i="6"/>
  <c r="K38" i="6" s="1"/>
  <c r="K2" i="6"/>
  <c r="K10" i="6" s="1"/>
  <c r="I16" i="6"/>
  <c r="I15" i="6"/>
  <c r="K15" i="6" s="1"/>
  <c r="J28" i="6"/>
  <c r="L28" i="6" s="1"/>
  <c r="J39" i="6"/>
  <c r="L39" i="6" s="1"/>
  <c r="J53" i="6"/>
  <c r="L53" i="6" s="1"/>
  <c r="J36" i="6"/>
  <c r="L36" i="6" s="1"/>
  <c r="I13" i="6"/>
  <c r="K13" i="6" s="1"/>
  <c r="J50" i="6"/>
  <c r="L50" i="6" s="1"/>
  <c r="I62" i="6"/>
  <c r="K62" i="6" s="1"/>
  <c r="J40" i="6"/>
  <c r="L40" i="6" s="1"/>
  <c r="J62" i="6"/>
  <c r="L62" i="6" s="1"/>
  <c r="M5" i="4"/>
  <c r="M11" i="4"/>
  <c r="M8" i="4"/>
  <c r="M7" i="4"/>
  <c r="Q35" i="7"/>
  <c r="P38" i="7"/>
  <c r="Q38" i="7"/>
  <c r="P37" i="7"/>
  <c r="Q33" i="7"/>
  <c r="J14" i="7"/>
  <c r="J13" i="7"/>
  <c r="J5" i="7"/>
  <c r="J7" i="7"/>
  <c r="J15" i="7"/>
  <c r="J11" i="7"/>
  <c r="J19" i="7"/>
  <c r="J17" i="7"/>
  <c r="I10" i="7"/>
  <c r="J4" i="7"/>
  <c r="I11" i="7"/>
  <c r="J18" i="7"/>
  <c r="I6" i="7"/>
  <c r="J8" i="7"/>
  <c r="I12" i="7"/>
  <c r="J9" i="7"/>
  <c r="J16" i="7"/>
  <c r="J6" i="7"/>
  <c r="I13" i="7"/>
  <c r="I5" i="7"/>
  <c r="J12" i="7"/>
  <c r="I17" i="7"/>
  <c r="I15" i="7"/>
  <c r="I4" i="7"/>
  <c r="I16" i="7"/>
  <c r="I9" i="7"/>
  <c r="I14" i="7"/>
  <c r="I7" i="7"/>
  <c r="I61" i="6"/>
  <c r="K61" i="6" s="1"/>
  <c r="J49" i="6"/>
  <c r="L49" i="6" s="1"/>
  <c r="J60" i="6"/>
  <c r="L60" i="6" s="1"/>
  <c r="J59" i="6"/>
  <c r="L59" i="6" s="1"/>
  <c r="I58" i="6"/>
  <c r="K58" i="6" s="1"/>
  <c r="I57" i="6"/>
  <c r="K57" i="6" s="1"/>
  <c r="J61" i="6"/>
  <c r="L61" i="6" s="1"/>
  <c r="I60" i="6"/>
  <c r="K60" i="6" s="1"/>
  <c r="I53" i="6"/>
  <c r="K53" i="6" s="1"/>
  <c r="J47" i="6"/>
  <c r="L47" i="6" s="1"/>
  <c r="J54" i="6"/>
  <c r="L54" i="6" s="1"/>
  <c r="J57" i="6"/>
  <c r="L57" i="6" s="1"/>
  <c r="I51" i="6"/>
  <c r="K51" i="6" s="1"/>
  <c r="J58" i="6"/>
  <c r="L58" i="6" s="1"/>
  <c r="J52" i="6"/>
  <c r="L52" i="6" s="1"/>
  <c r="I55" i="6"/>
  <c r="K55" i="6" s="1"/>
  <c r="I59" i="6"/>
  <c r="K59" i="6" s="1"/>
  <c r="J48" i="6"/>
  <c r="L48" i="6" s="1"/>
  <c r="J56" i="6"/>
  <c r="L56" i="6" s="1"/>
  <c r="I56" i="6"/>
  <c r="K56" i="6" s="1"/>
  <c r="I49" i="6"/>
  <c r="K49" i="6" s="1"/>
  <c r="I54" i="6"/>
  <c r="K54" i="6" s="1"/>
  <c r="I47" i="6"/>
  <c r="K47" i="6" s="1"/>
  <c r="I52" i="6"/>
  <c r="K52" i="6" s="1"/>
  <c r="I50" i="6"/>
  <c r="K50" i="6" s="1"/>
  <c r="J37" i="6"/>
  <c r="L37" i="6" s="1"/>
  <c r="I33" i="6"/>
  <c r="K33" i="6" s="1"/>
  <c r="I40" i="6"/>
  <c r="K40" i="6" s="1"/>
  <c r="J32" i="6"/>
  <c r="L32" i="6" s="1"/>
  <c r="I30" i="6"/>
  <c r="K30" i="6" s="1"/>
  <c r="J27" i="6"/>
  <c r="L27" i="6" s="1"/>
  <c r="I25" i="6"/>
  <c r="K25" i="6" s="1"/>
  <c r="J25" i="6"/>
  <c r="L25" i="6" s="1"/>
  <c r="J26" i="6"/>
  <c r="L26" i="6" s="1"/>
  <c r="J29" i="6"/>
  <c r="L29" i="6" s="1"/>
  <c r="I36" i="6"/>
  <c r="K36" i="6" s="1"/>
  <c r="I32" i="6"/>
  <c r="K32" i="6" s="1"/>
  <c r="I39" i="6"/>
  <c r="K39" i="6" s="1"/>
  <c r="J30" i="6"/>
  <c r="L30" i="6" s="1"/>
  <c r="J31" i="6"/>
  <c r="L31" i="6" s="1"/>
  <c r="J35" i="6"/>
  <c r="L35" i="6" s="1"/>
  <c r="I26" i="6"/>
  <c r="K26" i="6" s="1"/>
  <c r="J33" i="6"/>
  <c r="L33" i="6" s="1"/>
  <c r="I31" i="6"/>
  <c r="K31" i="6" s="1"/>
  <c r="I29" i="6"/>
  <c r="K29" i="6" s="1"/>
  <c r="I34" i="6"/>
  <c r="K34" i="6" s="1"/>
  <c r="I37" i="6"/>
  <c r="K37" i="6" s="1"/>
  <c r="I35" i="6"/>
  <c r="K35" i="6" s="1"/>
  <c r="J44" i="3"/>
  <c r="J41" i="3"/>
  <c r="J12" i="3"/>
  <c r="J16" i="3"/>
  <c r="J27" i="3"/>
  <c r="J31" i="3"/>
  <c r="J62" i="3"/>
  <c r="J23" i="3"/>
  <c r="J29" i="3"/>
  <c r="J48" i="3"/>
  <c r="J5" i="3"/>
  <c r="J28" i="3"/>
  <c r="J58" i="3"/>
  <c r="J38" i="3"/>
  <c r="J57" i="3"/>
  <c r="J56" i="3"/>
  <c r="J7" i="3"/>
  <c r="J11" i="3"/>
  <c r="J22" i="3"/>
  <c r="J26" i="3"/>
  <c r="J30" i="3"/>
  <c r="J46" i="3"/>
  <c r="J15" i="3"/>
  <c r="J37" i="3"/>
  <c r="J55" i="3"/>
  <c r="J47" i="3"/>
  <c r="K50" i="3"/>
  <c r="K54" i="3" s="1"/>
  <c r="J45" i="3"/>
  <c r="J64" i="3"/>
  <c r="J40" i="3"/>
  <c r="J63" i="3"/>
  <c r="K53" i="3"/>
  <c r="J43" i="3"/>
  <c r="J61" i="3"/>
  <c r="J60" i="3"/>
  <c r="J9" i="3"/>
  <c r="J13" i="3"/>
  <c r="J20" i="3"/>
  <c r="J24" i="3"/>
  <c r="J32" i="3"/>
  <c r="J59" i="3"/>
  <c r="K59" i="3" s="1"/>
  <c r="J39" i="3"/>
  <c r="J52" i="3"/>
  <c r="K2" i="3"/>
  <c r="K12" i="3" s="1"/>
  <c r="K18" i="3"/>
  <c r="K29" i="3" s="1"/>
  <c r="K34" i="3"/>
  <c r="J14" i="4"/>
  <c r="J10" i="4"/>
  <c r="J6" i="4"/>
  <c r="J16" i="4"/>
  <c r="J48" i="4"/>
  <c r="J7" i="4"/>
  <c r="J23" i="4"/>
  <c r="J27" i="4"/>
  <c r="J31" i="4"/>
  <c r="J38" i="4"/>
  <c r="J42" i="4"/>
  <c r="J46" i="4"/>
  <c r="J28" i="4"/>
  <c r="J47" i="4"/>
  <c r="J15" i="4"/>
  <c r="J11" i="4"/>
  <c r="J5" i="4"/>
  <c r="J22" i="4"/>
  <c r="J26" i="4"/>
  <c r="J30" i="4"/>
  <c r="J37" i="4"/>
  <c r="J45" i="4"/>
  <c r="J49" i="4"/>
  <c r="J17" i="4"/>
  <c r="J12" i="4"/>
  <c r="J13" i="4"/>
  <c r="J24" i="4"/>
  <c r="K24" i="4" s="1"/>
  <c r="J39" i="4"/>
  <c r="J25" i="4"/>
  <c r="K35" i="4"/>
  <c r="K46" i="4" s="1"/>
  <c r="J29" i="4"/>
  <c r="J33" i="4"/>
  <c r="J21" i="4"/>
  <c r="K19" i="4"/>
  <c r="W9" i="2"/>
  <c r="V7" i="2"/>
  <c r="V4" i="2"/>
  <c r="W8" i="2"/>
  <c r="W7" i="2"/>
  <c r="V5" i="2"/>
  <c r="W6" i="2"/>
  <c r="V6" i="2"/>
  <c r="V3" i="2"/>
  <c r="W5" i="2"/>
  <c r="V9" i="2"/>
  <c r="W4" i="2"/>
  <c r="K19" i="6" l="1"/>
  <c r="L15" i="6"/>
  <c r="K16" i="6"/>
  <c r="K8" i="6"/>
  <c r="K6" i="6"/>
  <c r="K64" i="6"/>
  <c r="K48" i="6"/>
  <c r="L4" i="6"/>
  <c r="L7" i="6"/>
  <c r="K9" i="6"/>
  <c r="K11" i="6"/>
  <c r="L5" i="6"/>
  <c r="K4" i="6"/>
  <c r="L19" i="6"/>
  <c r="L17" i="6"/>
  <c r="K63" i="3"/>
  <c r="K64" i="3"/>
  <c r="K45" i="3"/>
  <c r="K61" i="3"/>
  <c r="K60" i="3"/>
  <c r="K55" i="3"/>
  <c r="K56" i="3"/>
  <c r="K57" i="3"/>
  <c r="K52" i="3"/>
  <c r="K58" i="3"/>
  <c r="K62" i="3"/>
  <c r="K22" i="3"/>
  <c r="K32" i="3"/>
  <c r="K26" i="3"/>
  <c r="K47" i="3"/>
  <c r="K7" i="3"/>
  <c r="K15" i="3"/>
  <c r="K14" i="3"/>
  <c r="K21" i="3"/>
  <c r="K46" i="3"/>
  <c r="K16" i="3"/>
  <c r="K4" i="3"/>
  <c r="K11" i="3"/>
  <c r="K6" i="3"/>
  <c r="K43" i="3"/>
  <c r="K39" i="3"/>
  <c r="K8" i="3"/>
  <c r="K37" i="3"/>
  <c r="K48" i="3"/>
  <c r="K27" i="3"/>
  <c r="K40" i="3"/>
  <c r="K10" i="3"/>
  <c r="K5" i="3"/>
  <c r="K24" i="3"/>
  <c r="K20" i="3"/>
  <c r="K41" i="3"/>
  <c r="K30" i="3"/>
  <c r="K23" i="3"/>
  <c r="K36" i="3"/>
  <c r="K44" i="3"/>
  <c r="K38" i="3"/>
  <c r="K42" i="3"/>
  <c r="K13" i="3"/>
  <c r="K9" i="3"/>
  <c r="K31" i="3"/>
  <c r="K25" i="3"/>
  <c r="K28" i="3"/>
  <c r="K17" i="4"/>
  <c r="K13" i="4"/>
  <c r="K28" i="4"/>
  <c r="K26" i="4"/>
  <c r="K30" i="4"/>
  <c r="K9" i="4"/>
  <c r="K11" i="4"/>
  <c r="K15" i="4"/>
  <c r="K27" i="4"/>
  <c r="K5" i="4"/>
  <c r="K25" i="4"/>
  <c r="K23" i="4"/>
  <c r="K38" i="4"/>
  <c r="K41" i="4"/>
  <c r="K48" i="4"/>
  <c r="K7" i="4"/>
  <c r="K44" i="4"/>
  <c r="K12" i="4"/>
  <c r="K21" i="4"/>
  <c r="K32" i="4"/>
  <c r="K49" i="4"/>
  <c r="K31" i="4"/>
  <c r="K39" i="4"/>
  <c r="K43" i="4"/>
  <c r="K14" i="4"/>
  <c r="K16" i="4"/>
  <c r="K40" i="4"/>
  <c r="K10" i="4"/>
  <c r="K33" i="4"/>
  <c r="K8" i="4"/>
  <c r="K45" i="4"/>
  <c r="K47" i="4"/>
  <c r="K22" i="4"/>
  <c r="K6" i="4"/>
  <c r="K42" i="4"/>
  <c r="K29" i="4"/>
  <c r="K3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<sst xmlns="http://schemas.openxmlformats.org/spreadsheetml/2006/main" count="295" uniqueCount="63">
  <si>
    <t>Emitter Specs</t>
  </si>
  <si>
    <t>max current:</t>
  </si>
  <si>
    <t>60mA</t>
  </si>
  <si>
    <t>real</t>
  </si>
  <si>
    <t>phototrsansistor resistor</t>
  </si>
  <si>
    <t>1.6k</t>
  </si>
  <si>
    <t>resistor for max current:</t>
  </si>
  <si>
    <t>62.5 Ohm</t>
  </si>
  <si>
    <t>led resistor</t>
  </si>
  <si>
    <t>running current</t>
  </si>
  <si>
    <t>10mA</t>
  </si>
  <si>
    <t>390 ohm</t>
  </si>
  <si>
    <t>forward voltage</t>
  </si>
  <si>
    <t>1.1V</t>
  </si>
  <si>
    <t>current measuring resistor:</t>
  </si>
  <si>
    <t>Sensor 1</t>
  </si>
  <si>
    <t>White Line (V)</t>
  </si>
  <si>
    <t>Black Line (V)</t>
  </si>
  <si>
    <t>White Line (A)</t>
  </si>
  <si>
    <t>Black Line (A)</t>
  </si>
  <si>
    <t>White Line Avg</t>
  </si>
  <si>
    <t>Black Line Avg</t>
  </si>
  <si>
    <t>Sno</t>
  </si>
  <si>
    <t>Dark Voltage</t>
  </si>
  <si>
    <t>V across phototransistor at time of measuring current</t>
  </si>
  <si>
    <t>background illumination</t>
  </si>
  <si>
    <t>Height (mm)</t>
  </si>
  <si>
    <t>from track mm</t>
  </si>
  <si>
    <t>White Line error</t>
  </si>
  <si>
    <t>Black Line Error</t>
  </si>
  <si>
    <t>0.004mV</t>
  </si>
  <si>
    <t>4.311V</t>
  </si>
  <si>
    <t>6.00mv</t>
  </si>
  <si>
    <t>0.287V</t>
  </si>
  <si>
    <t>4.463V</t>
  </si>
  <si>
    <t>2.5V</t>
  </si>
  <si>
    <t>Sensor 2</t>
  </si>
  <si>
    <t>Dark Current</t>
  </si>
  <si>
    <t>for ldr setup</t>
  </si>
  <si>
    <t>at 10ma</t>
  </si>
  <si>
    <t>3.3k</t>
  </si>
  <si>
    <t>Voltage</t>
  </si>
  <si>
    <t>Current</t>
  </si>
  <si>
    <t>sensor height tcrt5000</t>
  </si>
  <si>
    <t>Position</t>
  </si>
  <si>
    <t>Test 1</t>
  </si>
  <si>
    <t>Test 2</t>
  </si>
  <si>
    <t>Test 3</t>
  </si>
  <si>
    <t>Sensor 3</t>
  </si>
  <si>
    <t>sensor height ldr</t>
  </si>
  <si>
    <t>height : 21.4</t>
  </si>
  <si>
    <t>Sensor 4</t>
  </si>
  <si>
    <t>Sensor 5</t>
  </si>
  <si>
    <t>MAX:</t>
  </si>
  <si>
    <t>AVG I</t>
  </si>
  <si>
    <t>over max</t>
  </si>
  <si>
    <t>ERROR</t>
  </si>
  <si>
    <t>ERROR normalized</t>
  </si>
  <si>
    <t>normalixed</t>
  </si>
  <si>
    <t>10k</t>
  </si>
  <si>
    <t>Max I:</t>
  </si>
  <si>
    <t>Error</t>
  </si>
  <si>
    <t>Error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</si>
</sst>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charset val="1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0" fillId="3" borderId="3" xfId="0" applyFill="1" applyBorder="1"/>
    <xf numFmtId="0" fontId="2" fillId="3" borderId="3" xfId="0" applyFont="1" applyFill="1" applyBorder="1"/>
    <xf numFmtId="0" fontId="3" fillId="0" borderId="0" xfId="0" applyFont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1911558553737"/>
          <c:y val="4.8232011970253473E-2"/>
          <c:w val="0.83052662156583357"/>
          <c:h val="0.84229265677686249"/>
        </c:manualLayout>
      </c:layout>
      <c:scatterChart>
        <c:scatterStyle val="lineMarker"/>
        <c:varyColors val="0"/>
        <c:ser>
          <c:idx val="0"/>
          <c:order val="0"/>
          <c:tx>
            <c:v>White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Table!$T$3:$T$9</c:f>
                <c:numCache>
                  <c:formatCode>General</c:formatCode>
                  <c:ptCount val="7"/>
                  <c:pt idx="0">
                    <c:v>2.937499999999902E-6</c:v>
                  </c:pt>
                  <c:pt idx="1">
                    <c:v>2.5500000000000024E-5</c:v>
                  </c:pt>
                  <c:pt idx="2">
                    <c:v>4.3937499999999814E-6</c:v>
                  </c:pt>
                  <c:pt idx="3">
                    <c:v>1.8437499999998923E-7</c:v>
                  </c:pt>
                  <c:pt idx="4">
                    <c:v>1.2906249999999924E-6</c:v>
                  </c:pt>
                  <c:pt idx="5">
                    <c:v>2.3124999999999546E-7</c:v>
                  </c:pt>
                  <c:pt idx="6">
                    <c:v>1.8749999999999778E-7</c:v>
                  </c:pt>
                </c:numCache>
              </c:numRef>
            </c:plus>
            <c:minus>
              <c:numRef>
                <c:f>Table!$T$3:$T$9</c:f>
                <c:numCache>
                  <c:formatCode>General</c:formatCode>
                  <c:ptCount val="7"/>
                  <c:pt idx="0">
                    <c:v>2.937499999999902E-6</c:v>
                  </c:pt>
                  <c:pt idx="1">
                    <c:v>2.5500000000000024E-5</c:v>
                  </c:pt>
                  <c:pt idx="2">
                    <c:v>4.3937499999999814E-6</c:v>
                  </c:pt>
                  <c:pt idx="3">
                    <c:v>1.8437499999998923E-7</c:v>
                  </c:pt>
                  <c:pt idx="4">
                    <c:v>1.2906249999999924E-6</c:v>
                  </c:pt>
                  <c:pt idx="5">
                    <c:v>2.3124999999999546E-7</c:v>
                  </c:pt>
                  <c:pt idx="6">
                    <c:v>1.8749999999999778E-7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Table!$G$3:$G$9</c:f>
              <c:numCache>
                <c:formatCode>General</c:formatCode>
                <c:ptCount val="7"/>
                <c:pt idx="0">
                  <c:v>4.8000000000000007</c:v>
                </c:pt>
                <c:pt idx="1">
                  <c:v>9.8000000000000007</c:v>
                </c:pt>
                <c:pt idx="2">
                  <c:v>14.899999999999999</c:v>
                </c:pt>
                <c:pt idx="3">
                  <c:v>19.799999999999997</c:v>
                </c:pt>
                <c:pt idx="4">
                  <c:v>24.799999999999997</c:v>
                </c:pt>
                <c:pt idx="5">
                  <c:v>29.9</c:v>
                </c:pt>
                <c:pt idx="6">
                  <c:v>34.799999999999997</c:v>
                </c:pt>
              </c:numCache>
            </c:numRef>
          </c:xVal>
          <c:yVal>
            <c:numRef>
              <c:f>Table!$V$3:$V$9</c:f>
              <c:numCache>
                <c:formatCode>General</c:formatCode>
                <c:ptCount val="7"/>
                <c:pt idx="0">
                  <c:v>2.4347083333333334E-3</c:v>
                </c:pt>
                <c:pt idx="1">
                  <c:v>1.1906041666666669E-3</c:v>
                </c:pt>
                <c:pt idx="2">
                  <c:v>6.3637291666666668E-4</c:v>
                </c:pt>
                <c:pt idx="3">
                  <c:v>3.6132916666666666E-4</c:v>
                </c:pt>
                <c:pt idx="4">
                  <c:v>2.2205833333333331E-4</c:v>
                </c:pt>
                <c:pt idx="5">
                  <c:v>1.4718333333333332E-4</c:v>
                </c:pt>
                <c:pt idx="6">
                  <c:v>1.0060416666666666E-4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1D-4693-A1CC-508318EF085E}"/>
            </c:ext>
          </c:extLst>
        </c:ser>
        <c:ser>
          <c:idx val="1"/>
          <c:order val="1"/>
          <c:tx>
            <c:v>Black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Table!$U$3:$U$9</c:f>
                <c:numCache>
                  <c:formatCode>General</c:formatCode>
                  <c:ptCount val="7"/>
                  <c:pt idx="0">
                    <c:v>6.0624999999999102E-7</c:v>
                  </c:pt>
                  <c:pt idx="1">
                    <c:v>2.3406249999999976E-6</c:v>
                  </c:pt>
                  <c:pt idx="2">
                    <c:v>3.031249999999989E-7</c:v>
                  </c:pt>
                  <c:pt idx="3">
                    <c:v>2.4687500000000092E-7</c:v>
                  </c:pt>
                  <c:pt idx="4">
                    <c:v>9.0625000000000509E-8</c:v>
                  </c:pt>
                  <c:pt idx="5">
                    <c:v>4.8749999999999999E-7</c:v>
                  </c:pt>
                  <c:pt idx="6">
                    <c:v>4.1562500000000079E-7</c:v>
                  </c:pt>
                </c:numCache>
              </c:numRef>
            </c:plus>
            <c:minus>
              <c:numRef>
                <c:f>Table!$U$3:$U$9</c:f>
                <c:numCache>
                  <c:formatCode>General</c:formatCode>
                  <c:ptCount val="7"/>
                  <c:pt idx="0">
                    <c:v>6.0624999999999102E-7</c:v>
                  </c:pt>
                  <c:pt idx="1">
                    <c:v>2.3406249999999976E-6</c:v>
                  </c:pt>
                  <c:pt idx="2">
                    <c:v>3.031249999999989E-7</c:v>
                  </c:pt>
                  <c:pt idx="3">
                    <c:v>2.4687500000000092E-7</c:v>
                  </c:pt>
                  <c:pt idx="4">
                    <c:v>9.0625000000000509E-8</c:v>
                  </c:pt>
                  <c:pt idx="5">
                    <c:v>4.8749999999999999E-7</c:v>
                  </c:pt>
                  <c:pt idx="6">
                    <c:v>4.1562500000000079E-7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Table!$G$3:$G$9</c:f>
              <c:numCache>
                <c:formatCode>General</c:formatCode>
                <c:ptCount val="7"/>
                <c:pt idx="0">
                  <c:v>4.8000000000000007</c:v>
                </c:pt>
                <c:pt idx="1">
                  <c:v>9.8000000000000007</c:v>
                </c:pt>
                <c:pt idx="2">
                  <c:v>14.899999999999999</c:v>
                </c:pt>
                <c:pt idx="3">
                  <c:v>19.799999999999997</c:v>
                </c:pt>
                <c:pt idx="4">
                  <c:v>24.799999999999997</c:v>
                </c:pt>
                <c:pt idx="5">
                  <c:v>29.9</c:v>
                </c:pt>
                <c:pt idx="6">
                  <c:v>34.799999999999997</c:v>
                </c:pt>
              </c:numCache>
            </c:numRef>
          </c:xVal>
          <c:yVal>
            <c:numRef>
              <c:f>Table!$W$3:$W$9</c:f>
              <c:numCache>
                <c:formatCode>General</c:formatCode>
                <c:ptCount val="7"/>
                <c:pt idx="0">
                  <c:v>1.5434374999999999E-4</c:v>
                </c:pt>
                <c:pt idx="1">
                  <c:v>6.6135416666666667E-5</c:v>
                </c:pt>
                <c:pt idx="2">
                  <c:v>3.5172916666666673E-5</c:v>
                </c:pt>
                <c:pt idx="3">
                  <c:v>2.1577083333333334E-5</c:v>
                </c:pt>
                <c:pt idx="4">
                  <c:v>1.5270833333333333E-5</c:v>
                </c:pt>
                <c:pt idx="5">
                  <c:v>1.2543749999999998E-5</c:v>
                </c:pt>
                <c:pt idx="6">
                  <c:v>9.916666666666666E-6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1D-4693-A1CC-508318EF0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865264"/>
        <c:axId val="794184879"/>
      </c:scatterChart>
      <c:valAx>
        <c:axId val="14008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From Track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84879"/>
        <c:crosses val="autoZero"/>
        <c:crossBetween val="midCat"/>
      </c:valAx>
      <c:valAx>
        <c:axId val="7941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6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41209503394843E-2"/>
          <c:y val="4.9562677904698531E-2"/>
          <c:w val="0.9006211969982626"/>
          <c:h val="0.84030655148688937"/>
        </c:manualLayout>
      </c:layout>
      <c:scatterChart>
        <c:scatterStyle val="smoothMarker"/>
        <c:varyColors val="0"/>
        <c:ser>
          <c:idx val="0"/>
          <c:order val="0"/>
          <c:tx>
            <c:v>5mm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Sheet1!$B$4:$B$16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Sheet1!$K$4:$K$16</c:f>
              <c:numCache>
                <c:formatCode>General</c:formatCode>
                <c:ptCount val="13"/>
                <c:pt idx="0">
                  <c:v>6.7355168682994015E-2</c:v>
                </c:pt>
                <c:pt idx="1">
                  <c:v>6.6066686338152839E-2</c:v>
                </c:pt>
                <c:pt idx="2">
                  <c:v>6.5417527294187081E-2</c:v>
                </c:pt>
                <c:pt idx="3">
                  <c:v>7.7958099734434946E-2</c:v>
                </c:pt>
                <c:pt idx="4">
                  <c:v>0.53604799842628115</c:v>
                </c:pt>
                <c:pt idx="5">
                  <c:v>0.98868889544605099</c:v>
                </c:pt>
                <c:pt idx="6">
                  <c:v>0.95130323595947708</c:v>
                </c:pt>
                <c:pt idx="7">
                  <c:v>0.8941969115766697</c:v>
                </c:pt>
                <c:pt idx="8">
                  <c:v>0.17787941378971184</c:v>
                </c:pt>
                <c:pt idx="9">
                  <c:v>7.1191108488246294E-2</c:v>
                </c:pt>
                <c:pt idx="10">
                  <c:v>7.0984557883348093E-2</c:v>
                </c:pt>
                <c:pt idx="11">
                  <c:v>7.481066194550999E-2</c:v>
                </c:pt>
                <c:pt idx="12">
                  <c:v>7.8931838300383611E-2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E7-4C2A-A613-D6D8B1B2EA96}"/>
            </c:ext>
          </c:extLst>
        </c:ser>
        <c:ser>
          <c:idx val="1"/>
          <c:order val="1"/>
          <c:tx>
            <c:v>10mm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Sheet1!$B$20:$B$32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Sheet1!$K$20:$K$32</c:f>
              <c:numCache>
                <c:formatCode>General</c:formatCode>
                <c:ptCount val="13"/>
                <c:pt idx="0">
                  <c:v>6.8035065212743204E-2</c:v>
                </c:pt>
                <c:pt idx="1">
                  <c:v>6.6859097712208673E-2</c:v>
                </c:pt>
                <c:pt idx="2">
                  <c:v>6.9595894804361777E-2</c:v>
                </c:pt>
                <c:pt idx="3">
                  <c:v>9.7113534316869782E-2</c:v>
                </c:pt>
                <c:pt idx="4">
                  <c:v>0.65308958734231348</c:v>
                </c:pt>
                <c:pt idx="5">
                  <c:v>0.98768441308531119</c:v>
                </c:pt>
                <c:pt idx="6">
                  <c:v>0.96510583707504805</c:v>
                </c:pt>
                <c:pt idx="7">
                  <c:v>0.87923882830874511</c:v>
                </c:pt>
                <c:pt idx="8">
                  <c:v>0.31255078041479584</c:v>
                </c:pt>
                <c:pt idx="9">
                  <c:v>8.2296343810134703E-2</c:v>
                </c:pt>
                <c:pt idx="10">
                  <c:v>7.1862304896301049E-2</c:v>
                </c:pt>
                <c:pt idx="11">
                  <c:v>7.421423989737011E-2</c:v>
                </c:pt>
                <c:pt idx="12">
                  <c:v>8.4434466538379299E-2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8E7-4C2A-A613-D6D8B1B2EA96}"/>
            </c:ext>
          </c:extLst>
        </c:ser>
        <c:ser>
          <c:idx val="2"/>
          <c:order val="2"/>
          <c:tx>
            <c:v>15mm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Sheet1!$B$36:$B$48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Sheet1!$K$36:$K$48</c:f>
              <c:numCache>
                <c:formatCode>General</c:formatCode>
                <c:ptCount val="13"/>
                <c:pt idx="0">
                  <c:v>7.1748357307760607E-2</c:v>
                </c:pt>
                <c:pt idx="1">
                  <c:v>7.2708222340614442E-2</c:v>
                </c:pt>
                <c:pt idx="2">
                  <c:v>7.8378174391759897E-2</c:v>
                </c:pt>
                <c:pt idx="3">
                  <c:v>0.17261587639850826</c:v>
                </c:pt>
                <c:pt idx="4">
                  <c:v>0.64575563843011896</c:v>
                </c:pt>
                <c:pt idx="5">
                  <c:v>0.99680340969632397</c:v>
                </c:pt>
                <c:pt idx="6">
                  <c:v>0.97877819215059481</c:v>
                </c:pt>
                <c:pt idx="7">
                  <c:v>0.76815840880838215</c:v>
                </c:pt>
                <c:pt idx="8">
                  <c:v>0.34589770911028234</c:v>
                </c:pt>
                <c:pt idx="9">
                  <c:v>9.4691440241520167E-2</c:v>
                </c:pt>
                <c:pt idx="10">
                  <c:v>7.9635943882081339E-2</c:v>
                </c:pt>
                <c:pt idx="11">
                  <c:v>7.8557982596341669E-2</c:v>
                </c:pt>
                <c:pt idx="12">
                  <c:v>8.1291067305984732E-2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8E7-4C2A-A613-D6D8B1B2EA96}"/>
            </c:ext>
          </c:extLst>
        </c:ser>
        <c:ser>
          <c:idx val="3"/>
          <c:order val="3"/>
          <c:tx>
            <c:v>20mm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Sheet1!$B$52:$B$64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Sheet1!$K$52:$K$64</c:f>
              <c:numCache>
                <c:formatCode>General</c:formatCode>
                <c:ptCount val="13"/>
                <c:pt idx="0">
                  <c:v>8.2157564194292085E-2</c:v>
                </c:pt>
                <c:pt idx="1">
                  <c:v>8.530328324986089E-2</c:v>
                </c:pt>
                <c:pt idx="2">
                  <c:v>0.10065188011765643</c:v>
                </c:pt>
                <c:pt idx="3">
                  <c:v>0.2642674298433898</c:v>
                </c:pt>
                <c:pt idx="4">
                  <c:v>0.69345734955083871</c:v>
                </c:pt>
                <c:pt idx="5">
                  <c:v>0.991732252166309</c:v>
                </c:pt>
                <c:pt idx="6">
                  <c:v>0.98632641704428026</c:v>
                </c:pt>
                <c:pt idx="7">
                  <c:v>0.75117258923602848</c:v>
                </c:pt>
                <c:pt idx="8">
                  <c:v>0.377533985213451</c:v>
                </c:pt>
                <c:pt idx="9">
                  <c:v>0.13130694013832581</c:v>
                </c:pt>
                <c:pt idx="10">
                  <c:v>9.8003020907862309E-2</c:v>
                </c:pt>
                <c:pt idx="11">
                  <c:v>9.0946021146355041E-2</c:v>
                </c:pt>
                <c:pt idx="12">
                  <c:v>9.5920979410127991E-2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8E7-4C2A-A613-D6D8B1B2E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9967"/>
        <c:axId val="489455423"/>
      </c:scatterChart>
      <c:valAx>
        <c:axId val="4747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</a:t>
                </a:r>
                <a:r>
                  <a:rPr lang="en-GB" baseline="0"/>
                  <a:t> (cm)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5423"/>
        <c:crosses val="autoZero"/>
        <c:crossBetween val="midCat"/>
      </c:valAx>
      <c:valAx>
        <c:axId val="4894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Divided By Maximum</a:t>
                </a:r>
                <a:r>
                  <a:rPr lang="en-GB" baseline="0"/>
                  <a:t> Current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99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03185511523763"/>
          <c:y val="7.5116631547817073E-2"/>
          <c:w val="9.6396396396396397E-2"/>
          <c:h val="0.208334791484397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723986565594082E-2"/>
          <c:y val="8.7718337267338145E-2"/>
          <c:w val="0.8489992346163121"/>
          <c:h val="0.79482152831582564"/>
        </c:manualLayout>
      </c:layout>
      <c:scatterChart>
        <c:scatterStyle val="lineMarker"/>
        <c:varyColors val="0"/>
        <c:ser>
          <c:idx val="0"/>
          <c:order val="0"/>
          <c:tx>
            <c:v>5mm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Sheet2!$C$5:$C$17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Sheet2!$K$5:$K$17</c:f>
              <c:numCache>
                <c:formatCode>General</c:formatCode>
                <c:ptCount val="13"/>
                <c:pt idx="0">
                  <c:v>6.8706758914316116E-2</c:v>
                </c:pt>
                <c:pt idx="1">
                  <c:v>6.8458399858080526E-2</c:v>
                </c:pt>
                <c:pt idx="2">
                  <c:v>6.8121341138903668E-2</c:v>
                </c:pt>
                <c:pt idx="3">
                  <c:v>8.1000532197977648E-2</c:v>
                </c:pt>
                <c:pt idx="4">
                  <c:v>0.51853822955472761</c:v>
                </c:pt>
                <c:pt idx="5">
                  <c:v>0.99263792797587358</c:v>
                </c:pt>
                <c:pt idx="6">
                  <c:v>0.94571580627993601</c:v>
                </c:pt>
                <c:pt idx="7">
                  <c:v>0.9057122582934185</c:v>
                </c:pt>
                <c:pt idx="8">
                  <c:v>0.30450594287741706</c:v>
                </c:pt>
                <c:pt idx="9">
                  <c:v>7.519957424161787E-2</c:v>
                </c:pt>
                <c:pt idx="10">
                  <c:v>7.2919992904026967E-2</c:v>
                </c:pt>
                <c:pt idx="11">
                  <c:v>7.3842469398616287E-2</c:v>
                </c:pt>
                <c:pt idx="12">
                  <c:v>7.7150966826326065E-2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E-493A-A7FE-CB6FB361398B}"/>
            </c:ext>
          </c:extLst>
        </c:ser>
        <c:ser>
          <c:idx val="1"/>
          <c:order val="1"/>
          <c:tx>
            <c:v>10mm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Sheet2!$C$21:$C$33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Sheet2!$K$21:$K$33</c:f>
              <c:numCache>
                <c:formatCode>General</c:formatCode>
                <c:ptCount val="13"/>
                <c:pt idx="0">
                  <c:v>6.7014400725705858E-2</c:v>
                </c:pt>
                <c:pt idx="1">
                  <c:v>6.7581358430661084E-2</c:v>
                </c:pt>
                <c:pt idx="2">
                  <c:v>6.8753071020901835E-2</c:v>
                </c:pt>
                <c:pt idx="3">
                  <c:v>8.7972937218883482E-2</c:v>
                </c:pt>
                <c:pt idx="4">
                  <c:v>0.42722152927391616</c:v>
                </c:pt>
                <c:pt idx="5">
                  <c:v>0.99629587632762606</c:v>
                </c:pt>
                <c:pt idx="6">
                  <c:v>0.98773481498280247</c:v>
                </c:pt>
                <c:pt idx="7">
                  <c:v>0.91185697546963018</c:v>
                </c:pt>
                <c:pt idx="8">
                  <c:v>0.32354386362777338</c:v>
                </c:pt>
                <c:pt idx="9">
                  <c:v>8.8407604792682462E-2</c:v>
                </c:pt>
                <c:pt idx="10">
                  <c:v>7.309974675889179E-2</c:v>
                </c:pt>
                <c:pt idx="11">
                  <c:v>7.1568960955512712E-2</c:v>
                </c:pt>
                <c:pt idx="12">
                  <c:v>7.3987980496654962E-2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BE-493A-A7FE-CB6FB361398B}"/>
            </c:ext>
          </c:extLst>
        </c:ser>
        <c:ser>
          <c:idx val="2"/>
          <c:order val="2"/>
          <c:tx>
            <c:v>15mm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Sheet2!$C$37:$C$49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Sheet2!$K$37:$K$49</c:f>
              <c:numCache>
                <c:formatCode>General</c:formatCode>
                <c:ptCount val="13"/>
                <c:pt idx="0">
                  <c:v>7.118067632850239E-2</c:v>
                </c:pt>
                <c:pt idx="1">
                  <c:v>7.2289855072463757E-2</c:v>
                </c:pt>
                <c:pt idx="2">
                  <c:v>7.9787439613526537E-2</c:v>
                </c:pt>
                <c:pt idx="3">
                  <c:v>0.18361352657004826</c:v>
                </c:pt>
                <c:pt idx="4">
                  <c:v>0.66434782608695653</c:v>
                </c:pt>
                <c:pt idx="5">
                  <c:v>0.99138164251207739</c:v>
                </c:pt>
                <c:pt idx="6">
                  <c:v>0.97797101449275348</c:v>
                </c:pt>
                <c:pt idx="7">
                  <c:v>0.74411594202898534</c:v>
                </c:pt>
                <c:pt idx="8">
                  <c:v>0.29878260869565215</c:v>
                </c:pt>
                <c:pt idx="9">
                  <c:v>9.8879227053140076E-2</c:v>
                </c:pt>
                <c:pt idx="10">
                  <c:v>7.9072463768115928E-2</c:v>
                </c:pt>
                <c:pt idx="11">
                  <c:v>7.5288888888888877E-2</c:v>
                </c:pt>
                <c:pt idx="12">
                  <c:v>7.5845410628019319E-2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BE-493A-A7FE-CB6FB361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9967"/>
        <c:axId val="489455423"/>
      </c:scatterChart>
      <c:valAx>
        <c:axId val="4747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5423"/>
        <c:crosses val="autoZero"/>
        <c:crossBetween val="midCat"/>
      </c:valAx>
      <c:valAx>
        <c:axId val="4894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Current Divided By Maximum 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939714133793983"/>
          <c:y val="7.6561485655554817E-2"/>
          <c:w val="0.84730228778560968"/>
          <c:h val="0.78593084898085874"/>
        </c:manualLayout>
      </c:layout>
      <c:scatterChart>
        <c:scatterStyle val="lineMarker"/>
        <c:varyColors val="0"/>
        <c:ser>
          <c:idx val="0"/>
          <c:order val="0"/>
          <c:tx>
            <c:v>White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(Sheet2!$L$10,Sheet2!$L$26,Sheet2!$L$42)</c:f>
                <c:numCache>
                  <c:formatCode>General</c:formatCode>
                  <c:ptCount val="3"/>
                  <c:pt idx="0">
                    <c:v>7.7272727272727475E-6</c:v>
                  </c:pt>
                  <c:pt idx="1">
                    <c:v>2.8484848484848307E-6</c:v>
                  </c:pt>
                  <c:pt idx="2">
                    <c:v>2.2121212121212306E-6</c:v>
                  </c:pt>
                </c:numCache>
              </c:numRef>
            </c:plus>
            <c:minus>
              <c:numRef>
                <c:f>(Sheet2!$L$10,Sheet2!$L$26,Sheet2!$L$42)</c:f>
                <c:numCache>
                  <c:formatCode>General</c:formatCode>
                  <c:ptCount val="3"/>
                  <c:pt idx="0">
                    <c:v>7.7272727272727475E-6</c:v>
                  </c:pt>
                  <c:pt idx="1">
                    <c:v>2.8484848484848307E-6</c:v>
                  </c:pt>
                  <c:pt idx="2">
                    <c:v>2.2121212121212306E-6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(Sheet2!$B$3,Sheet2!$B$19,Sheet2!$B$35)</c:f>
              <c:numCache>
                <c:formatCode>General</c:formatCode>
                <c:ptCount val="3"/>
                <c:pt idx="0">
                  <c:v>4.8</c:v>
                </c:pt>
                <c:pt idx="1">
                  <c:v>9.8000000000000007</c:v>
                </c:pt>
                <c:pt idx="2">
                  <c:v>14.9</c:v>
                </c:pt>
              </c:numCache>
            </c:numRef>
          </c:xVal>
          <c:yVal>
            <c:numRef>
              <c:f>(Sheet2!$J$10,Sheet2!$J$26,Sheet2!$J$42)</c:f>
              <c:numCache>
                <c:formatCode>General</c:formatCode>
                <c:ptCount val="3"/>
                <c:pt idx="0">
                  <c:v>1.1304040404040404E-3</c:v>
                </c:pt>
                <c:pt idx="1">
                  <c:v>5.3250505050505051E-4</c:v>
                </c:pt>
                <c:pt idx="2">
                  <c:v>2.5911111111111116E-4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3C7-49EB-98F8-1C593C20EDE7}"/>
            </c:ext>
          </c:extLst>
        </c:ser>
        <c:ser>
          <c:idx val="1"/>
          <c:order val="1"/>
          <c:tx>
            <c:v>Black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(Sheet2!$L$5,Sheet2!$L$21,Sheet2!$L$37)</c:f>
                <c:numCache>
                  <c:formatCode>General</c:formatCode>
                  <c:ptCount val="3"/>
                  <c:pt idx="0">
                    <c:v>3.1818181818181902E-6</c:v>
                  </c:pt>
                  <c:pt idx="1">
                    <c:v>5.3030303030303282E-7</c:v>
                  </c:pt>
                  <c:pt idx="2">
                    <c:v>3.9393939393939068E-8</c:v>
                  </c:pt>
                </c:numCache>
              </c:numRef>
            </c:plus>
            <c:minus>
              <c:numRef>
                <c:f>(Sheet2!$L$5,Sheet2!$L$21,Sheet2!$L$37)</c:f>
                <c:numCache>
                  <c:formatCode>General</c:formatCode>
                  <c:ptCount val="3"/>
                  <c:pt idx="0">
                    <c:v>3.1818181818181902E-6</c:v>
                  </c:pt>
                  <c:pt idx="1">
                    <c:v>5.3030303030303282E-7</c:v>
                  </c:pt>
                  <c:pt idx="2">
                    <c:v>3.9393939393939068E-8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(Sheet2!$B$3,Sheet2!$B$19,Sheet2!$B$35)</c:f>
              <c:numCache>
                <c:formatCode>General</c:formatCode>
                <c:ptCount val="3"/>
                <c:pt idx="0">
                  <c:v>4.8</c:v>
                </c:pt>
                <c:pt idx="1">
                  <c:v>9.8000000000000007</c:v>
                </c:pt>
                <c:pt idx="2">
                  <c:v>14.9</c:v>
                </c:pt>
              </c:numCache>
            </c:numRef>
          </c:xVal>
          <c:yVal>
            <c:numRef>
              <c:f>(Sheet2!$J$5,Sheet2!$J$21,Sheet2!$J$37)</c:f>
              <c:numCache>
                <c:formatCode>General</c:formatCode>
                <c:ptCount val="3"/>
                <c:pt idx="0">
                  <c:v>7.8242424242424245E-5</c:v>
                </c:pt>
                <c:pt idx="1">
                  <c:v>3.5818181818181816E-5</c:v>
                </c:pt>
                <c:pt idx="2">
                  <c:v>1.8604040404040401E-5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3C7-49EB-98F8-1C593C20E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9967"/>
        <c:axId val="489455423"/>
      </c:scatterChart>
      <c:valAx>
        <c:axId val="4747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from track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5423"/>
        <c:crosses val="autoZero"/>
        <c:crossBetween val="midCat"/>
      </c:valAx>
      <c:valAx>
        <c:axId val="4894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274807692979791E-2"/>
          <c:y val="3.890064085238773E-2"/>
          <c:w val="0.8543254663073907"/>
          <c:h val="0.83143480062703845"/>
        </c:manualLayout>
      </c:layout>
      <c:scatterChart>
        <c:scatterStyle val="lineMarker"/>
        <c:varyColors val="0"/>
        <c:ser>
          <c:idx val="0"/>
          <c:order val="0"/>
          <c:tx>
            <c:v>LDR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Sheet3!$L$5:$L$17</c:f>
                <c:numCache>
                  <c:formatCode>General</c:formatCode>
                  <c:ptCount val="13"/>
                  <c:pt idx="0">
                    <c:v>1.2412451361867699E-2</c:v>
                  </c:pt>
                  <c:pt idx="1">
                    <c:v>1.591439688715952E-2</c:v>
                  </c:pt>
                  <c:pt idx="2">
                    <c:v>1.6206225680933828E-2</c:v>
                  </c:pt>
                  <c:pt idx="3">
                    <c:v>1.4980544747081711E-2</c:v>
                  </c:pt>
                  <c:pt idx="4">
                    <c:v>1.8871595330739274E-2</c:v>
                  </c:pt>
                  <c:pt idx="5">
                    <c:v>1.5953307392996136E-2</c:v>
                  </c:pt>
                  <c:pt idx="6">
                    <c:v>2.7237354085602682E-3</c:v>
                  </c:pt>
                  <c:pt idx="7">
                    <c:v>3.4241245136186794E-2</c:v>
                  </c:pt>
                  <c:pt idx="8">
                    <c:v>6.225680933852157E-3</c:v>
                  </c:pt>
                  <c:pt idx="9">
                    <c:v>2.2723735408560292E-2</c:v>
                  </c:pt>
                  <c:pt idx="10">
                    <c:v>1.2101167315175118E-2</c:v>
                  </c:pt>
                  <c:pt idx="11">
                    <c:v>3.5019455252917877E-3</c:v>
                  </c:pt>
                  <c:pt idx="12">
                    <c:v>1.5291828793774326E-2</c:v>
                  </c:pt>
                </c:numCache>
              </c:numRef>
            </c:plus>
            <c:minus>
              <c:numRef>
                <c:f>Sheet3!$L$5:$L$17</c:f>
                <c:numCache>
                  <c:formatCode>General</c:formatCode>
                  <c:ptCount val="13"/>
                  <c:pt idx="0">
                    <c:v>1.2412451361867699E-2</c:v>
                  </c:pt>
                  <c:pt idx="1">
                    <c:v>1.591439688715952E-2</c:v>
                  </c:pt>
                  <c:pt idx="2">
                    <c:v>1.6206225680933828E-2</c:v>
                  </c:pt>
                  <c:pt idx="3">
                    <c:v>1.4980544747081711E-2</c:v>
                  </c:pt>
                  <c:pt idx="4">
                    <c:v>1.8871595330739274E-2</c:v>
                  </c:pt>
                  <c:pt idx="5">
                    <c:v>1.5953307392996136E-2</c:v>
                  </c:pt>
                  <c:pt idx="6">
                    <c:v>2.7237354085602682E-3</c:v>
                  </c:pt>
                  <c:pt idx="7">
                    <c:v>3.4241245136186794E-2</c:v>
                  </c:pt>
                  <c:pt idx="8">
                    <c:v>6.225680933852157E-3</c:v>
                  </c:pt>
                  <c:pt idx="9">
                    <c:v>2.2723735408560292E-2</c:v>
                  </c:pt>
                  <c:pt idx="10">
                    <c:v>1.2101167315175118E-2</c:v>
                  </c:pt>
                  <c:pt idx="11">
                    <c:v>3.5019455252917877E-3</c:v>
                  </c:pt>
                  <c:pt idx="12">
                    <c:v>1.5291828793774326E-2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Sheet3!$C$5:$C$17</c:f>
              <c:numCache>
                <c:formatCode>General</c:formatCode>
                <c:ptCount val="1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</c:numCache>
            </c:numRef>
          </c:xVal>
          <c:yVal>
            <c:numRef>
              <c:f>Sheet3!$K$5:$K$17</c:f>
              <c:numCache>
                <c:formatCode>General</c:formatCode>
                <c:ptCount val="13"/>
                <c:pt idx="0">
                  <c:v>0.37276264591439695</c:v>
                </c:pt>
                <c:pt idx="1">
                  <c:v>0.37862516212710773</c:v>
                </c:pt>
                <c:pt idx="2">
                  <c:v>0.43360570687418948</c:v>
                </c:pt>
                <c:pt idx="3">
                  <c:v>0.57870298313878088</c:v>
                </c:pt>
                <c:pt idx="4">
                  <c:v>0.71079118028534383</c:v>
                </c:pt>
                <c:pt idx="5">
                  <c:v>0.92451361867704285</c:v>
                </c:pt>
                <c:pt idx="6">
                  <c:v>0.99740596627756162</c:v>
                </c:pt>
                <c:pt idx="7">
                  <c:v>0.96145265888456555</c:v>
                </c:pt>
                <c:pt idx="8">
                  <c:v>0.84306095979247742</c:v>
                </c:pt>
                <c:pt idx="9">
                  <c:v>0.55950713359273685</c:v>
                </c:pt>
                <c:pt idx="10">
                  <c:v>0.44869001297016864</c:v>
                </c:pt>
                <c:pt idx="11">
                  <c:v>0.38734111543450073</c:v>
                </c:pt>
                <c:pt idx="12">
                  <c:v>0.37372243839169911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78-4D96-B2B7-F3DFF647C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89967"/>
        <c:axId val="489455423"/>
      </c:scatterChart>
      <c:valAx>
        <c:axId val="47478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Position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455423"/>
        <c:crosses val="autoZero"/>
        <c:crossBetween val="midCat"/>
      </c:valAx>
      <c:valAx>
        <c:axId val="48945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Current Divided By Maximum Current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78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Sheet4!$J$4:$J$19</c:f>
                <c:numCache>
                  <c:formatCode>General</c:formatCode>
                  <c:ptCount val="16"/>
                  <c:pt idx="0">
                    <c:v>2.5000000000000099E-7</c:v>
                  </c:pt>
                  <c:pt idx="1">
                    <c:v>5.9999999999999934E-7</c:v>
                  </c:pt>
                  <c:pt idx="2">
                    <c:v>8.5000000000000033E-7</c:v>
                  </c:pt>
                  <c:pt idx="3">
                    <c:v>9.0000000000000155E-7</c:v>
                  </c:pt>
                  <c:pt idx="4">
                    <c:v>1.9500000000000034E-6</c:v>
                  </c:pt>
                  <c:pt idx="5">
                    <c:v>3.7500000000000031E-6</c:v>
                  </c:pt>
                  <c:pt idx="6">
                    <c:v>2.550000000000001E-6</c:v>
                  </c:pt>
                  <c:pt idx="7">
                    <c:v>2.8499999999999947E-6</c:v>
                  </c:pt>
                  <c:pt idx="8">
                    <c:v>2.4499999999999918E-6</c:v>
                  </c:pt>
                  <c:pt idx="9">
                    <c:v>5.2500000000000056E-6</c:v>
                  </c:pt>
                  <c:pt idx="10">
                    <c:v>3.5000000000000038E-6</c:v>
                  </c:pt>
                  <c:pt idx="11">
                    <c:v>2.5000000000000066E-6</c:v>
                  </c:pt>
                  <c:pt idx="12">
                    <c:v>1.0999999999999996E-6</c:v>
                  </c:pt>
                  <c:pt idx="13">
                    <c:v>5.0000000000014768E-8</c:v>
                  </c:pt>
                  <c:pt idx="14">
                    <c:v>5.5000000000001337E-7</c:v>
                  </c:pt>
                  <c:pt idx="15">
                    <c:v>6.4999999999998869E-7</c:v>
                  </c:pt>
                </c:numCache>
              </c:numRef>
            </c:plus>
            <c:minus>
              <c:numRef>
                <c:f>Sheet4!$J$4:$J$19</c:f>
                <c:numCache>
                  <c:formatCode>General</c:formatCode>
                  <c:ptCount val="16"/>
                  <c:pt idx="0">
                    <c:v>2.5000000000000099E-7</c:v>
                  </c:pt>
                  <c:pt idx="1">
                    <c:v>5.9999999999999934E-7</c:v>
                  </c:pt>
                  <c:pt idx="2">
                    <c:v>8.5000000000000033E-7</c:v>
                  </c:pt>
                  <c:pt idx="3">
                    <c:v>9.0000000000000155E-7</c:v>
                  </c:pt>
                  <c:pt idx="4">
                    <c:v>1.9500000000000034E-6</c:v>
                  </c:pt>
                  <c:pt idx="5">
                    <c:v>3.7500000000000031E-6</c:v>
                  </c:pt>
                  <c:pt idx="6">
                    <c:v>2.550000000000001E-6</c:v>
                  </c:pt>
                  <c:pt idx="7">
                    <c:v>2.8499999999999947E-6</c:v>
                  </c:pt>
                  <c:pt idx="8">
                    <c:v>2.4499999999999918E-6</c:v>
                  </c:pt>
                  <c:pt idx="9">
                    <c:v>5.2500000000000056E-6</c:v>
                  </c:pt>
                  <c:pt idx="10">
                    <c:v>3.5000000000000038E-6</c:v>
                  </c:pt>
                  <c:pt idx="11">
                    <c:v>2.5000000000000066E-6</c:v>
                  </c:pt>
                  <c:pt idx="12">
                    <c:v>1.0999999999999996E-6</c:v>
                  </c:pt>
                  <c:pt idx="13">
                    <c:v>5.0000000000014768E-8</c:v>
                  </c:pt>
                  <c:pt idx="14">
                    <c:v>5.5000000000001337E-7</c:v>
                  </c:pt>
                  <c:pt idx="15">
                    <c:v>6.4999999999998869E-7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Sheet4!$B$4:$B$19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Sheet4!$I$4:$I$19</c:f>
              <c:numCache>
                <c:formatCode>General</c:formatCode>
                <c:ptCount val="16"/>
                <c:pt idx="0">
                  <c:v>1.5933333333333332E-5</c:v>
                </c:pt>
                <c:pt idx="1">
                  <c:v>1.7199999999999998E-5</c:v>
                </c:pt>
                <c:pt idx="2">
                  <c:v>2.02E-5</c:v>
                </c:pt>
                <c:pt idx="3">
                  <c:v>2.6599999999999999E-5</c:v>
                </c:pt>
                <c:pt idx="4">
                  <c:v>3.7366666666666662E-5</c:v>
                </c:pt>
                <c:pt idx="5">
                  <c:v>5.1933333333333333E-5</c:v>
                </c:pt>
                <c:pt idx="6">
                  <c:v>7.5599999999999994E-5</c:v>
                </c:pt>
                <c:pt idx="7">
                  <c:v>1.0379999999999999E-4</c:v>
                </c:pt>
                <c:pt idx="8">
                  <c:v>1.3473333333333332E-4</c:v>
                </c:pt>
                <c:pt idx="9">
                  <c:v>1.5703333333333335E-4</c:v>
                </c:pt>
                <c:pt idx="10">
                  <c:v>1.7200000000000003E-4</c:v>
                </c:pt>
                <c:pt idx="11">
                  <c:v>1.8520000000000003E-4</c:v>
                </c:pt>
                <c:pt idx="12">
                  <c:v>1.9223333333333333E-4</c:v>
                </c:pt>
                <c:pt idx="13">
                  <c:v>1.9443333333333331E-4</c:v>
                </c:pt>
                <c:pt idx="14">
                  <c:v>1.9626666666666668E-4</c:v>
                </c:pt>
                <c:pt idx="15">
                  <c:v>1.9783333333333336E-4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67-41C6-B3C9-EA9A1023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62896"/>
        <c:axId val="718400192"/>
      </c:scatterChart>
      <c:valAx>
        <c:axId val="740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0192"/>
        <c:crosses val="autoZero"/>
        <c:crossBetween val="midCat"/>
      </c:valAx>
      <c:valAx>
        <c:axId val="718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Sheet4!$J$25:$J$40</c:f>
                <c:numCache>
                  <c:formatCode>General</c:formatCode>
                  <c:ptCount val="16"/>
                  <c:pt idx="0">
                    <c:v>2.4999999999999591E-7</c:v>
                  </c:pt>
                  <c:pt idx="1">
                    <c:v>3.4999999999999834E-7</c:v>
                  </c:pt>
                  <c:pt idx="2">
                    <c:v>1.0500000000000018E-6</c:v>
                  </c:pt>
                  <c:pt idx="3">
                    <c:v>5.549999999999996E-6</c:v>
                  </c:pt>
                  <c:pt idx="4">
                    <c:v>8.7499999999999958E-6</c:v>
                  </c:pt>
                  <c:pt idx="5">
                    <c:v>1.5850000000000006E-5</c:v>
                  </c:pt>
                  <c:pt idx="6">
                    <c:v>1.7500000000000005E-5</c:v>
                  </c:pt>
                  <c:pt idx="7">
                    <c:v>1.7049999999999981E-5</c:v>
                  </c:pt>
                  <c:pt idx="8">
                    <c:v>1.5000000000000365E-7</c:v>
                  </c:pt>
                  <c:pt idx="9">
                    <c:v>3.0000000000000729E-7</c:v>
                  </c:pt>
                  <c:pt idx="10">
                    <c:v>8.4999999999999356E-7</c:v>
                  </c:pt>
                  <c:pt idx="11">
                    <c:v>1.0499999999999713E-6</c:v>
                  </c:pt>
                  <c:pt idx="12">
                    <c:v>3.0000000000000729E-7</c:v>
                  </c:pt>
                  <c:pt idx="13">
                    <c:v>1.5000000000000365E-7</c:v>
                  </c:pt>
                  <c:pt idx="14">
                    <c:v>8.5000000000002066E-7</c:v>
                  </c:pt>
                  <c:pt idx="15">
                    <c:v>7.9999999999999234E-7</c:v>
                  </c:pt>
                </c:numCache>
              </c:numRef>
            </c:plus>
            <c:minus>
              <c:numRef>
                <c:f>Sheet4!$J$25:$J$40</c:f>
                <c:numCache>
                  <c:formatCode>General</c:formatCode>
                  <c:ptCount val="16"/>
                  <c:pt idx="0">
                    <c:v>2.4999999999999591E-7</c:v>
                  </c:pt>
                  <c:pt idx="1">
                    <c:v>3.4999999999999834E-7</c:v>
                  </c:pt>
                  <c:pt idx="2">
                    <c:v>1.0500000000000018E-6</c:v>
                  </c:pt>
                  <c:pt idx="3">
                    <c:v>5.549999999999996E-6</c:v>
                  </c:pt>
                  <c:pt idx="4">
                    <c:v>8.7499999999999958E-6</c:v>
                  </c:pt>
                  <c:pt idx="5">
                    <c:v>1.5850000000000006E-5</c:v>
                  </c:pt>
                  <c:pt idx="6">
                    <c:v>1.7500000000000005E-5</c:v>
                  </c:pt>
                  <c:pt idx="7">
                    <c:v>1.7049999999999981E-5</c:v>
                  </c:pt>
                  <c:pt idx="8">
                    <c:v>1.5000000000000365E-7</c:v>
                  </c:pt>
                  <c:pt idx="9">
                    <c:v>3.0000000000000729E-7</c:v>
                  </c:pt>
                  <c:pt idx="10">
                    <c:v>8.4999999999999356E-7</c:v>
                  </c:pt>
                  <c:pt idx="11">
                    <c:v>1.0499999999999713E-6</c:v>
                  </c:pt>
                  <c:pt idx="12">
                    <c:v>3.0000000000000729E-7</c:v>
                  </c:pt>
                  <c:pt idx="13">
                    <c:v>1.5000000000000365E-7</c:v>
                  </c:pt>
                  <c:pt idx="14">
                    <c:v>8.5000000000002066E-7</c:v>
                  </c:pt>
                  <c:pt idx="15">
                    <c:v>7.9999999999999234E-7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Sheet4!$B$25:$B$40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Sheet4!$I$25:$I$40</c:f>
              <c:numCache>
                <c:formatCode>General</c:formatCode>
                <c:ptCount val="16"/>
                <c:pt idx="0">
                  <c:v>3.4499999999999998E-5</c:v>
                </c:pt>
                <c:pt idx="1">
                  <c:v>3.7633333333333338E-5</c:v>
                </c:pt>
                <c:pt idx="2">
                  <c:v>4.2766666666666658E-5</c:v>
                </c:pt>
                <c:pt idx="3">
                  <c:v>5.6399999999999995E-5</c:v>
                </c:pt>
                <c:pt idx="4">
                  <c:v>1.0536666666666666E-4</c:v>
                </c:pt>
                <c:pt idx="5">
                  <c:v>1.7393333333333332E-4</c:v>
                </c:pt>
                <c:pt idx="6">
                  <c:v>2.4706666666666664E-4</c:v>
                </c:pt>
                <c:pt idx="7">
                  <c:v>3.4529999999999999E-4</c:v>
                </c:pt>
                <c:pt idx="8">
                  <c:v>3.9246666666666665E-4</c:v>
                </c:pt>
                <c:pt idx="9">
                  <c:v>3.9513333333333336E-4</c:v>
                </c:pt>
                <c:pt idx="10">
                  <c:v>3.9736666666666666E-4</c:v>
                </c:pt>
                <c:pt idx="11">
                  <c:v>4.0089999999999999E-4</c:v>
                </c:pt>
                <c:pt idx="12">
                  <c:v>4.0306666666666669E-4</c:v>
                </c:pt>
                <c:pt idx="13">
                  <c:v>4.0366666666666659E-4</c:v>
                </c:pt>
                <c:pt idx="14">
                  <c:v>4.0626666666666666E-4</c:v>
                </c:pt>
                <c:pt idx="15">
                  <c:v>4.1369999999999992E-4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0-4DE9-870E-5C38080D8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62896"/>
        <c:axId val="718400192"/>
      </c:scatterChart>
      <c:valAx>
        <c:axId val="740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0192"/>
        <c:crosses val="autoZero"/>
        <c:crossBetween val="midCat"/>
      </c:valAx>
      <c:valAx>
        <c:axId val="718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XD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Sheet4!$J$47:$J$64</c:f>
                <c:numCache>
                  <c:formatCode>General</c:formatCode>
                  <c:ptCount val="18"/>
                  <c:pt idx="0">
                    <c:v>1.4999999999999941E-7</c:v>
                  </c:pt>
                  <c:pt idx="1">
                    <c:v>1.9999999999999978E-7</c:v>
                  </c:pt>
                  <c:pt idx="2">
                    <c:v>1.9999999999999978E-7</c:v>
                  </c:pt>
                  <c:pt idx="3">
                    <c:v>1.9999999999999978E-7</c:v>
                  </c:pt>
                  <c:pt idx="4">
                    <c:v>3.0000000000000052E-7</c:v>
                  </c:pt>
                  <c:pt idx="5">
                    <c:v>3.5000000000000004E-7</c:v>
                  </c:pt>
                  <c:pt idx="6">
                    <c:v>4.5000000000000077E-7</c:v>
                  </c:pt>
                  <c:pt idx="7">
                    <c:v>7.5000000000000129E-7</c:v>
                  </c:pt>
                  <c:pt idx="8">
                    <c:v>3.0000000000000052E-7</c:v>
                  </c:pt>
                  <c:pt idx="9">
                    <c:v>6.0000000000000103E-7</c:v>
                  </c:pt>
                  <c:pt idx="10">
                    <c:v>7.5000000000000129E-7</c:v>
                  </c:pt>
                  <c:pt idx="11">
                    <c:v>1.4500000000000014E-6</c:v>
                  </c:pt>
                  <c:pt idx="12">
                    <c:v>4.999999999999986E-7</c:v>
                  </c:pt>
                  <c:pt idx="13">
                    <c:v>1.4999999999999687E-7</c:v>
                  </c:pt>
                  <c:pt idx="14">
                    <c:v>4.999999999999986E-7</c:v>
                  </c:pt>
                  <c:pt idx="15">
                    <c:v>4.5000000000000416E-7</c:v>
                  </c:pt>
                  <c:pt idx="16">
                    <c:v>3.0000000000000052E-7</c:v>
                  </c:pt>
                  <c:pt idx="17">
                    <c:v>5.0000000000001215E-8</c:v>
                  </c:pt>
                </c:numCache>
              </c:numRef>
            </c:plus>
            <c:minus>
              <c:numRef>
                <c:f>Sheet4!$J$47:$J$64</c:f>
                <c:numCache>
                  <c:formatCode>General</c:formatCode>
                  <c:ptCount val="18"/>
                  <c:pt idx="0">
                    <c:v>1.4999999999999941E-7</c:v>
                  </c:pt>
                  <c:pt idx="1">
                    <c:v>1.9999999999999978E-7</c:v>
                  </c:pt>
                  <c:pt idx="2">
                    <c:v>1.9999999999999978E-7</c:v>
                  </c:pt>
                  <c:pt idx="3">
                    <c:v>1.9999999999999978E-7</c:v>
                  </c:pt>
                  <c:pt idx="4">
                    <c:v>3.0000000000000052E-7</c:v>
                  </c:pt>
                  <c:pt idx="5">
                    <c:v>3.5000000000000004E-7</c:v>
                  </c:pt>
                  <c:pt idx="6">
                    <c:v>4.5000000000000077E-7</c:v>
                  </c:pt>
                  <c:pt idx="7">
                    <c:v>7.5000000000000129E-7</c:v>
                  </c:pt>
                  <c:pt idx="8">
                    <c:v>3.0000000000000052E-7</c:v>
                  </c:pt>
                  <c:pt idx="9">
                    <c:v>6.0000000000000103E-7</c:v>
                  </c:pt>
                  <c:pt idx="10">
                    <c:v>7.5000000000000129E-7</c:v>
                  </c:pt>
                  <c:pt idx="11">
                    <c:v>1.4500000000000014E-6</c:v>
                  </c:pt>
                  <c:pt idx="12">
                    <c:v>4.999999999999986E-7</c:v>
                  </c:pt>
                  <c:pt idx="13">
                    <c:v>1.4999999999999687E-7</c:v>
                  </c:pt>
                  <c:pt idx="14">
                    <c:v>4.999999999999986E-7</c:v>
                  </c:pt>
                  <c:pt idx="15">
                    <c:v>4.5000000000000416E-7</c:v>
                  </c:pt>
                  <c:pt idx="16">
                    <c:v>3.0000000000000052E-7</c:v>
                  </c:pt>
                  <c:pt idx="17">
                    <c:v>5.0000000000001215E-8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Sheet4!$B$47:$B$64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Sheet4!$I$47:$I$64</c:f>
              <c:numCache>
                <c:formatCode>General</c:formatCode>
                <c:ptCount val="18"/>
                <c:pt idx="0">
                  <c:v>8.4666666666666664E-6</c:v>
                </c:pt>
                <c:pt idx="1">
                  <c:v>9.2333333333333336E-6</c:v>
                </c:pt>
                <c:pt idx="2">
                  <c:v>1.0333333333333332E-5</c:v>
                </c:pt>
                <c:pt idx="3">
                  <c:v>1.2699999999999999E-5</c:v>
                </c:pt>
                <c:pt idx="4">
                  <c:v>1.5900000000000004E-5</c:v>
                </c:pt>
                <c:pt idx="5">
                  <c:v>1.9866666666666667E-5</c:v>
                </c:pt>
                <c:pt idx="6">
                  <c:v>2.3933333333333333E-5</c:v>
                </c:pt>
                <c:pt idx="7">
                  <c:v>3.0133333333333335E-5</c:v>
                </c:pt>
                <c:pt idx="8">
                  <c:v>3.7166666666666664E-5</c:v>
                </c:pt>
                <c:pt idx="9">
                  <c:v>4.4166666666666665E-5</c:v>
                </c:pt>
                <c:pt idx="10">
                  <c:v>5.2566666666666673E-5</c:v>
                </c:pt>
                <c:pt idx="11">
                  <c:v>6.3266666666666669E-5</c:v>
                </c:pt>
                <c:pt idx="12">
                  <c:v>7.3666666666666664E-5</c:v>
                </c:pt>
                <c:pt idx="13">
                  <c:v>7.9566666666666672E-5</c:v>
                </c:pt>
                <c:pt idx="14">
                  <c:v>8.2899999999999996E-5</c:v>
                </c:pt>
                <c:pt idx="15">
                  <c:v>8.6599999999999991E-5</c:v>
                </c:pt>
                <c:pt idx="16">
                  <c:v>8.8833333333333329E-5</c:v>
                </c:pt>
                <c:pt idx="17">
                  <c:v>8.9966666666666667E-5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3-43D4-8422-DF37143BE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62896"/>
        <c:axId val="718400192"/>
      </c:scatterChart>
      <c:valAx>
        <c:axId val="740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0192"/>
        <c:crosses val="autoZero"/>
        <c:crossBetween val="midCat"/>
      </c:valAx>
      <c:valAx>
        <c:axId val="718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layout>
            <c:manualLayout>
              <c:xMode val="edge"/>
              <c:yMode val="edge"/>
              <c:x val="1.5844657480924031E-2"/>
              <c:y val="0.425717361827422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089402128257726E-2"/>
          <c:y val="4.3133510702165208E-2"/>
          <c:w val="0.88663903070065264"/>
          <c:h val="0.85942710946142253"/>
        </c:manualLayout>
      </c:layout>
      <c:scatterChart>
        <c:scatterStyle val="lineMarker"/>
        <c:varyColors val="0"/>
        <c:ser>
          <c:idx val="0"/>
          <c:order val="0"/>
          <c:tx>
            <c:v>5mm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Sheet4!$L$25:$L$40</c:f>
                <c:numCache>
                  <c:formatCode>General</c:formatCode>
                  <c:ptCount val="16"/>
                  <c:pt idx="0">
                    <c:v>6.0313630880578031E-4</c:v>
                  </c:pt>
                  <c:pt idx="1">
                    <c:v>8.4439083232810226E-4</c:v>
                  </c:pt>
                  <c:pt idx="2">
                    <c:v>2.5331724969843233E-3</c:v>
                  </c:pt>
                  <c:pt idx="3">
                    <c:v>1.3389626055488532E-2</c:v>
                  </c:pt>
                  <c:pt idx="4">
                    <c:v>2.1109770808202647E-2</c:v>
                  </c:pt>
                  <c:pt idx="5">
                    <c:v>3.8238841978287114E-2</c:v>
                  </c:pt>
                  <c:pt idx="6">
                    <c:v>4.2219541616405329E-2</c:v>
                  </c:pt>
                  <c:pt idx="7">
                    <c:v>4.1133896260554845E-2</c:v>
                  </c:pt>
                  <c:pt idx="8">
                    <c:v>3.6188178528348292E-4</c:v>
                  </c:pt>
                  <c:pt idx="9">
                    <c:v>7.2376357056696584E-4</c:v>
                  </c:pt>
                  <c:pt idx="10">
                    <c:v>2.0506634499396713E-3</c:v>
                  </c:pt>
                  <c:pt idx="11">
                    <c:v>2.5331724969842495E-3</c:v>
                  </c:pt>
                  <c:pt idx="12">
                    <c:v>7.2376357056696584E-4</c:v>
                  </c:pt>
                  <c:pt idx="13">
                    <c:v>3.6188178528348292E-4</c:v>
                  </c:pt>
                  <c:pt idx="14">
                    <c:v>2.0506634499397364E-3</c:v>
                  </c:pt>
                  <c:pt idx="15">
                    <c:v>1.9300361881785101E-3</c:v>
                  </c:pt>
                </c:numCache>
              </c:numRef>
            </c:plus>
            <c:minus>
              <c:numRef>
                <c:f>Sheet4!$L$25:$L$40</c:f>
                <c:numCache>
                  <c:formatCode>General</c:formatCode>
                  <c:ptCount val="16"/>
                  <c:pt idx="0">
                    <c:v>6.0313630880578031E-4</c:v>
                  </c:pt>
                  <c:pt idx="1">
                    <c:v>8.4439083232810226E-4</c:v>
                  </c:pt>
                  <c:pt idx="2">
                    <c:v>2.5331724969843233E-3</c:v>
                  </c:pt>
                  <c:pt idx="3">
                    <c:v>1.3389626055488532E-2</c:v>
                  </c:pt>
                  <c:pt idx="4">
                    <c:v>2.1109770808202647E-2</c:v>
                  </c:pt>
                  <c:pt idx="5">
                    <c:v>3.8238841978287114E-2</c:v>
                  </c:pt>
                  <c:pt idx="6">
                    <c:v>4.2219541616405329E-2</c:v>
                  </c:pt>
                  <c:pt idx="7">
                    <c:v>4.1133896260554845E-2</c:v>
                  </c:pt>
                  <c:pt idx="8">
                    <c:v>3.6188178528348292E-4</c:v>
                  </c:pt>
                  <c:pt idx="9">
                    <c:v>7.2376357056696584E-4</c:v>
                  </c:pt>
                  <c:pt idx="10">
                    <c:v>2.0506634499396713E-3</c:v>
                  </c:pt>
                  <c:pt idx="11">
                    <c:v>2.5331724969842495E-3</c:v>
                  </c:pt>
                  <c:pt idx="12">
                    <c:v>7.2376357056696584E-4</c:v>
                  </c:pt>
                  <c:pt idx="13">
                    <c:v>3.6188178528348292E-4</c:v>
                  </c:pt>
                  <c:pt idx="14">
                    <c:v>2.0506634499397364E-3</c:v>
                  </c:pt>
                  <c:pt idx="15">
                    <c:v>1.9300361881785101E-3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Sheet4!$B$25:$B$42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Sheet4!$K$25:$K$42</c:f>
              <c:numCache>
                <c:formatCode>General</c:formatCode>
                <c:ptCount val="18"/>
                <c:pt idx="0">
                  <c:v>8.3232810615199049E-2</c:v>
                </c:pt>
                <c:pt idx="1">
                  <c:v>9.079211901889829E-2</c:v>
                </c:pt>
                <c:pt idx="2">
                  <c:v>0.10317651789304383</c:v>
                </c:pt>
                <c:pt idx="3">
                  <c:v>0.13606755126658626</c:v>
                </c:pt>
                <c:pt idx="4">
                  <c:v>0.25420184961801368</c:v>
                </c:pt>
                <c:pt idx="5">
                  <c:v>0.41962203457981506</c:v>
                </c:pt>
                <c:pt idx="6">
                  <c:v>0.59605950944913555</c:v>
                </c:pt>
                <c:pt idx="7">
                  <c:v>0.8330518697225574</c:v>
                </c:pt>
                <c:pt idx="8">
                  <c:v>0.9468435866505831</c:v>
                </c:pt>
                <c:pt idx="9">
                  <c:v>0.95327704061117835</c:v>
                </c:pt>
                <c:pt idx="10">
                  <c:v>0.95866505830317661</c:v>
                </c:pt>
                <c:pt idx="11">
                  <c:v>0.96718938480096517</c:v>
                </c:pt>
                <c:pt idx="12">
                  <c:v>0.97241656614394878</c:v>
                </c:pt>
                <c:pt idx="13">
                  <c:v>0.97386409328508239</c:v>
                </c:pt>
                <c:pt idx="14">
                  <c:v>0.98013671089666277</c:v>
                </c:pt>
                <c:pt idx="15">
                  <c:v>0.99806996381182145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8A-4CF7-B071-AF1937933033}"/>
            </c:ext>
          </c:extLst>
        </c:ser>
        <c:ser>
          <c:idx val="1"/>
          <c:order val="1"/>
          <c:tx>
            <c:v>10mm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Sheet4!$L$4:$L$19</c:f>
                <c:numCache>
                  <c:formatCode>General</c:formatCode>
                  <c:ptCount val="16"/>
                  <c:pt idx="0">
                    <c:v>1.2600806451612953E-3</c:v>
                  </c:pt>
                  <c:pt idx="1">
                    <c:v>3.0241935483870937E-3</c:v>
                  </c:pt>
                  <c:pt idx="2">
                    <c:v>4.2842741935483885E-3</c:v>
                  </c:pt>
                  <c:pt idx="3">
                    <c:v>4.5362903225806533E-3</c:v>
                  </c:pt>
                  <c:pt idx="4">
                    <c:v>9.8286290322580818E-3</c:v>
                  </c:pt>
                  <c:pt idx="5">
                    <c:v>1.8901209677419369E-2</c:v>
                  </c:pt>
                  <c:pt idx="6">
                    <c:v>1.2852822580645167E-2</c:v>
                  </c:pt>
                  <c:pt idx="7">
                    <c:v>1.4364919354838683E-2</c:v>
                  </c:pt>
                  <c:pt idx="8">
                    <c:v>1.2348790322580605E-2</c:v>
                  </c:pt>
                  <c:pt idx="9">
                    <c:v>2.6461693548387125E-2</c:v>
                  </c:pt>
                  <c:pt idx="10">
                    <c:v>1.7641129032258084E-2</c:v>
                  </c:pt>
                  <c:pt idx="11">
                    <c:v>1.2600806451612937E-2</c:v>
                  </c:pt>
                  <c:pt idx="12">
                    <c:v>5.544354838709676E-3</c:v>
                  </c:pt>
                  <c:pt idx="13">
                    <c:v>2.5201612903233249E-4</c:v>
                  </c:pt>
                  <c:pt idx="14">
                    <c:v>2.7721774193549061E-3</c:v>
                  </c:pt>
                  <c:pt idx="15">
                    <c:v>3.2762096774192977E-3</c:v>
                  </c:pt>
                </c:numCache>
              </c:numRef>
            </c:plus>
            <c:minus>
              <c:numRef>
                <c:f>Sheet4!$L$4:$L$19</c:f>
                <c:numCache>
                  <c:formatCode>General</c:formatCode>
                  <c:ptCount val="16"/>
                  <c:pt idx="0">
                    <c:v>1.2600806451612953E-3</c:v>
                  </c:pt>
                  <c:pt idx="1">
                    <c:v>3.0241935483870937E-3</c:v>
                  </c:pt>
                  <c:pt idx="2">
                    <c:v>4.2842741935483885E-3</c:v>
                  </c:pt>
                  <c:pt idx="3">
                    <c:v>4.5362903225806533E-3</c:v>
                  </c:pt>
                  <c:pt idx="4">
                    <c:v>9.8286290322580818E-3</c:v>
                  </c:pt>
                  <c:pt idx="5">
                    <c:v>1.8901209677419369E-2</c:v>
                  </c:pt>
                  <c:pt idx="6">
                    <c:v>1.2852822580645167E-2</c:v>
                  </c:pt>
                  <c:pt idx="7">
                    <c:v>1.4364919354838683E-2</c:v>
                  </c:pt>
                  <c:pt idx="8">
                    <c:v>1.2348790322580605E-2</c:v>
                  </c:pt>
                  <c:pt idx="9">
                    <c:v>2.6461693548387125E-2</c:v>
                  </c:pt>
                  <c:pt idx="10">
                    <c:v>1.7641129032258084E-2</c:v>
                  </c:pt>
                  <c:pt idx="11">
                    <c:v>1.2600806451612937E-2</c:v>
                  </c:pt>
                  <c:pt idx="12">
                    <c:v>5.544354838709676E-3</c:v>
                  </c:pt>
                  <c:pt idx="13">
                    <c:v>2.5201612903233249E-4</c:v>
                  </c:pt>
                  <c:pt idx="14">
                    <c:v>2.7721774193549061E-3</c:v>
                  </c:pt>
                  <c:pt idx="15">
                    <c:v>3.2762096774192977E-3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Sheet4!$B$4:$B$21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Sheet4!$K$4:$K$21</c:f>
              <c:numCache>
                <c:formatCode>General</c:formatCode>
                <c:ptCount val="18"/>
                <c:pt idx="0">
                  <c:v>8.0309139784946235E-2</c:v>
                </c:pt>
                <c:pt idx="1">
                  <c:v>8.6693548387096767E-2</c:v>
                </c:pt>
                <c:pt idx="2">
                  <c:v>0.10181451612903225</c:v>
                </c:pt>
                <c:pt idx="3">
                  <c:v>0.13407258064516128</c:v>
                </c:pt>
                <c:pt idx="4">
                  <c:v>0.18834005376344085</c:v>
                </c:pt>
                <c:pt idx="5">
                  <c:v>0.26176075268817206</c:v>
                </c:pt>
                <c:pt idx="6">
                  <c:v>0.38104838709677419</c:v>
                </c:pt>
                <c:pt idx="7">
                  <c:v>0.52318548387096764</c:v>
                </c:pt>
                <c:pt idx="8">
                  <c:v>0.67909946236559138</c:v>
                </c:pt>
                <c:pt idx="9">
                  <c:v>0.79149865591397861</c:v>
                </c:pt>
                <c:pt idx="10">
                  <c:v>0.86693548387096797</c:v>
                </c:pt>
                <c:pt idx="11">
                  <c:v>0.93346774193548399</c:v>
                </c:pt>
                <c:pt idx="12">
                  <c:v>0.96891801075268824</c:v>
                </c:pt>
                <c:pt idx="13">
                  <c:v>0.98000672043010739</c:v>
                </c:pt>
                <c:pt idx="14">
                  <c:v>0.989247311827957</c:v>
                </c:pt>
                <c:pt idx="15">
                  <c:v>0.99714381720430123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8A-4CF7-B071-AF1937933033}"/>
            </c:ext>
          </c:extLst>
        </c:ser>
        <c:ser>
          <c:idx val="2"/>
          <c:order val="2"/>
          <c:tx>
            <c:v>15mm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Sheet4!$L$47:$L$64</c:f>
                <c:numCache>
                  <c:formatCode>General</c:formatCode>
                  <c:ptCount val="18"/>
                  <c:pt idx="0">
                    <c:v>1.6666666666666601E-3</c:v>
                  </c:pt>
                  <c:pt idx="1">
                    <c:v>2.2222222222222196E-3</c:v>
                  </c:pt>
                  <c:pt idx="2">
                    <c:v>2.2222222222222196E-3</c:v>
                  </c:pt>
                  <c:pt idx="3">
                    <c:v>2.2222222222222196E-3</c:v>
                  </c:pt>
                  <c:pt idx="4">
                    <c:v>3.3333333333333388E-3</c:v>
                  </c:pt>
                  <c:pt idx="5">
                    <c:v>3.8888888888888892E-3</c:v>
                  </c:pt>
                  <c:pt idx="6">
                    <c:v>5.0000000000000079E-3</c:v>
                  </c:pt>
                  <c:pt idx="7">
                    <c:v>8.3333333333333471E-3</c:v>
                  </c:pt>
                  <c:pt idx="8">
                    <c:v>3.3333333333333388E-3</c:v>
                  </c:pt>
                  <c:pt idx="9">
                    <c:v>6.6666666666666775E-3</c:v>
                  </c:pt>
                  <c:pt idx="10">
                    <c:v>8.3333333333333471E-3</c:v>
                  </c:pt>
                  <c:pt idx="11">
                    <c:v>1.6111111111111125E-2</c:v>
                  </c:pt>
                  <c:pt idx="12">
                    <c:v>5.5555555555555393E-3</c:v>
                  </c:pt>
                  <c:pt idx="13">
                    <c:v>1.6666666666666319E-3</c:v>
                  </c:pt>
                  <c:pt idx="14">
                    <c:v>5.5555555555555393E-3</c:v>
                  </c:pt>
                  <c:pt idx="15">
                    <c:v>5.0000000000000461E-3</c:v>
                  </c:pt>
                  <c:pt idx="16">
                    <c:v>3.3333333333333388E-3</c:v>
                  </c:pt>
                  <c:pt idx="17">
                    <c:v>5.55555555555569E-4</c:v>
                  </c:pt>
                </c:numCache>
              </c:numRef>
            </c:plus>
            <c:minus>
              <c:numRef>
                <c:f>Sheet4!$L$47:$L$64</c:f>
                <c:numCache>
                  <c:formatCode>General</c:formatCode>
                  <c:ptCount val="18"/>
                  <c:pt idx="0">
                    <c:v>1.6666666666666601E-3</c:v>
                  </c:pt>
                  <c:pt idx="1">
                    <c:v>2.2222222222222196E-3</c:v>
                  </c:pt>
                  <c:pt idx="2">
                    <c:v>2.2222222222222196E-3</c:v>
                  </c:pt>
                  <c:pt idx="3">
                    <c:v>2.2222222222222196E-3</c:v>
                  </c:pt>
                  <c:pt idx="4">
                    <c:v>3.3333333333333388E-3</c:v>
                  </c:pt>
                  <c:pt idx="5">
                    <c:v>3.8888888888888892E-3</c:v>
                  </c:pt>
                  <c:pt idx="6">
                    <c:v>5.0000000000000079E-3</c:v>
                  </c:pt>
                  <c:pt idx="7">
                    <c:v>8.3333333333333471E-3</c:v>
                  </c:pt>
                  <c:pt idx="8">
                    <c:v>3.3333333333333388E-3</c:v>
                  </c:pt>
                  <c:pt idx="9">
                    <c:v>6.6666666666666775E-3</c:v>
                  </c:pt>
                  <c:pt idx="10">
                    <c:v>8.3333333333333471E-3</c:v>
                  </c:pt>
                  <c:pt idx="11">
                    <c:v>1.6111111111111125E-2</c:v>
                  </c:pt>
                  <c:pt idx="12">
                    <c:v>5.5555555555555393E-3</c:v>
                  </c:pt>
                  <c:pt idx="13">
                    <c:v>1.6666666666666319E-3</c:v>
                  </c:pt>
                  <c:pt idx="14">
                    <c:v>5.5555555555555393E-3</c:v>
                  </c:pt>
                  <c:pt idx="15">
                    <c:v>5.0000000000000461E-3</c:v>
                  </c:pt>
                  <c:pt idx="16">
                    <c:v>3.3333333333333388E-3</c:v>
                  </c:pt>
                  <c:pt idx="17">
                    <c:v>5.55555555555569E-4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Sheet4!$B$47:$B$64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Sheet4!$K$47:$K$64</c:f>
              <c:numCache>
                <c:formatCode>General</c:formatCode>
                <c:ptCount val="18"/>
                <c:pt idx="0">
                  <c:v>9.407407407407406E-2</c:v>
                </c:pt>
                <c:pt idx="1">
                  <c:v>0.10259259259259258</c:v>
                </c:pt>
                <c:pt idx="2">
                  <c:v>0.11481481481481479</c:v>
                </c:pt>
                <c:pt idx="3">
                  <c:v>0.14111111111111108</c:v>
                </c:pt>
                <c:pt idx="4">
                  <c:v>0.17666666666666669</c:v>
                </c:pt>
                <c:pt idx="5">
                  <c:v>0.22074074074074074</c:v>
                </c:pt>
                <c:pt idx="6">
                  <c:v>0.2659259259259259</c:v>
                </c:pt>
                <c:pt idx="7">
                  <c:v>0.33481481481481479</c:v>
                </c:pt>
                <c:pt idx="8">
                  <c:v>0.41296296296296292</c:v>
                </c:pt>
                <c:pt idx="9">
                  <c:v>0.4907407407407407</c:v>
                </c:pt>
                <c:pt idx="10">
                  <c:v>0.58407407407407408</c:v>
                </c:pt>
                <c:pt idx="11">
                  <c:v>0.7029629629629629</c:v>
                </c:pt>
                <c:pt idx="12">
                  <c:v>0.81851851851851842</c:v>
                </c:pt>
                <c:pt idx="13">
                  <c:v>0.88407407407407412</c:v>
                </c:pt>
                <c:pt idx="14">
                  <c:v>0.92111111111111099</c:v>
                </c:pt>
                <c:pt idx="15">
                  <c:v>0.96222222222222209</c:v>
                </c:pt>
                <c:pt idx="16">
                  <c:v>0.98703703703703694</c:v>
                </c:pt>
                <c:pt idx="17">
                  <c:v>0.99962962962962953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8A-4CF7-B071-AF1937933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62896"/>
        <c:axId val="718400192"/>
      </c:scatterChart>
      <c:valAx>
        <c:axId val="740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Position</a:t>
                </a:r>
                <a:r>
                  <a:rPr lang="en-GB" baseline="0"/>
                  <a:t>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0192"/>
        <c:crosses val="autoZero"/>
        <c:crossBetween val="midCat"/>
      </c:valAx>
      <c:valAx>
        <c:axId val="718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62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664637774217925"/>
          <c:y val="0.32667251236617179"/>
          <c:w val="6.9340684810809516E-2"/>
          <c:h val="0.12844995663673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XD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Sheet5!$J$4:$J$16</c:f>
                <c:numCache>
                  <c:formatCode>General</c:formatCode>
                  <c:ptCount val="13"/>
                  <c:pt idx="0">
                    <c:v>5.0000000000000051E-8</c:v>
                  </c:pt>
                  <c:pt idx="1">
                    <c:v>5.0000000000000157E-8</c:v>
                  </c:pt>
                  <c:pt idx="2">
                    <c:v>0</c:v>
                  </c:pt>
                  <c:pt idx="3">
                    <c:v>1.000000000000001E-7</c:v>
                  </c:pt>
                  <c:pt idx="4">
                    <c:v>0</c:v>
                  </c:pt>
                  <c:pt idx="5">
                    <c:v>2.000000000000002E-7</c:v>
                  </c:pt>
                  <c:pt idx="6">
                    <c:v>3.5000000000000004E-7</c:v>
                  </c:pt>
                  <c:pt idx="7">
                    <c:v>3.4999999999999961E-7</c:v>
                  </c:pt>
                  <c:pt idx="8">
                    <c:v>6.0000000000000018E-7</c:v>
                  </c:pt>
                  <c:pt idx="9">
                    <c:v>4.0000000000000041E-7</c:v>
                  </c:pt>
                  <c:pt idx="10">
                    <c:v>9.999999999999989E-8</c:v>
                  </c:pt>
                  <c:pt idx="11">
                    <c:v>4.9999999999999521E-8</c:v>
                  </c:pt>
                  <c:pt idx="12">
                    <c:v>1.5000000000000026E-7</c:v>
                  </c:pt>
                </c:numCache>
              </c:numRef>
            </c:plus>
            <c:minus>
              <c:numRef>
                <c:f>Sheet5!$J$4:$J$16</c:f>
                <c:numCache>
                  <c:formatCode>General</c:formatCode>
                  <c:ptCount val="13"/>
                  <c:pt idx="0">
                    <c:v>5.0000000000000051E-8</c:v>
                  </c:pt>
                  <c:pt idx="1">
                    <c:v>5.0000000000000157E-8</c:v>
                  </c:pt>
                  <c:pt idx="2">
                    <c:v>0</c:v>
                  </c:pt>
                  <c:pt idx="3">
                    <c:v>1.000000000000001E-7</c:v>
                  </c:pt>
                  <c:pt idx="4">
                    <c:v>0</c:v>
                  </c:pt>
                  <c:pt idx="5">
                    <c:v>2.000000000000002E-7</c:v>
                  </c:pt>
                  <c:pt idx="6">
                    <c:v>3.5000000000000004E-7</c:v>
                  </c:pt>
                  <c:pt idx="7">
                    <c:v>3.4999999999999961E-7</c:v>
                  </c:pt>
                  <c:pt idx="8">
                    <c:v>6.0000000000000018E-7</c:v>
                  </c:pt>
                  <c:pt idx="9">
                    <c:v>4.0000000000000041E-7</c:v>
                  </c:pt>
                  <c:pt idx="10">
                    <c:v>9.999999999999989E-8</c:v>
                  </c:pt>
                  <c:pt idx="11">
                    <c:v>4.9999999999999521E-8</c:v>
                  </c:pt>
                  <c:pt idx="12">
                    <c:v>1.5000000000000026E-7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Sheet5!$B$4:$B$16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Sheet5!$I$4:$I$16</c:f>
              <c:numCache>
                <c:formatCode>General</c:formatCode>
                <c:ptCount val="13"/>
                <c:pt idx="0">
                  <c:v>1.6666666666666665E-6</c:v>
                </c:pt>
                <c:pt idx="1">
                  <c:v>2.0333333333333331E-6</c:v>
                </c:pt>
                <c:pt idx="2">
                  <c:v>2.5000000000000002E-6</c:v>
                </c:pt>
                <c:pt idx="3">
                  <c:v>3.1999999999999999E-6</c:v>
                </c:pt>
                <c:pt idx="4">
                  <c:v>3.9999999999999998E-6</c:v>
                </c:pt>
                <c:pt idx="5">
                  <c:v>4.7666666666666671E-6</c:v>
                </c:pt>
                <c:pt idx="6">
                  <c:v>5.6333333333333333E-6</c:v>
                </c:pt>
                <c:pt idx="7">
                  <c:v>7.1666666666666661E-6</c:v>
                </c:pt>
                <c:pt idx="8">
                  <c:v>9.2E-6</c:v>
                </c:pt>
                <c:pt idx="9">
                  <c:v>1.1199999999999999E-5</c:v>
                </c:pt>
                <c:pt idx="10">
                  <c:v>1.2066666666666666E-5</c:v>
                </c:pt>
                <c:pt idx="11">
                  <c:v>1.2566666666666668E-5</c:v>
                </c:pt>
                <c:pt idx="12">
                  <c:v>1.3133333333333334E-5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E-44B7-98A1-5DB65DE0E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962896"/>
        <c:axId val="718400192"/>
      </c:scatterChart>
      <c:valAx>
        <c:axId val="74096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00192"/>
        <c:crosses val="autoZero"/>
        <c:crossBetween val="midCat"/>
      </c:valAx>
      <c:valAx>
        <c:axId val="71840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96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311911558553737"/>
          <c:y val="4.8232011970253473E-2"/>
          <c:w val="0.83052662156583357"/>
          <c:h val="0.84229265677686249"/>
        </c:manualLayout>
      </c:layout>
      <c:scatterChart>
        <c:scatterStyle val="lineMarker"/>
        <c:varyColors val="0"/>
        <c:ser>
          <c:idx val="0"/>
          <c:order val="0"/>
          <c:tx>
            <c:v>White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Sheet5!$P$32:$P$35</c:f>
                <c:numCache>
                  <c:formatCode>General</c:formatCode>
                  <c:ptCount val="4"/>
                  <c:pt idx="0">
                    <c:v>1.9999999999999978E-7</c:v>
                  </c:pt>
                  <c:pt idx="1">
                    <c:v>1.4999999999999856E-7</c:v>
                  </c:pt>
                  <c:pt idx="2">
                    <c:v>1.4999999999999941E-7</c:v>
                  </c:pt>
                  <c:pt idx="3">
                    <c:v>4.9999999999999945E-8</c:v>
                  </c:pt>
                </c:numCache>
              </c:numRef>
            </c:plus>
            <c:minus>
              <c:numRef>
                <c:f>Sheet5!$P$32:$P$35</c:f>
                <c:numCache>
                  <c:formatCode>General</c:formatCode>
                  <c:ptCount val="4"/>
                  <c:pt idx="0">
                    <c:v>1.9999999999999978E-7</c:v>
                  </c:pt>
                  <c:pt idx="1">
                    <c:v>1.4999999999999856E-7</c:v>
                  </c:pt>
                  <c:pt idx="2">
                    <c:v>1.4999999999999941E-7</c:v>
                  </c:pt>
                  <c:pt idx="3">
                    <c:v>4.9999999999999945E-8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Sheet5!$C$32:$C$35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Sheet5!$R$32:$R$35</c:f>
              <c:numCache>
                <c:formatCode>General</c:formatCode>
                <c:ptCount val="4"/>
                <c:pt idx="0">
                  <c:v>1.7233333333333333E-5</c:v>
                </c:pt>
                <c:pt idx="1">
                  <c:v>1.3966666666666668E-5</c:v>
                </c:pt>
                <c:pt idx="2">
                  <c:v>1.0266666666666668E-5</c:v>
                </c:pt>
                <c:pt idx="3">
                  <c:v>7.1666666666666661E-6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5-44A6-8941-CA3422B72C6E}"/>
            </c:ext>
          </c:extLst>
        </c:ser>
        <c:ser>
          <c:idx val="1"/>
          <c:order val="1"/>
          <c:tx>
            <c:v>Black Line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Sheet5!$Q$32:$Q$35</c:f>
                <c:numCache>
                  <c:formatCode>General</c:formatCode>
                  <c:ptCount val="4"/>
                  <c:pt idx="0">
                    <c:v>1.4999999999999994E-7</c:v>
                  </c:pt>
                  <c:pt idx="1">
                    <c:v>9.9999999999999943E-8</c:v>
                  </c:pt>
                  <c:pt idx="2">
                    <c:v>4.9999999999999998E-8</c:v>
                  </c:pt>
                  <c:pt idx="3">
                    <c:v>0</c:v>
                  </c:pt>
                </c:numCache>
              </c:numRef>
            </c:plus>
            <c:minus>
              <c:numRef>
                <c:f>Sheet5!$Q$32:$Q$35</c:f>
                <c:numCache>
                  <c:formatCode>General</c:formatCode>
                  <c:ptCount val="4"/>
                  <c:pt idx="0">
                    <c:v>1.4999999999999994E-7</c:v>
                  </c:pt>
                  <c:pt idx="1">
                    <c:v>9.9999999999999943E-8</c:v>
                  </c:pt>
                  <c:pt idx="2">
                    <c:v>4.9999999999999998E-8</c:v>
                  </c:pt>
                  <c:pt idx="3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Sheet5!$C$32:$C$35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Sheet5!$S$32:$S$35</c:f>
              <c:numCache>
                <c:formatCode>General</c:formatCode>
                <c:ptCount val="4"/>
                <c:pt idx="0">
                  <c:v>1.1333333333333332E-6</c:v>
                </c:pt>
                <c:pt idx="1">
                  <c:v>9.9999999999999995E-7</c:v>
                </c:pt>
                <c:pt idx="2">
                  <c:v>7.666666666666667E-7</c:v>
                </c:pt>
                <c:pt idx="3">
                  <c:v>5.9999999999999997E-7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5-44A6-8941-CA3422B72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0865264"/>
        <c:axId val="794184879"/>
      </c:scatterChart>
      <c:valAx>
        <c:axId val="140086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</a:t>
                </a:r>
                <a:r>
                  <a:rPr lang="en-GB" baseline="0"/>
                  <a:t> From Track (mm)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84879"/>
        <c:crosses val="autoZero"/>
        <c:crossBetween val="midCat"/>
      </c:valAx>
      <c:valAx>
        <c:axId val="7941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Current</a:t>
                </a:r>
                <a:r>
                  <a:rPr lang="en-GB" baseline="0"/>
                  <a:t> (A)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865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442943</xdr:colOff>
      <xdr:row>17</xdr:row>
      <xdr:rowOff>47979</xdr:rowOff>
    </xdr:from>
    <xdr:to>
      <xdr:col>21</xdr:col>
      <xdr:colOff>558487</xdr:colOff>
      <xdr:row>38</xdr:row>
      <xdr:rowOff>67444</xdr:rowOff>
    </xdr:to>
    <xdr:graphicFrame macro="">
      <xdr:nvGraphicFramePr>
        <xdr:cNvPr id="10" name="Chart 3">
          <a:extLst>
            <a:ext uri="{FF2B5EF4-FFF2-40B4-BE49-F238E27FC236}">
              <a16:creationId xmlns:a16="http://schemas.microsoft.com/office/drawing/2014/main" id="{D7CEC7A1-5781-6B72-AE28-34AB5840F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219075</xdr:colOff>
      <xdr:row>3</xdr:row>
      <xdr:rowOff>19050</xdr:rowOff>
    </xdr:from>
    <xdr:to>
      <xdr:col>23</xdr:col>
      <xdr:colOff>561975</xdr:colOff>
      <xdr:row>24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B8B21-DB27-04E4-32F3-2824034F31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466725</xdr:colOff>
      <xdr:row>1</xdr:row>
      <xdr:rowOff>95249</xdr:rowOff>
    </xdr:from>
    <xdr:to>
      <xdr:col>26</xdr:col>
      <xdr:colOff>304800</xdr:colOff>
      <xdr:row>23</xdr:row>
      <xdr:rowOff>66674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A12DA518-FF73-400C-9847-3F9A9CF82F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504824</xdr:colOff>
      <xdr:row>24</xdr:row>
      <xdr:rowOff>104774</xdr:rowOff>
    </xdr:from>
    <xdr:to>
      <xdr:col>26</xdr:col>
      <xdr:colOff>409575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60A2A-5FED-4867-B437-C83173B99B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352425</xdr:colOff>
      <xdr:row>0</xdr:row>
      <xdr:rowOff>85725</xdr:rowOff>
    </xdr:from>
    <xdr:to>
      <xdr:col>24</xdr:col>
      <xdr:colOff>190500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16E1A-F996-438A-9EAA-8EC4FAD43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592790</xdr:colOff>
      <xdr:row>0</xdr:row>
      <xdr:rowOff>148194</xdr:rowOff>
    </xdr:from>
    <xdr:to>
      <xdr:col>31</xdr:col>
      <xdr:colOff>545166</xdr:colOff>
      <xdr:row>27</xdr:row>
      <xdr:rowOff>10083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FD2D3C-2813-A3DC-2844-01A251CDA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481854</xdr:colOff>
      <xdr:row>30</xdr:row>
      <xdr:rowOff>22413</xdr:rowOff>
    </xdr:from>
    <xdr:to>
      <xdr:col>44</xdr:col>
      <xdr:colOff>434231</xdr:colOff>
      <xdr:row>56</xdr:row>
      <xdr:rowOff>74802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45CD5A-C70D-49CE-A183-48B1FFE8B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526676</xdr:colOff>
      <xdr:row>1</xdr:row>
      <xdr:rowOff>67235</xdr:rowOff>
    </xdr:from>
    <xdr:to>
      <xdr:col>44</xdr:col>
      <xdr:colOff>479053</xdr:colOff>
      <xdr:row>27</xdr:row>
      <xdr:rowOff>119624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A9628B-7978-4628-B823-269F58421B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33619</xdr:colOff>
      <xdr:row>28</xdr:row>
      <xdr:rowOff>89646</xdr:rowOff>
    </xdr:from>
    <xdr:to>
      <xdr:col>26</xdr:col>
      <xdr:colOff>591113</xdr:colOff>
      <xdr:row>54</xdr:row>
      <xdr:rowOff>142035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2E90AE5-F74E-4A9B-B5CB-D4A45B4C19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0</xdr:row>
      <xdr:rowOff>171450</xdr:rowOff>
    </xdr:from>
    <xdr:to>
      <xdr:col>22</xdr:col>
      <xdr:colOff>365313</xdr:colOff>
      <xdr:row>27</xdr:row>
      <xdr:rowOff>33339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96D38E-9E89-428E-8FF5-4235C162D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428625</xdr:colOff>
      <xdr:row>27</xdr:row>
      <xdr:rowOff>47625</xdr:rowOff>
    </xdr:from>
    <xdr:to>
      <xdr:col>20</xdr:col>
      <xdr:colOff>571384</xdr:colOff>
      <xdr:row>48</xdr:row>
      <xdr:rowOff>67090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8A51CA58-AD56-42CF-B7AE-1A0760E9C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082220-5C0C-4C60-BEDA-1F9DF04207E7}" name="Table2" displayName="Table2" ref="A2:D7" totalsRowShown="0" headerRowDxfId="29" tableBorderDxfId="28">
  <autoFilter ref="A2:D7" xr:uid="{AD082220-5C0C-4C60-BEDA-1F9DF04207E7}"/>
  <tableColumns count="4">
    <tableColumn id="1" xr3:uid="{E52D5D2B-D955-4ACF-B245-5527198B5C42}" name="Sno" dataDxfId="27"/>
    <tableColumn id="2" xr3:uid="{15E6F3E3-D96A-4D6A-BDD7-01AC1E7100D9}" name="Dark Voltage" dataDxfId="26"/>
    <tableColumn id="3" xr3:uid="{B39762C2-947D-421F-93BA-1F8F8723331B}" name="V across phototransistor at time of measuring current" dataDxfId="25"/>
    <tableColumn id="4" xr3:uid="{3E30807A-8B58-4CDB-AF80-AA00007E8034}" name="background illumination" dataDxfId="2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DBC99-11C2-469E-A758-98B829617B8A}" name="Table24" displayName="Table24" ref="A11:D16" totalsRowShown="0" headerRowDxfId="23" tableBorderDxfId="22">
  <autoFilter ref="A11:D16" xr:uid="{B58DBC99-11C2-469E-A758-98B829617B8A}"/>
  <tableColumns count="4">
    <tableColumn id="1" xr3:uid="{C7F38EA8-21B4-43E0-B274-DC36BE2B81B1}" name="Sno" dataDxfId="21"/>
    <tableColumn id="2" xr3:uid="{79DC9389-9F90-4877-AAA1-4E9EFB6603D8}" name="Dark Current" dataDxfId="20"/>
    <tableColumn id="3" xr3:uid="{59C8BC37-6FC2-4427-81F3-EB57D2F2201B}" name="V across phototransistor at time of measuring current" dataDxfId="19"/>
    <tableColumn id="4" xr3:uid="{4FC24375-CCE0-40EC-92F1-80702DEEC1DE}" name="background illumination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7DA42BF-2187-4D7F-99C4-1F71E39ED8FF}" name="Table25" displayName="Table25" ref="A21:D26" totalsRowShown="0" headerRowDxfId="17" tableBorderDxfId="16">
  <autoFilter ref="A21:D26" xr:uid="{47DA42BF-2187-4D7F-99C4-1F71E39ED8FF}"/>
  <tableColumns count="4">
    <tableColumn id="1" xr3:uid="{58D43AD4-9952-4126-B28E-2B0889B2B6B1}" name="Sno" dataDxfId="15"/>
    <tableColumn id="2" xr3:uid="{71DE0032-A181-4294-9954-3B117C8053FB}" name="Dark Current" dataDxfId="14"/>
    <tableColumn id="3" xr3:uid="{012EE2A1-6AA9-4A89-AB3F-3193432FBB02}" name="V across phototransistor at time of measuring current" dataDxfId="13"/>
    <tableColumn id="4" xr3:uid="{157B4FD1-B86D-45C7-A51B-6BE50639E620}" name="background illumination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83145A-EB46-4EDE-B17D-C69A07EB8164}" name="Table26" displayName="Table26" ref="A31:D36" totalsRowShown="0" headerRowDxfId="11" tableBorderDxfId="10">
  <autoFilter ref="A31:D36" xr:uid="{1383145A-EB46-4EDE-B17D-C69A07EB8164}"/>
  <tableColumns count="4">
    <tableColumn id="1" xr3:uid="{BDA3FB7B-8EFD-40B0-BAD2-0A6497A831F3}" name="Sno" dataDxfId="9"/>
    <tableColumn id="2" xr3:uid="{22CBEBB3-469D-4A26-9EBD-CA3DF0072229}" name="Dark Current" dataDxfId="8"/>
    <tableColumn id="3" xr3:uid="{F87AF005-0D1A-4FEE-BB5E-4959B5041D9B}" name="V across phototransistor at time of measuring current" dataDxfId="7"/>
    <tableColumn id="4" xr3:uid="{5C0A1A08-5747-4A1B-8885-FB3FF7C2D053}" name="background illumination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FB2692-F700-4686-8A6E-1BA6B616FC4D}" name="Table27" displayName="Table27" ref="A41:D46" totalsRowShown="0" headerRowDxfId="5" tableBorderDxfId="4">
  <autoFilter ref="A41:D46" xr:uid="{F2FB2692-F700-4686-8A6E-1BA6B616FC4D}"/>
  <tableColumns count="4">
    <tableColumn id="1" xr3:uid="{C337F831-3DC8-449A-90CC-3696A5475F92}" name="Sno" dataDxfId="3"/>
    <tableColumn id="2" xr3:uid="{6DEF69D8-CDC0-4D0E-BF95-7FEF3CEC6FF2}" name="Dark Current" dataDxfId="2"/>
    <tableColumn id="3" xr3:uid="{5F684589-DA7E-406A-B84C-75079E983358}" name="V across phototransistor at time of measuring current" dataDxfId="1"/>
    <tableColumn id="4" xr3:uid="{0B31C013-BC5C-44C9-877A-D78EDDB21FBA}" name="background illumina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7"/>
  <sheetViews>
    <sheetView workbookViewId="0">
      <selection activeCell="L3" sqref="L3"/>
    </sheetView>
  </sheetViews>
  <sheetFormatPr defaultRowHeight="15" x14ac:dyDescent="0.25"/>
  <cols>
    <col min="2" max="2" width="24.28515625" customWidth="1"/>
  </cols>
  <sheetData>
    <row r="1" spans="2:12" x14ac:dyDescent="0.25">
      <c r="B1" s="1" t="s">
        <v>0</v>
      </c>
      <c r="C1" s="1"/>
      <c r="D1" s="1"/>
    </row>
    <row r="2" spans="2:12" x14ac:dyDescent="0.25">
      <c r="B2" t="s">
        <v>1</v>
      </c>
      <c r="D2" t="s">
        <v>2</v>
      </c>
      <c r="H2" t="s">
        <v>3</v>
      </c>
      <c r="I2" t="s">
        <v>4</v>
      </c>
      <c r="L2" t="s">
        <v>5</v>
      </c>
    </row>
    <row r="3" spans="2:12" x14ac:dyDescent="0.25">
      <c r="B3" t="s">
        <v>6</v>
      </c>
      <c r="D3" t="s">
        <v>7</v>
      </c>
      <c r="I3" t="s">
        <v>8</v>
      </c>
      <c r="L3">
        <v>82</v>
      </c>
    </row>
    <row r="4" spans="2:12" x14ac:dyDescent="0.25">
      <c r="B4" t="s">
        <v>9</v>
      </c>
      <c r="D4" t="s">
        <v>10</v>
      </c>
    </row>
    <row r="5" spans="2:12" x14ac:dyDescent="0.25">
      <c r="B5" t="s">
        <v>6</v>
      </c>
      <c r="D5" t="s">
        <v>11</v>
      </c>
    </row>
    <row r="6" spans="2:12" x14ac:dyDescent="0.25">
      <c r="B6" t="s">
        <v>12</v>
      </c>
      <c r="D6" t="s">
        <v>13</v>
      </c>
    </row>
    <row r="7" spans="2:12" x14ac:dyDescent="0.25">
      <c r="B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E562-911C-45CF-99BF-E277B5DB0A6C}">
  <dimension ref="A1:AM80"/>
  <sheetViews>
    <sheetView tabSelected="1" zoomScale="70" zoomScaleNormal="70" workbookViewId="0">
      <selection activeCell="C3" sqref="C3"/>
    </sheetView>
  </sheetViews>
  <sheetFormatPr defaultRowHeight="15" x14ac:dyDescent="0.25"/>
  <cols>
    <col min="2" max="2" width="15.42578125" customWidth="1"/>
    <col min="3" max="3" width="50" customWidth="1"/>
    <col min="4" max="4" width="49.85546875" customWidth="1"/>
    <col min="5" max="5" width="24.7109375" customWidth="1"/>
    <col min="6" max="7" width="11.85546875" customWidth="1"/>
    <col min="9" max="9" width="8.7109375" customWidth="1"/>
    <col min="10" max="10" width="8.42578125" customWidth="1"/>
    <col min="11" max="11" width="9.28515625" bestFit="1" customWidth="1"/>
    <col min="12" max="12" width="7.7109375" customWidth="1"/>
    <col min="13" max="13" width="8.42578125" customWidth="1"/>
    <col min="14" max="14" width="8.85546875" customWidth="1"/>
    <col min="15" max="15" width="9.7109375" customWidth="1"/>
    <col min="16" max="16" width="8.7109375" customWidth="1"/>
    <col min="17" max="17" width="9.140625" customWidth="1"/>
    <col min="18" max="18" width="10.28515625" customWidth="1"/>
    <col min="19" max="19" width="9.28515625" customWidth="1"/>
    <col min="20" max="20" width="21.85546875" customWidth="1"/>
    <col min="21" max="21" width="22.7109375" customWidth="1"/>
    <col min="22" max="22" width="14.140625" customWidth="1"/>
    <col min="23" max="23" width="12.7109375" customWidth="1"/>
    <col min="33" max="33" width="12" customWidth="1"/>
  </cols>
  <sheetData>
    <row r="1" spans="1:33" x14ac:dyDescent="0.25">
      <c r="A1" s="13" t="s">
        <v>15</v>
      </c>
      <c r="B1" s="14"/>
      <c r="C1" s="14"/>
      <c r="D1" s="15"/>
      <c r="F1" s="2"/>
      <c r="G1" s="2"/>
      <c r="H1" s="10" t="s">
        <v>16</v>
      </c>
      <c r="I1" s="10"/>
      <c r="J1" s="10"/>
      <c r="K1" s="10" t="s">
        <v>17</v>
      </c>
      <c r="L1" s="10"/>
      <c r="M1" s="10"/>
      <c r="N1" s="10" t="s">
        <v>18</v>
      </c>
      <c r="O1" s="10"/>
      <c r="P1" s="10"/>
      <c r="Q1" s="10" t="s">
        <v>19</v>
      </c>
      <c r="R1" s="10"/>
      <c r="S1" s="10"/>
      <c r="T1" s="2"/>
      <c r="U1" s="2"/>
      <c r="V1" t="s">
        <v>20</v>
      </c>
      <c r="W1" t="s">
        <v>21</v>
      </c>
    </row>
    <row r="2" spans="1:33" x14ac:dyDescent="0.25">
      <c r="A2" s="3" t="s">
        <v>22</v>
      </c>
      <c r="B2" s="4" t="s">
        <v>23</v>
      </c>
      <c r="C2" s="4" t="s">
        <v>24</v>
      </c>
      <c r="D2" s="4" t="s">
        <v>25</v>
      </c>
      <c r="F2" s="2" t="s">
        <v>26</v>
      </c>
      <c r="G2" s="2" t="s">
        <v>27</v>
      </c>
      <c r="H2" s="2">
        <v>1</v>
      </c>
      <c r="I2" s="2">
        <v>2</v>
      </c>
      <c r="J2" s="2">
        <v>3</v>
      </c>
      <c r="K2" s="2">
        <v>1</v>
      </c>
      <c r="L2" s="2">
        <v>2</v>
      </c>
      <c r="M2" s="2">
        <v>3</v>
      </c>
      <c r="N2" s="2">
        <v>1</v>
      </c>
      <c r="O2" s="2">
        <v>2</v>
      </c>
      <c r="P2" s="2">
        <v>3</v>
      </c>
      <c r="Q2" s="2">
        <v>1</v>
      </c>
      <c r="R2" s="2">
        <v>2</v>
      </c>
      <c r="S2" s="2">
        <v>3</v>
      </c>
      <c r="T2" s="2" t="s">
        <v>28</v>
      </c>
      <c r="U2" s="2" t="s">
        <v>29</v>
      </c>
    </row>
    <row r="3" spans="1:33" x14ac:dyDescent="0.25">
      <c r="A3" s="3">
        <v>1</v>
      </c>
      <c r="B3" s="5" t="s">
        <v>30</v>
      </c>
      <c r="C3" s="6" t="s">
        <v>31</v>
      </c>
      <c r="D3" s="5" t="s">
        <v>32</v>
      </c>
      <c r="F3" s="2">
        <v>21.8</v>
      </c>
      <c r="G3" s="2">
        <f>F3-17</f>
        <v>4.8000000000000007</v>
      </c>
      <c r="H3" s="2">
        <v>3.8910999999999998</v>
      </c>
      <c r="I3" s="2">
        <v>3.895</v>
      </c>
      <c r="J3" s="2">
        <v>3.9005000000000001</v>
      </c>
      <c r="K3" s="2">
        <v>0.24711</v>
      </c>
      <c r="L3" s="2">
        <v>0.24590000000000001</v>
      </c>
      <c r="M3" s="2">
        <v>0.24784</v>
      </c>
      <c r="N3" s="2">
        <f>(H3)/1600</f>
        <v>2.4319375000000001E-3</v>
      </c>
      <c r="O3" s="2">
        <f t="shared" ref="O3:S16" si="0">(I3)/1600</f>
        <v>2.4343749999999999E-3</v>
      </c>
      <c r="P3" s="2">
        <f t="shared" si="0"/>
        <v>2.4378124999999999E-3</v>
      </c>
      <c r="Q3" s="2">
        <f t="shared" si="0"/>
        <v>1.5444375E-4</v>
      </c>
      <c r="R3" s="2">
        <f t="shared" si="0"/>
        <v>1.5368750000000002E-4</v>
      </c>
      <c r="S3" s="2">
        <f t="shared" si="0"/>
        <v>1.549E-4</v>
      </c>
      <c r="T3" s="2">
        <f>((MAX(N3:P3)-MIN(N3:P3))/2)</f>
        <v>2.937499999999902E-6</v>
      </c>
      <c r="U3" s="2">
        <f>((MAX(Q3:S3)-MIN(Q3:S3))/2)</f>
        <v>6.0624999999999102E-7</v>
      </c>
      <c r="V3">
        <f>AVERAGE(N3:P3)</f>
        <v>2.4347083333333334E-3</v>
      </c>
      <c r="W3">
        <f>AVERAGE(Q3:S3)</f>
        <v>1.5434374999999999E-4</v>
      </c>
    </row>
    <row r="4" spans="1:33" x14ac:dyDescent="0.25">
      <c r="A4" s="3">
        <v>2</v>
      </c>
      <c r="B4" s="3" t="s">
        <v>33</v>
      </c>
      <c r="C4" s="3" t="s">
        <v>34</v>
      </c>
      <c r="D4" s="3" t="s">
        <v>35</v>
      </c>
      <c r="F4" s="2">
        <v>26.8</v>
      </c>
      <c r="G4" s="2">
        <f t="shared" ref="G4:G9" si="1">F4-17</f>
        <v>9.8000000000000007</v>
      </c>
      <c r="H4" s="2">
        <v>1.859</v>
      </c>
      <c r="I4" s="2">
        <v>1.9406000000000001</v>
      </c>
      <c r="J4" s="2">
        <v>1.9153</v>
      </c>
      <c r="K4" s="2">
        <v>0.10728</v>
      </c>
      <c r="L4" s="2">
        <v>0.10134</v>
      </c>
      <c r="M4" s="2">
        <v>0.10883</v>
      </c>
      <c r="N4" s="2">
        <f t="shared" ref="N4:N16" si="2">(H4)/1600</f>
        <v>1.1618749999999999E-3</v>
      </c>
      <c r="O4" s="2">
        <f t="shared" si="0"/>
        <v>1.212875E-3</v>
      </c>
      <c r="P4" s="2">
        <f t="shared" si="0"/>
        <v>1.1970625E-3</v>
      </c>
      <c r="Q4" s="2">
        <f t="shared" si="0"/>
        <v>6.7050000000000003E-5</v>
      </c>
      <c r="R4" s="2">
        <f t="shared" si="0"/>
        <v>6.3337500000000001E-5</v>
      </c>
      <c r="S4" s="2">
        <f t="shared" si="0"/>
        <v>6.8018749999999997E-5</v>
      </c>
      <c r="T4" s="2">
        <f t="shared" ref="T4:T9" si="3">((MAX(N4:P4)-MIN(N4:P4))/2)</f>
        <v>2.5500000000000024E-5</v>
      </c>
      <c r="U4" s="2">
        <f t="shared" ref="U4:U9" si="4">((MAX(Q4:S4)-MIN(Q4:S4))/2)</f>
        <v>2.3406249999999976E-6</v>
      </c>
      <c r="V4">
        <f t="shared" ref="V4:V9" si="5">AVERAGE(N4:P4)</f>
        <v>1.1906041666666669E-3</v>
      </c>
      <c r="W4">
        <f t="shared" ref="W4:W9" si="6">AVERAGE(Q4:S4)</f>
        <v>6.6135416666666667E-5</v>
      </c>
    </row>
    <row r="5" spans="1:33" x14ac:dyDescent="0.25">
      <c r="A5" s="3">
        <v>3</v>
      </c>
      <c r="B5" s="5"/>
      <c r="C5" s="5"/>
      <c r="D5" s="5"/>
      <c r="F5" s="2">
        <v>31.9</v>
      </c>
      <c r="G5" s="2">
        <f t="shared" si="1"/>
        <v>14.899999999999999</v>
      </c>
      <c r="H5" s="2">
        <v>1.02332</v>
      </c>
      <c r="I5" s="2">
        <v>1.00926</v>
      </c>
      <c r="J5" s="2">
        <v>1.0220100000000001</v>
      </c>
      <c r="K5" s="2">
        <v>5.586E-2</v>
      </c>
      <c r="L5" s="2">
        <v>5.6829999999999999E-2</v>
      </c>
      <c r="M5" s="2">
        <v>5.6140000000000002E-2</v>
      </c>
      <c r="N5" s="2">
        <f t="shared" si="2"/>
        <v>6.3957499999999997E-4</v>
      </c>
      <c r="O5" s="2">
        <f t="shared" si="0"/>
        <v>6.3078750000000001E-4</v>
      </c>
      <c r="P5" s="2">
        <f t="shared" si="0"/>
        <v>6.3875625000000007E-4</v>
      </c>
      <c r="Q5" s="2">
        <f t="shared" si="0"/>
        <v>3.4912500000000002E-5</v>
      </c>
      <c r="R5" s="2">
        <f t="shared" si="0"/>
        <v>3.5518749999999999E-5</v>
      </c>
      <c r="S5" s="2">
        <f t="shared" si="0"/>
        <v>3.5087499999999999E-5</v>
      </c>
      <c r="T5" s="2">
        <f t="shared" si="3"/>
        <v>4.3937499999999814E-6</v>
      </c>
      <c r="U5" s="2">
        <f t="shared" si="4"/>
        <v>3.031249999999989E-7</v>
      </c>
      <c r="V5">
        <f t="shared" si="5"/>
        <v>6.3637291666666668E-4</v>
      </c>
      <c r="W5">
        <f t="shared" si="6"/>
        <v>3.5172916666666673E-5</v>
      </c>
    </row>
    <row r="6" spans="1:33" x14ac:dyDescent="0.25">
      <c r="A6" s="3">
        <v>4</v>
      </c>
      <c r="B6" s="3"/>
      <c r="C6" s="3"/>
      <c r="D6" s="3"/>
      <c r="F6" s="2">
        <v>36.799999999999997</v>
      </c>
      <c r="G6" s="2">
        <f t="shared" si="1"/>
        <v>19.799999999999997</v>
      </c>
      <c r="H6" s="2">
        <v>0.57816999999999996</v>
      </c>
      <c r="I6" s="2">
        <v>0.57781000000000005</v>
      </c>
      <c r="J6" s="2">
        <v>0.57840000000000003</v>
      </c>
      <c r="K6" s="2">
        <v>3.4979999999999997E-2</v>
      </c>
      <c r="L6" s="2">
        <v>3.44E-2</v>
      </c>
      <c r="M6" s="2">
        <v>3.4189999999999998E-2</v>
      </c>
      <c r="N6" s="2">
        <f t="shared" si="2"/>
        <v>3.6135624999999999E-4</v>
      </c>
      <c r="O6" s="2">
        <f t="shared" si="0"/>
        <v>3.6113125000000003E-4</v>
      </c>
      <c r="P6" s="2">
        <f t="shared" si="0"/>
        <v>3.615E-4</v>
      </c>
      <c r="Q6" s="2">
        <f t="shared" si="0"/>
        <v>2.1862499999999999E-5</v>
      </c>
      <c r="R6" s="2">
        <f t="shared" si="0"/>
        <v>2.1500000000000001E-5</v>
      </c>
      <c r="S6" s="2">
        <f t="shared" si="0"/>
        <v>2.1368749999999998E-5</v>
      </c>
      <c r="T6" s="2">
        <f t="shared" si="3"/>
        <v>1.8437499999998923E-7</v>
      </c>
      <c r="U6" s="2">
        <f t="shared" si="4"/>
        <v>2.4687500000000092E-7</v>
      </c>
      <c r="V6">
        <f t="shared" si="5"/>
        <v>3.6132916666666666E-4</v>
      </c>
      <c r="W6">
        <f t="shared" si="6"/>
        <v>2.1577083333333334E-5</v>
      </c>
    </row>
    <row r="7" spans="1:33" x14ac:dyDescent="0.25">
      <c r="A7" s="3">
        <v>5</v>
      </c>
      <c r="B7" s="5"/>
      <c r="C7" s="5"/>
      <c r="D7" s="5"/>
      <c r="F7" s="2">
        <v>41.8</v>
      </c>
      <c r="G7" s="2">
        <f t="shared" si="1"/>
        <v>24.799999999999997</v>
      </c>
      <c r="H7" s="2">
        <v>0.35743999999999998</v>
      </c>
      <c r="I7" s="2">
        <v>0.35331000000000001</v>
      </c>
      <c r="J7" s="2">
        <v>0.35513</v>
      </c>
      <c r="K7" s="2">
        <v>2.4559999999999998E-2</v>
      </c>
      <c r="L7" s="2">
        <v>2.427E-2</v>
      </c>
      <c r="M7" s="2">
        <v>2.4469999999999999E-2</v>
      </c>
      <c r="N7" s="2">
        <f t="shared" si="2"/>
        <v>2.2339999999999998E-4</v>
      </c>
      <c r="O7" s="2">
        <f t="shared" si="0"/>
        <v>2.2081875E-4</v>
      </c>
      <c r="P7" s="2">
        <f t="shared" si="0"/>
        <v>2.2195624999999999E-4</v>
      </c>
      <c r="Q7" s="2">
        <f t="shared" si="0"/>
        <v>1.535E-5</v>
      </c>
      <c r="R7" s="2">
        <f t="shared" si="0"/>
        <v>1.5168749999999999E-5</v>
      </c>
      <c r="S7" s="2">
        <f t="shared" si="0"/>
        <v>1.5293749999999999E-5</v>
      </c>
      <c r="T7" s="2">
        <f t="shared" si="3"/>
        <v>1.2906249999999924E-6</v>
      </c>
      <c r="U7" s="2">
        <f t="shared" si="4"/>
        <v>9.0625000000000509E-8</v>
      </c>
      <c r="V7">
        <f t="shared" si="5"/>
        <v>2.2205833333333331E-4</v>
      </c>
      <c r="W7">
        <f t="shared" si="6"/>
        <v>1.5270833333333333E-5</v>
      </c>
    </row>
    <row r="8" spans="1:33" x14ac:dyDescent="0.25">
      <c r="F8" s="2">
        <v>46.9</v>
      </c>
      <c r="G8" s="2">
        <f t="shared" si="1"/>
        <v>29.9</v>
      </c>
      <c r="H8" s="2">
        <v>0.23577999999999999</v>
      </c>
      <c r="I8" s="2">
        <v>0.23566000000000001</v>
      </c>
      <c r="J8" s="2">
        <v>0.23504</v>
      </c>
      <c r="K8" s="2">
        <v>2.1059999999999999E-2</v>
      </c>
      <c r="L8" s="2">
        <v>1.95E-2</v>
      </c>
      <c r="M8" s="2">
        <v>1.9650000000000001E-2</v>
      </c>
      <c r="N8" s="2">
        <f t="shared" si="2"/>
        <v>1.4736249999999998E-4</v>
      </c>
      <c r="O8" s="2">
        <f t="shared" si="0"/>
        <v>1.472875E-4</v>
      </c>
      <c r="P8" s="2">
        <f t="shared" si="0"/>
        <v>1.4689999999999999E-4</v>
      </c>
      <c r="Q8" s="2">
        <f t="shared" si="0"/>
        <v>1.31625E-5</v>
      </c>
      <c r="R8" s="2">
        <f t="shared" si="0"/>
        <v>1.21875E-5</v>
      </c>
      <c r="S8" s="2">
        <f t="shared" si="0"/>
        <v>1.228125E-5</v>
      </c>
      <c r="T8" s="2">
        <f t="shared" si="3"/>
        <v>2.3124999999999546E-7</v>
      </c>
      <c r="U8" s="2">
        <f t="shared" si="4"/>
        <v>4.8749999999999999E-7</v>
      </c>
      <c r="V8">
        <f t="shared" si="5"/>
        <v>1.4718333333333332E-4</v>
      </c>
      <c r="W8">
        <f t="shared" si="6"/>
        <v>1.2543749999999998E-5</v>
      </c>
    </row>
    <row r="9" spans="1:33" x14ac:dyDescent="0.25">
      <c r="F9" s="2">
        <v>51.8</v>
      </c>
      <c r="G9" s="2">
        <f t="shared" si="1"/>
        <v>34.799999999999997</v>
      </c>
      <c r="H9" s="2">
        <v>0.16061</v>
      </c>
      <c r="I9" s="2">
        <v>0.16120999999999999</v>
      </c>
      <c r="J9" s="2">
        <v>0.16108</v>
      </c>
      <c r="K9" s="2">
        <v>1.5769999999999999E-2</v>
      </c>
      <c r="L9" s="2">
        <v>1.525E-2</v>
      </c>
      <c r="M9" s="2">
        <v>1.6580000000000001E-2</v>
      </c>
      <c r="N9" s="2">
        <f t="shared" si="2"/>
        <v>1.0038125E-4</v>
      </c>
      <c r="O9" s="2">
        <f t="shared" si="0"/>
        <v>1.0075625E-4</v>
      </c>
      <c r="P9" s="2">
        <f t="shared" si="0"/>
        <v>1.0067499999999999E-4</v>
      </c>
      <c r="Q9" s="2">
        <f t="shared" si="0"/>
        <v>9.856249999999999E-6</v>
      </c>
      <c r="R9" s="2">
        <f t="shared" si="0"/>
        <v>9.5312499999999996E-6</v>
      </c>
      <c r="S9" s="2">
        <f t="shared" si="0"/>
        <v>1.0362500000000001E-5</v>
      </c>
      <c r="T9" s="2">
        <f t="shared" si="3"/>
        <v>1.8749999999999778E-7</v>
      </c>
      <c r="U9" s="2">
        <f t="shared" si="4"/>
        <v>4.1562500000000079E-7</v>
      </c>
      <c r="V9">
        <f t="shared" si="5"/>
        <v>1.0060416666666666E-4</v>
      </c>
      <c r="W9">
        <f t="shared" si="6"/>
        <v>9.916666666666666E-6</v>
      </c>
    </row>
    <row r="10" spans="1:33" x14ac:dyDescent="0.25">
      <c r="A10" s="13" t="s">
        <v>36</v>
      </c>
      <c r="B10" s="14"/>
      <c r="C10" s="14"/>
      <c r="D10" s="15"/>
      <c r="F10" s="2"/>
      <c r="G10" s="2"/>
      <c r="H10" s="2"/>
      <c r="I10" s="2"/>
      <c r="J10" s="2"/>
      <c r="K10" s="2"/>
      <c r="L10" s="2"/>
      <c r="M10" s="2"/>
      <c r="N10" s="2">
        <f t="shared" si="2"/>
        <v>0</v>
      </c>
      <c r="O10" s="2">
        <f t="shared" si="0"/>
        <v>0</v>
      </c>
      <c r="P10" s="2">
        <f t="shared" si="0"/>
        <v>0</v>
      </c>
      <c r="Q10" s="2">
        <f t="shared" si="0"/>
        <v>0</v>
      </c>
      <c r="R10" s="2">
        <f t="shared" si="0"/>
        <v>0</v>
      </c>
      <c r="S10" s="2">
        <f t="shared" si="0"/>
        <v>0</v>
      </c>
      <c r="T10" s="2"/>
      <c r="U10" s="2"/>
    </row>
    <row r="11" spans="1:33" x14ac:dyDescent="0.25">
      <c r="A11" s="3" t="s">
        <v>22</v>
      </c>
      <c r="B11" s="4" t="s">
        <v>37</v>
      </c>
      <c r="C11" s="4" t="s">
        <v>24</v>
      </c>
      <c r="D11" s="4" t="s">
        <v>25</v>
      </c>
      <c r="F11" s="2"/>
      <c r="G11" s="2"/>
      <c r="H11" s="2"/>
      <c r="I11" s="2"/>
      <c r="J11" s="2"/>
      <c r="K11" s="2"/>
      <c r="L11" s="2"/>
      <c r="M11" s="2"/>
      <c r="N11" s="2">
        <f t="shared" si="2"/>
        <v>0</v>
      </c>
      <c r="O11" s="2">
        <f t="shared" si="0"/>
        <v>0</v>
      </c>
      <c r="P11" s="2">
        <f t="shared" si="0"/>
        <v>0</v>
      </c>
      <c r="Q11" s="2">
        <f t="shared" si="0"/>
        <v>0</v>
      </c>
      <c r="R11" s="2">
        <f t="shared" si="0"/>
        <v>0</v>
      </c>
      <c r="S11" s="2">
        <f t="shared" si="0"/>
        <v>0</v>
      </c>
      <c r="T11" s="2"/>
      <c r="U11" s="2"/>
    </row>
    <row r="12" spans="1:33" x14ac:dyDescent="0.25">
      <c r="A12" s="3">
        <v>1</v>
      </c>
      <c r="B12" s="5"/>
      <c r="C12" s="6"/>
      <c r="D12" s="5"/>
      <c r="F12" s="2"/>
      <c r="G12" s="2"/>
      <c r="H12" s="2"/>
      <c r="I12" s="2"/>
      <c r="J12" s="2"/>
      <c r="K12" s="2"/>
      <c r="L12" s="2"/>
      <c r="M12" s="2"/>
      <c r="N12" s="2">
        <f t="shared" si="2"/>
        <v>0</v>
      </c>
      <c r="O12" s="2">
        <f t="shared" si="0"/>
        <v>0</v>
      </c>
      <c r="P12" s="2">
        <f t="shared" si="0"/>
        <v>0</v>
      </c>
      <c r="Q12" s="2">
        <f t="shared" si="0"/>
        <v>0</v>
      </c>
      <c r="R12" s="2">
        <f t="shared" si="0"/>
        <v>0</v>
      </c>
      <c r="S12" s="2">
        <f t="shared" si="0"/>
        <v>0</v>
      </c>
      <c r="T12" s="2"/>
      <c r="U12" s="2"/>
    </row>
    <row r="13" spans="1:33" x14ac:dyDescent="0.25">
      <c r="A13" s="3">
        <v>2</v>
      </c>
      <c r="B13" s="3"/>
      <c r="C13" s="3"/>
      <c r="D13" s="3"/>
      <c r="F13" s="2"/>
      <c r="G13" s="2"/>
      <c r="H13" s="2"/>
      <c r="I13" s="2"/>
      <c r="J13" s="2"/>
      <c r="K13" s="2"/>
      <c r="L13" s="2"/>
      <c r="M13" s="2"/>
      <c r="N13" s="2">
        <f t="shared" si="2"/>
        <v>0</v>
      </c>
      <c r="O13" s="2">
        <f t="shared" si="0"/>
        <v>0</v>
      </c>
      <c r="P13" s="2">
        <f t="shared" si="0"/>
        <v>0</v>
      </c>
      <c r="Q13" s="2">
        <f t="shared" si="0"/>
        <v>0</v>
      </c>
      <c r="R13" s="2">
        <f t="shared" si="0"/>
        <v>0</v>
      </c>
      <c r="S13" s="2">
        <f t="shared" si="0"/>
        <v>0</v>
      </c>
      <c r="T13" s="2"/>
      <c r="U13" s="2"/>
    </row>
    <row r="14" spans="1:33" x14ac:dyDescent="0.25">
      <c r="A14" s="3">
        <v>3</v>
      </c>
      <c r="B14" s="5"/>
      <c r="C14" s="5"/>
      <c r="D14" s="5"/>
      <c r="F14" s="2"/>
      <c r="G14" s="2"/>
      <c r="H14" s="2"/>
      <c r="I14" s="2"/>
      <c r="J14" s="2"/>
      <c r="K14" s="2"/>
      <c r="L14" s="2"/>
      <c r="M14" s="2"/>
      <c r="N14" s="2">
        <f t="shared" si="2"/>
        <v>0</v>
      </c>
      <c r="O14" s="2">
        <f t="shared" si="0"/>
        <v>0</v>
      </c>
      <c r="P14" s="2">
        <f t="shared" si="0"/>
        <v>0</v>
      </c>
      <c r="Q14" s="2">
        <f t="shared" si="0"/>
        <v>0</v>
      </c>
      <c r="R14" s="2">
        <f t="shared" si="0"/>
        <v>0</v>
      </c>
      <c r="S14" s="2">
        <f t="shared" si="0"/>
        <v>0</v>
      </c>
      <c r="T14" s="2"/>
      <c r="U14" s="2"/>
    </row>
    <row r="15" spans="1:33" x14ac:dyDescent="0.25">
      <c r="A15" s="3">
        <v>4</v>
      </c>
      <c r="B15" s="3"/>
      <c r="C15" s="3"/>
      <c r="D15" s="3"/>
      <c r="F15" s="2"/>
      <c r="G15" s="2"/>
      <c r="H15" s="2"/>
      <c r="I15" s="2"/>
      <c r="J15" s="2"/>
      <c r="K15" s="2"/>
      <c r="L15" s="2"/>
      <c r="M15" s="2"/>
      <c r="N15" s="2">
        <f t="shared" si="2"/>
        <v>0</v>
      </c>
      <c r="O15" s="2">
        <f t="shared" si="0"/>
        <v>0</v>
      </c>
      <c r="P15" s="2">
        <f t="shared" si="0"/>
        <v>0</v>
      </c>
      <c r="Q15" s="2">
        <f t="shared" si="0"/>
        <v>0</v>
      </c>
      <c r="R15" s="2">
        <f t="shared" si="0"/>
        <v>0</v>
      </c>
      <c r="S15" s="2">
        <f t="shared" si="0"/>
        <v>0</v>
      </c>
      <c r="T15" s="2"/>
      <c r="U15" s="2"/>
    </row>
    <row r="16" spans="1:33" x14ac:dyDescent="0.25">
      <c r="A16" s="3">
        <v>5</v>
      </c>
      <c r="B16" s="5"/>
      <c r="C16" s="5"/>
      <c r="D16" s="5"/>
      <c r="F16" s="2"/>
      <c r="G16" s="2"/>
      <c r="H16" s="2"/>
      <c r="I16" s="2"/>
      <c r="J16" s="2"/>
      <c r="K16" s="2"/>
      <c r="L16" s="2"/>
      <c r="M16" s="2"/>
      <c r="N16" s="2">
        <f t="shared" si="2"/>
        <v>0</v>
      </c>
      <c r="O16" s="2">
        <f t="shared" si="0"/>
        <v>0</v>
      </c>
      <c r="P16" s="2">
        <f t="shared" si="0"/>
        <v>0</v>
      </c>
      <c r="Q16" s="2">
        <f t="shared" si="0"/>
        <v>0</v>
      </c>
      <c r="R16" s="2">
        <f t="shared" si="0"/>
        <v>0</v>
      </c>
      <c r="S16" s="2">
        <f t="shared" si="0"/>
        <v>0</v>
      </c>
      <c r="T16" s="2"/>
      <c r="U16" s="2"/>
      <c r="AG16" t="s">
        <v>38</v>
      </c>
    </row>
    <row r="17" spans="1:39" x14ac:dyDescent="0.25">
      <c r="W17" t="s">
        <v>39</v>
      </c>
      <c r="AA17" t="s">
        <v>40</v>
      </c>
    </row>
    <row r="18" spans="1:39" x14ac:dyDescent="0.25">
      <c r="F18" s="2"/>
      <c r="G18" s="2"/>
      <c r="H18" s="10" t="s">
        <v>41</v>
      </c>
      <c r="I18" s="10"/>
      <c r="J18" s="10"/>
      <c r="K18" s="10" t="s">
        <v>42</v>
      </c>
      <c r="L18" s="10"/>
      <c r="M18" s="10"/>
      <c r="O18" s="11" t="s">
        <v>43</v>
      </c>
      <c r="P18" s="11"/>
      <c r="Q18" s="11"/>
      <c r="W18" s="2"/>
      <c r="X18" s="10" t="s">
        <v>41</v>
      </c>
      <c r="Y18" s="10"/>
      <c r="Z18" s="10"/>
      <c r="AA18" s="10" t="s">
        <v>42</v>
      </c>
      <c r="AB18" s="10"/>
      <c r="AC18" s="10"/>
      <c r="AG18" s="2"/>
      <c r="AH18" s="10" t="s">
        <v>41</v>
      </c>
      <c r="AI18" s="10"/>
      <c r="AJ18" s="10"/>
      <c r="AK18" s="10" t="s">
        <v>42</v>
      </c>
      <c r="AL18" s="10"/>
      <c r="AM18" s="10"/>
    </row>
    <row r="19" spans="1:39" x14ac:dyDescent="0.25">
      <c r="F19" s="2" t="s">
        <v>44</v>
      </c>
      <c r="G19" s="2"/>
      <c r="H19" s="2" t="s">
        <v>45</v>
      </c>
      <c r="I19" s="2" t="s">
        <v>46</v>
      </c>
      <c r="J19" s="2" t="s">
        <v>47</v>
      </c>
      <c r="K19" s="2" t="s">
        <v>45</v>
      </c>
      <c r="L19" s="2" t="s">
        <v>46</v>
      </c>
      <c r="M19" s="2" t="s">
        <v>47</v>
      </c>
      <c r="O19">
        <v>17.100000000000001</v>
      </c>
      <c r="P19">
        <v>16.8</v>
      </c>
      <c r="Q19">
        <v>17.100000000000001</v>
      </c>
      <c r="W19" s="2" t="s">
        <v>44</v>
      </c>
      <c r="X19" s="2" t="s">
        <v>45</v>
      </c>
      <c r="Y19" s="2" t="s">
        <v>46</v>
      </c>
      <c r="Z19" s="2" t="s">
        <v>47</v>
      </c>
      <c r="AA19" s="2" t="s">
        <v>45</v>
      </c>
      <c r="AB19" s="2" t="s">
        <v>46</v>
      </c>
      <c r="AC19" s="2" t="s">
        <v>47</v>
      </c>
      <c r="AG19" s="2" t="s">
        <v>44</v>
      </c>
      <c r="AH19" s="2" t="s">
        <v>45</v>
      </c>
      <c r="AI19" s="2" t="s">
        <v>46</v>
      </c>
      <c r="AJ19" s="2" t="s">
        <v>47</v>
      </c>
      <c r="AK19" s="2" t="s">
        <v>45</v>
      </c>
      <c r="AL19" s="2" t="s">
        <v>46</v>
      </c>
      <c r="AM19" s="2" t="s">
        <v>47</v>
      </c>
    </row>
    <row r="20" spans="1:39" x14ac:dyDescent="0.25">
      <c r="A20" s="13" t="s">
        <v>48</v>
      </c>
      <c r="B20" s="14"/>
      <c r="C20" s="14"/>
      <c r="D20" s="15"/>
      <c r="F20" s="2">
        <v>0</v>
      </c>
      <c r="G20" s="2"/>
      <c r="H20" s="2">
        <v>0.22700000000000001</v>
      </c>
      <c r="I20" s="2">
        <v>0.22950000000000001</v>
      </c>
      <c r="J20" s="2">
        <v>0.2283</v>
      </c>
      <c r="K20" s="2">
        <f>(H20)/1600</f>
        <v>1.4187499999999999E-4</v>
      </c>
      <c r="L20" s="2">
        <f t="shared" ref="L20:M32" si="7">(I20)/1600</f>
        <v>1.4343750000000001E-4</v>
      </c>
      <c r="M20" s="2">
        <f t="shared" si="7"/>
        <v>1.4268749999999999E-4</v>
      </c>
      <c r="W20" s="2">
        <v>0</v>
      </c>
      <c r="X20" s="2">
        <v>0.26479999999999998</v>
      </c>
      <c r="Y20" s="2">
        <v>0.26540000000000002</v>
      </c>
      <c r="Z20" s="2">
        <v>0.24440000000000001</v>
      </c>
      <c r="AA20" s="2"/>
      <c r="AB20" s="2"/>
      <c r="AC20" s="2"/>
      <c r="AG20" s="2">
        <v>0</v>
      </c>
      <c r="AH20" s="2">
        <v>0.49130000000000001</v>
      </c>
      <c r="AI20" s="2">
        <v>0.45939999999999998</v>
      </c>
      <c r="AJ20" s="2">
        <v>0.48630000000000001</v>
      </c>
      <c r="AK20" s="2"/>
      <c r="AL20" s="2"/>
      <c r="AM20" s="2"/>
    </row>
    <row r="21" spans="1:39" x14ac:dyDescent="0.25">
      <c r="A21" s="3" t="s">
        <v>22</v>
      </c>
      <c r="B21" s="4" t="s">
        <v>37</v>
      </c>
      <c r="C21" s="4" t="s">
        <v>24</v>
      </c>
      <c r="D21" s="4" t="s">
        <v>25</v>
      </c>
      <c r="F21" s="2">
        <v>0.5</v>
      </c>
      <c r="G21" s="2"/>
      <c r="H21" s="2">
        <v>0.2218</v>
      </c>
      <c r="I21" s="2">
        <v>0.2243</v>
      </c>
      <c r="J21" s="2">
        <v>0.22559999999999999</v>
      </c>
      <c r="K21" s="2">
        <f t="shared" ref="K21:K32" si="8">(H21)/1600</f>
        <v>1.3862499999999999E-4</v>
      </c>
      <c r="L21" s="2">
        <f t="shared" si="7"/>
        <v>1.4018750000000001E-4</v>
      </c>
      <c r="M21" s="2">
        <f t="shared" si="7"/>
        <v>1.4099999999999998E-4</v>
      </c>
      <c r="W21" s="2">
        <v>0.5</v>
      </c>
      <c r="X21" s="2">
        <v>0.2616</v>
      </c>
      <c r="Y21" s="2">
        <v>0.2601</v>
      </c>
      <c r="Z21" s="2">
        <v>0.25009999999999999</v>
      </c>
      <c r="AB21" s="2"/>
      <c r="AC21" s="2"/>
      <c r="AG21" s="2">
        <v>0.5</v>
      </c>
      <c r="AH21" s="2">
        <v>0.46539999999999998</v>
      </c>
      <c r="AI21" s="2">
        <v>0.4879</v>
      </c>
      <c r="AJ21" s="2">
        <v>0.50629999999999997</v>
      </c>
      <c r="AK21" s="2"/>
      <c r="AL21" s="2"/>
      <c r="AM21" s="2"/>
    </row>
    <row r="22" spans="1:39" x14ac:dyDescent="0.25">
      <c r="A22" s="3">
        <v>1</v>
      </c>
      <c r="B22" s="5"/>
      <c r="C22" s="6"/>
      <c r="D22" s="5"/>
      <c r="F22" s="2">
        <v>1</v>
      </c>
      <c r="G22" s="2"/>
      <c r="H22" s="2">
        <v>0.22070000000000001</v>
      </c>
      <c r="I22" s="2">
        <v>0.2223</v>
      </c>
      <c r="J22" s="2">
        <v>0.22209999999999999</v>
      </c>
      <c r="K22" s="2">
        <f t="shared" si="8"/>
        <v>1.3793750000000001E-4</v>
      </c>
      <c r="L22" s="2">
        <f t="shared" si="7"/>
        <v>1.3893750000000001E-4</v>
      </c>
      <c r="M22" s="2">
        <f t="shared" si="7"/>
        <v>1.3881249999999999E-4</v>
      </c>
      <c r="Q22" s="11" t="s">
        <v>49</v>
      </c>
      <c r="R22" s="11"/>
      <c r="S22" s="11"/>
      <c r="W22" s="2">
        <v>1</v>
      </c>
      <c r="X22" s="2">
        <v>0.25940000000000002</v>
      </c>
      <c r="Y22" s="2">
        <v>0.25990000000000002</v>
      </c>
      <c r="Z22" s="2">
        <v>0.2487</v>
      </c>
      <c r="AA22" s="2"/>
      <c r="AB22" s="2"/>
      <c r="AC22" s="2"/>
      <c r="AG22" s="2">
        <v>1</v>
      </c>
      <c r="AH22" s="2">
        <v>0.57865</v>
      </c>
      <c r="AI22" s="2">
        <v>0.53700000000000003</v>
      </c>
      <c r="AJ22" s="2">
        <v>0.55589999999999995</v>
      </c>
      <c r="AK22" s="2"/>
      <c r="AL22" s="2"/>
      <c r="AM22" s="2"/>
    </row>
    <row r="23" spans="1:39" x14ac:dyDescent="0.25">
      <c r="A23" s="3">
        <v>2</v>
      </c>
      <c r="B23" s="3"/>
      <c r="C23" s="3"/>
      <c r="D23" s="3"/>
      <c r="F23" s="2">
        <v>1.5</v>
      </c>
      <c r="G23" s="2"/>
      <c r="H23" s="2">
        <v>0.26740000000000003</v>
      </c>
      <c r="I23" s="2">
        <v>0.26569999999999999</v>
      </c>
      <c r="J23" s="2">
        <v>0.25950000000000001</v>
      </c>
      <c r="K23" s="2">
        <f t="shared" si="8"/>
        <v>1.6712500000000001E-4</v>
      </c>
      <c r="L23" s="2">
        <f t="shared" si="7"/>
        <v>1.660625E-4</v>
      </c>
      <c r="M23" s="2">
        <f t="shared" si="7"/>
        <v>1.6218750000000001E-4</v>
      </c>
      <c r="S23">
        <v>22.4</v>
      </c>
      <c r="W23" s="2">
        <v>1.5</v>
      </c>
      <c r="X23" s="2">
        <v>0.30009999999999998</v>
      </c>
      <c r="Y23" s="2">
        <v>0.3095</v>
      </c>
      <c r="Z23" s="2">
        <v>0.30359999999999998</v>
      </c>
      <c r="AA23" s="2"/>
      <c r="AB23" s="2"/>
      <c r="AC23" s="2"/>
      <c r="AG23" s="2">
        <v>1.5</v>
      </c>
      <c r="AH23" s="2">
        <v>0.75639999999999996</v>
      </c>
      <c r="AI23" s="2">
        <v>0.71799999999999997</v>
      </c>
      <c r="AJ23" s="2">
        <v>0.75649999999999995</v>
      </c>
      <c r="AK23" s="2"/>
      <c r="AL23" s="2"/>
      <c r="AM23" s="2"/>
    </row>
    <row r="24" spans="1:39" x14ac:dyDescent="0.25">
      <c r="A24" s="3">
        <v>3</v>
      </c>
      <c r="B24" s="5"/>
      <c r="C24" s="5"/>
      <c r="D24" s="5"/>
      <c r="F24" s="2">
        <v>2</v>
      </c>
      <c r="G24" s="2"/>
      <c r="H24" s="2">
        <v>1.8420000000000001</v>
      </c>
      <c r="I24" s="2">
        <v>1.9730000000000001</v>
      </c>
      <c r="J24" s="2">
        <v>1.635</v>
      </c>
      <c r="K24" s="2">
        <f t="shared" si="8"/>
        <v>1.1512500000000001E-3</v>
      </c>
      <c r="L24" s="2">
        <f t="shared" si="7"/>
        <v>1.2331250000000001E-3</v>
      </c>
      <c r="M24" s="2">
        <f t="shared" si="7"/>
        <v>1.021875E-3</v>
      </c>
      <c r="V24">
        <v>21.8</v>
      </c>
      <c r="W24" s="2">
        <v>2</v>
      </c>
      <c r="X24" s="2">
        <v>1.83</v>
      </c>
      <c r="Y24" s="2">
        <v>2.0139999999999998</v>
      </c>
      <c r="Z24" s="2">
        <v>2.0019999999999998</v>
      </c>
      <c r="AA24" s="2"/>
      <c r="AB24" s="2"/>
      <c r="AC24" s="2"/>
      <c r="AF24">
        <v>21.8</v>
      </c>
      <c r="AG24" s="2">
        <v>2</v>
      </c>
      <c r="AH24" s="2">
        <v>0.90139999999999998</v>
      </c>
      <c r="AI24" s="2">
        <v>0.89510000000000001</v>
      </c>
      <c r="AJ24" s="2">
        <v>0.94359999999999999</v>
      </c>
      <c r="AK24" s="2"/>
      <c r="AL24" s="2"/>
      <c r="AM24" s="2"/>
    </row>
    <row r="25" spans="1:39" x14ac:dyDescent="0.25">
      <c r="A25" s="3">
        <v>4</v>
      </c>
      <c r="B25" s="3"/>
      <c r="C25" s="3"/>
      <c r="D25" s="3"/>
      <c r="F25" s="2">
        <v>2.5</v>
      </c>
      <c r="G25" s="2"/>
      <c r="H25" s="2">
        <v>3.3180000000000001</v>
      </c>
      <c r="I25" s="2">
        <v>3.3450000000000002</v>
      </c>
      <c r="J25" s="2">
        <v>3.3889999999999998</v>
      </c>
      <c r="K25" s="2">
        <f t="shared" si="8"/>
        <v>2.0737500000000001E-3</v>
      </c>
      <c r="L25" s="2">
        <f t="shared" si="7"/>
        <v>2.090625E-3</v>
      </c>
      <c r="M25" s="2">
        <f t="shared" si="7"/>
        <v>2.1181249999999998E-3</v>
      </c>
      <c r="N25" t="s">
        <v>50</v>
      </c>
      <c r="W25" s="2">
        <v>2.5</v>
      </c>
      <c r="X25" s="2">
        <v>3.726</v>
      </c>
      <c r="Y25" s="2">
        <v>3.758</v>
      </c>
      <c r="Z25" s="2">
        <v>3.7069999999999999</v>
      </c>
      <c r="AA25" s="2"/>
      <c r="AB25" s="2"/>
      <c r="AC25" s="2"/>
      <c r="AG25" s="2">
        <v>2.5</v>
      </c>
      <c r="AH25" s="2">
        <v>1.2130000000000001</v>
      </c>
      <c r="AI25" s="2">
        <v>1.179</v>
      </c>
      <c r="AJ25" s="2">
        <v>1.1719999999999999</v>
      </c>
      <c r="AK25" s="2"/>
      <c r="AL25" s="2"/>
      <c r="AM25" s="2"/>
    </row>
    <row r="26" spans="1:39" x14ac:dyDescent="0.25">
      <c r="A26" s="3">
        <v>5</v>
      </c>
      <c r="B26" s="5"/>
      <c r="C26" s="5"/>
      <c r="D26" s="5"/>
      <c r="F26" s="2">
        <v>3</v>
      </c>
      <c r="G26" s="2"/>
      <c r="H26" s="2">
        <v>3.3140000000000001</v>
      </c>
      <c r="I26" s="2">
        <v>3.1760000000000002</v>
      </c>
      <c r="J26" s="2">
        <v>3.1819000000000002</v>
      </c>
      <c r="K26" s="2">
        <f t="shared" si="8"/>
        <v>2.0712500000000002E-3</v>
      </c>
      <c r="L26" s="2">
        <f t="shared" si="7"/>
        <v>1.9850000000000002E-3</v>
      </c>
      <c r="M26" s="2">
        <f t="shared" si="7"/>
        <v>1.9886875E-3</v>
      </c>
      <c r="W26" s="2">
        <v>3</v>
      </c>
      <c r="X26" s="2">
        <v>3.5569999999999999</v>
      </c>
      <c r="Y26" s="2">
        <v>3.601</v>
      </c>
      <c r="Z26" s="2">
        <v>3.504</v>
      </c>
      <c r="AA26" s="2"/>
      <c r="AB26" s="2"/>
      <c r="AC26" s="2"/>
      <c r="AG26" s="2">
        <v>3</v>
      </c>
      <c r="AH26" s="2">
        <v>1.2849999999999999</v>
      </c>
      <c r="AI26" s="2">
        <v>1.282</v>
      </c>
      <c r="AJ26" s="2">
        <v>1.278</v>
      </c>
      <c r="AK26" s="2"/>
      <c r="AL26" s="2"/>
      <c r="AM26" s="2"/>
    </row>
    <row r="27" spans="1:39" x14ac:dyDescent="0.25">
      <c r="F27" s="2">
        <v>3.5</v>
      </c>
      <c r="G27" s="2"/>
      <c r="H27" s="2">
        <v>3.0110000000000001</v>
      </c>
      <c r="I27" s="2">
        <v>3.0379999999999998</v>
      </c>
      <c r="J27" s="2">
        <v>3.0423</v>
      </c>
      <c r="K27" s="2">
        <f t="shared" si="8"/>
        <v>1.8818750000000001E-3</v>
      </c>
      <c r="L27" s="2">
        <f t="shared" si="7"/>
        <v>1.8987499999999998E-3</v>
      </c>
      <c r="M27" s="2">
        <f t="shared" si="7"/>
        <v>1.9014374999999999E-3</v>
      </c>
      <c r="W27" s="2">
        <v>3.5</v>
      </c>
      <c r="X27" s="2">
        <v>3.43</v>
      </c>
      <c r="Y27" s="2">
        <v>3.464</v>
      </c>
      <c r="Z27" s="2">
        <v>3.3170000000000002</v>
      </c>
      <c r="AA27" s="2"/>
      <c r="AB27" s="2"/>
      <c r="AC27" s="2"/>
      <c r="AG27" s="2">
        <v>3.5</v>
      </c>
      <c r="AH27" s="2">
        <v>1.2303999999999999</v>
      </c>
      <c r="AI27" s="2">
        <v>1.194</v>
      </c>
      <c r="AJ27" s="2">
        <v>1.282</v>
      </c>
      <c r="AK27" s="2"/>
      <c r="AL27" s="2"/>
      <c r="AM27" s="2"/>
    </row>
    <row r="28" spans="1:39" x14ac:dyDescent="0.25">
      <c r="F28" s="2">
        <v>4</v>
      </c>
      <c r="G28" s="2"/>
      <c r="H28" s="2">
        <v>0.65569999999999995</v>
      </c>
      <c r="I28" s="2">
        <v>0.53800000000000003</v>
      </c>
      <c r="J28" s="2">
        <v>0.61480000000000001</v>
      </c>
      <c r="K28" s="2">
        <f t="shared" si="8"/>
        <v>4.0981249999999997E-4</v>
      </c>
      <c r="L28" s="2">
        <f t="shared" si="7"/>
        <v>3.3625000000000001E-4</v>
      </c>
      <c r="M28" s="2">
        <f t="shared" si="7"/>
        <v>3.8424999999999999E-4</v>
      </c>
      <c r="W28" s="2">
        <v>4</v>
      </c>
      <c r="X28" s="2">
        <v>1.2829999999999999</v>
      </c>
      <c r="Y28" s="2">
        <v>1.06</v>
      </c>
      <c r="Z28" s="2">
        <v>1.0900000000000001</v>
      </c>
      <c r="AA28" s="2"/>
      <c r="AB28" s="2"/>
      <c r="AC28" s="2"/>
      <c r="AG28" s="2">
        <v>4</v>
      </c>
      <c r="AH28" s="2">
        <v>1.0840000000000001</v>
      </c>
      <c r="AI28" s="2">
        <v>1.091</v>
      </c>
      <c r="AJ28" s="2">
        <v>1.075</v>
      </c>
      <c r="AK28" s="2"/>
      <c r="AL28" s="2"/>
      <c r="AM28" s="2"/>
    </row>
    <row r="29" spans="1:39" x14ac:dyDescent="0.25">
      <c r="F29" s="2">
        <v>4.5</v>
      </c>
      <c r="G29" s="2"/>
      <c r="H29" s="2">
        <v>0.24129999999999999</v>
      </c>
      <c r="I29" s="2">
        <v>0.24099999999999999</v>
      </c>
      <c r="J29" s="2">
        <v>0.24149999999999999</v>
      </c>
      <c r="K29" s="2">
        <f t="shared" si="8"/>
        <v>1.5081249999999999E-4</v>
      </c>
      <c r="L29" s="2">
        <f t="shared" si="7"/>
        <v>1.5062499999999999E-4</v>
      </c>
      <c r="M29" s="2">
        <f t="shared" si="7"/>
        <v>1.509375E-4</v>
      </c>
      <c r="W29" s="2">
        <v>4.5</v>
      </c>
      <c r="X29" s="2">
        <v>0.28449999999999998</v>
      </c>
      <c r="Y29" s="2">
        <v>0.28649999999999998</v>
      </c>
      <c r="Z29" s="2">
        <v>0.27679999999999999</v>
      </c>
      <c r="AA29" s="2"/>
      <c r="AB29" s="2"/>
      <c r="AC29" s="2"/>
      <c r="AG29" s="2">
        <v>4.5</v>
      </c>
      <c r="AH29" s="2">
        <v>0.69010000000000005</v>
      </c>
      <c r="AI29" s="2">
        <v>0.74850000000000005</v>
      </c>
      <c r="AJ29" s="2">
        <v>0.71830000000000005</v>
      </c>
      <c r="AK29" s="2"/>
      <c r="AL29" s="2"/>
      <c r="AM29" s="2"/>
    </row>
    <row r="30" spans="1:39" x14ac:dyDescent="0.25">
      <c r="A30" s="12" t="s">
        <v>51</v>
      </c>
      <c r="B30" s="12"/>
      <c r="C30" s="12"/>
      <c r="D30" s="12"/>
      <c r="F30" s="2">
        <v>5</v>
      </c>
      <c r="G30" s="2"/>
      <c r="H30" s="2">
        <v>0.24179999999999999</v>
      </c>
      <c r="I30" s="2">
        <v>0.24079999999999999</v>
      </c>
      <c r="J30" s="2">
        <v>0.23910000000000001</v>
      </c>
      <c r="K30" s="2">
        <f t="shared" si="8"/>
        <v>1.51125E-4</v>
      </c>
      <c r="L30" s="2">
        <f t="shared" si="7"/>
        <v>1.505E-4</v>
      </c>
      <c r="M30" s="2">
        <f t="shared" si="7"/>
        <v>1.4943749999999999E-4</v>
      </c>
      <c r="W30" s="2">
        <v>5</v>
      </c>
      <c r="X30" s="2">
        <v>0.2757</v>
      </c>
      <c r="Y30" s="2">
        <v>0.27629999999999999</v>
      </c>
      <c r="Z30" s="2">
        <v>0.27010000000000001</v>
      </c>
      <c r="AA30" s="2"/>
      <c r="AB30" s="2"/>
      <c r="AC30" s="2"/>
      <c r="AG30" s="2">
        <v>5</v>
      </c>
      <c r="AH30" s="2">
        <v>0.56540000000000001</v>
      </c>
      <c r="AI30" s="2">
        <v>0.59650000000000003</v>
      </c>
      <c r="AJ30" s="2">
        <v>0.56779999999999997</v>
      </c>
      <c r="AK30" s="2"/>
      <c r="AL30" s="2"/>
      <c r="AM30" s="2"/>
    </row>
    <row r="31" spans="1:39" x14ac:dyDescent="0.25">
      <c r="A31" s="3" t="s">
        <v>22</v>
      </c>
      <c r="B31" s="4" t="s">
        <v>37</v>
      </c>
      <c r="C31" s="4" t="s">
        <v>24</v>
      </c>
      <c r="D31" s="4" t="s">
        <v>25</v>
      </c>
      <c r="F31" s="2">
        <v>5.5</v>
      </c>
      <c r="G31" s="2"/>
      <c r="H31" s="2">
        <v>0.25600000000000001</v>
      </c>
      <c r="I31" s="2">
        <v>0.25159999999999999</v>
      </c>
      <c r="J31" s="2">
        <v>0.253</v>
      </c>
      <c r="K31" s="2">
        <f t="shared" si="8"/>
        <v>1.6000000000000001E-4</v>
      </c>
      <c r="L31" s="2">
        <f t="shared" si="7"/>
        <v>1.5725E-4</v>
      </c>
      <c r="M31" s="2">
        <f t="shared" si="7"/>
        <v>1.5812500000000001E-4</v>
      </c>
      <c r="W31" s="2">
        <v>5.5</v>
      </c>
      <c r="X31" s="2">
        <v>0.29060000000000002</v>
      </c>
      <c r="Y31" s="2">
        <v>0.27450000000000002</v>
      </c>
      <c r="Z31" s="2">
        <v>0.26740000000000003</v>
      </c>
      <c r="AA31" s="2"/>
      <c r="AB31" s="2"/>
      <c r="AC31" s="2"/>
      <c r="AG31" s="2">
        <v>5.5</v>
      </c>
      <c r="AH31" s="2">
        <v>0.49320000000000003</v>
      </c>
      <c r="AI31" s="2">
        <v>0.50219999999999998</v>
      </c>
      <c r="AJ31" s="2">
        <v>0.49780000000000002</v>
      </c>
      <c r="AK31" s="2"/>
      <c r="AL31" s="2"/>
      <c r="AM31" s="2"/>
    </row>
    <row r="32" spans="1:39" x14ac:dyDescent="0.25">
      <c r="A32" s="3">
        <v>1</v>
      </c>
      <c r="B32" s="5"/>
      <c r="C32" s="6"/>
      <c r="D32" s="5"/>
      <c r="F32" s="2">
        <v>6</v>
      </c>
      <c r="G32" s="2"/>
      <c r="H32" s="2">
        <v>0.28360000000000002</v>
      </c>
      <c r="I32" s="2">
        <v>0.26</v>
      </c>
      <c r="J32" s="2">
        <v>0.25890000000000002</v>
      </c>
      <c r="K32" s="2">
        <f t="shared" si="8"/>
        <v>1.7725E-4</v>
      </c>
      <c r="L32" s="2">
        <f t="shared" si="7"/>
        <v>1.6249999999999999E-4</v>
      </c>
      <c r="M32" s="2">
        <f t="shared" si="7"/>
        <v>1.6181250000000001E-4</v>
      </c>
      <c r="W32" s="2">
        <v>6</v>
      </c>
      <c r="X32" s="2">
        <v>0.32950000000000002</v>
      </c>
      <c r="Y32" s="2">
        <v>0.27760000000000001</v>
      </c>
      <c r="Z32" s="2">
        <v>0.26269999999999999</v>
      </c>
      <c r="AA32" s="2"/>
      <c r="AB32" s="2"/>
      <c r="AC32" s="2"/>
      <c r="AG32" s="2">
        <v>6</v>
      </c>
      <c r="AH32" s="2">
        <v>0.46310000000000001</v>
      </c>
      <c r="AI32" s="2">
        <v>0.47520000000000001</v>
      </c>
      <c r="AJ32" s="2">
        <v>0.50239999999999996</v>
      </c>
      <c r="AK32" s="2"/>
      <c r="AL32" s="2"/>
      <c r="AM32" s="2"/>
    </row>
    <row r="33" spans="1:29" x14ac:dyDescent="0.25">
      <c r="A33" s="3">
        <v>2</v>
      </c>
      <c r="B33" s="3"/>
      <c r="C33" s="3"/>
      <c r="D33" s="3"/>
    </row>
    <row r="34" spans="1:29" x14ac:dyDescent="0.25">
      <c r="A34" s="3">
        <v>3</v>
      </c>
      <c r="B34" s="5"/>
      <c r="C34" s="5"/>
      <c r="D34" s="5"/>
      <c r="F34" s="2"/>
      <c r="G34" s="2"/>
      <c r="H34" s="10" t="s">
        <v>41</v>
      </c>
      <c r="I34" s="10"/>
      <c r="J34" s="10"/>
      <c r="K34" s="10" t="s">
        <v>42</v>
      </c>
      <c r="L34" s="10"/>
      <c r="M34" s="10"/>
      <c r="W34" s="2"/>
      <c r="X34" s="10" t="s">
        <v>41</v>
      </c>
      <c r="Y34" s="10"/>
      <c r="Z34" s="10"/>
      <c r="AA34" s="10" t="s">
        <v>42</v>
      </c>
      <c r="AB34" s="10"/>
      <c r="AC34" s="10"/>
    </row>
    <row r="35" spans="1:29" x14ac:dyDescent="0.25">
      <c r="A35" s="3">
        <v>4</v>
      </c>
      <c r="B35" s="3"/>
      <c r="C35" s="3"/>
      <c r="D35" s="3"/>
      <c r="F35" s="2" t="s">
        <v>44</v>
      </c>
      <c r="G35" s="2"/>
      <c r="H35" s="2" t="s">
        <v>45</v>
      </c>
      <c r="I35" s="2" t="s">
        <v>46</v>
      </c>
      <c r="J35" s="2" t="s">
        <v>47</v>
      </c>
      <c r="K35" s="2" t="s">
        <v>45</v>
      </c>
      <c r="L35" s="2" t="s">
        <v>46</v>
      </c>
      <c r="M35" s="2" t="s">
        <v>47</v>
      </c>
      <c r="W35" s="2" t="s">
        <v>44</v>
      </c>
      <c r="X35" s="2" t="s">
        <v>45</v>
      </c>
      <c r="Y35" s="2" t="s">
        <v>46</v>
      </c>
      <c r="Z35" s="2" t="s">
        <v>47</v>
      </c>
      <c r="AA35" s="2" t="s">
        <v>45</v>
      </c>
      <c r="AB35" s="2" t="s">
        <v>46</v>
      </c>
      <c r="AC35" s="2" t="s">
        <v>47</v>
      </c>
    </row>
    <row r="36" spans="1:29" x14ac:dyDescent="0.25">
      <c r="A36" s="3">
        <v>5</v>
      </c>
      <c r="B36" s="5"/>
      <c r="C36" s="5"/>
      <c r="D36" s="5"/>
      <c r="F36" s="2">
        <v>0</v>
      </c>
      <c r="G36" s="2"/>
      <c r="H36" s="2">
        <v>0.104</v>
      </c>
      <c r="I36" s="2">
        <v>0.10589999999999999</v>
      </c>
      <c r="J36" s="2">
        <v>0.10829999999999999</v>
      </c>
      <c r="K36" s="2">
        <f>(H36)/1600</f>
        <v>6.4999999999999994E-5</v>
      </c>
      <c r="L36" s="2">
        <f t="shared" ref="L36:L48" si="9">(I36)/1600</f>
        <v>6.6187500000000003E-5</v>
      </c>
      <c r="M36" s="2">
        <f t="shared" ref="M36:M48" si="10">(J36)/1600</f>
        <v>6.7687499999999999E-5</v>
      </c>
      <c r="W36" s="2">
        <v>0</v>
      </c>
      <c r="X36" s="2">
        <v>0.1168</v>
      </c>
      <c r="Y36" s="2">
        <v>0.11749999999999999</v>
      </c>
      <c r="Z36" s="2">
        <v>0.1203</v>
      </c>
      <c r="AA36" s="2"/>
      <c r="AB36" s="2"/>
      <c r="AC36" s="2"/>
    </row>
    <row r="37" spans="1:29" x14ac:dyDescent="0.25">
      <c r="F37" s="2">
        <v>0.5</v>
      </c>
      <c r="G37" s="2"/>
      <c r="H37" s="2">
        <v>0.10349999999999999</v>
      </c>
      <c r="I37" s="2">
        <v>0.1043</v>
      </c>
      <c r="J37" s="2">
        <v>0.10489999999999999</v>
      </c>
      <c r="K37" s="2">
        <f t="shared" ref="K37:K48" si="11">(H37)/1600</f>
        <v>6.4687499999999993E-5</v>
      </c>
      <c r="L37" s="2">
        <f t="shared" si="9"/>
        <v>6.5187500000000006E-5</v>
      </c>
      <c r="M37" s="2">
        <f t="shared" si="10"/>
        <v>6.5562500000000001E-5</v>
      </c>
      <c r="W37" s="2">
        <v>0.5</v>
      </c>
      <c r="X37" s="2">
        <v>0.11749999999999999</v>
      </c>
      <c r="Y37" s="2">
        <v>0.1195</v>
      </c>
      <c r="Z37" s="2">
        <v>0.1206</v>
      </c>
      <c r="AA37" s="2"/>
      <c r="AB37" s="2"/>
      <c r="AC37" s="2"/>
    </row>
    <row r="38" spans="1:29" x14ac:dyDescent="0.25">
      <c r="F38" s="2">
        <v>1</v>
      </c>
      <c r="G38" s="2"/>
      <c r="H38" s="2">
        <v>0.10639999999999999</v>
      </c>
      <c r="I38" s="2">
        <v>0.1105</v>
      </c>
      <c r="J38" s="2">
        <v>0.1086</v>
      </c>
      <c r="K38" s="2">
        <f t="shared" si="11"/>
        <v>6.649999999999999E-5</v>
      </c>
      <c r="L38" s="2">
        <f t="shared" si="9"/>
        <v>6.9062500000000005E-5</v>
      </c>
      <c r="M38" s="2">
        <f t="shared" si="10"/>
        <v>6.7874999999999996E-5</v>
      </c>
      <c r="W38" s="2">
        <v>1</v>
      </c>
      <c r="X38" s="2">
        <v>0.1187</v>
      </c>
      <c r="Y38" s="2">
        <v>0.1227</v>
      </c>
      <c r="Z38" s="2">
        <v>0.12239999999999999</v>
      </c>
      <c r="AA38" s="2"/>
      <c r="AB38" s="2"/>
      <c r="AC38" s="2"/>
    </row>
    <row r="39" spans="1:29" x14ac:dyDescent="0.25">
      <c r="F39" s="2">
        <v>1.5</v>
      </c>
      <c r="G39" s="2"/>
      <c r="H39" s="2">
        <v>0.15229999999999999</v>
      </c>
      <c r="I39" s="2">
        <v>0.15260000000000001</v>
      </c>
      <c r="J39" s="2">
        <v>0.14929999999999999</v>
      </c>
      <c r="K39" s="2">
        <f t="shared" si="11"/>
        <v>9.5187499999999989E-5</v>
      </c>
      <c r="L39" s="2">
        <f t="shared" si="9"/>
        <v>9.5375000000000014E-5</v>
      </c>
      <c r="M39" s="2">
        <f t="shared" si="10"/>
        <v>9.3312499999999998E-5</v>
      </c>
      <c r="W39" s="2">
        <v>1.5</v>
      </c>
      <c r="X39" s="8">
        <v>0.1575</v>
      </c>
      <c r="Y39" s="2">
        <v>0.15010000000000001</v>
      </c>
      <c r="Z39" s="2">
        <v>0.15790000000000001</v>
      </c>
      <c r="AA39" s="2"/>
      <c r="AB39" s="2"/>
      <c r="AC39" s="2"/>
    </row>
    <row r="40" spans="1:29" x14ac:dyDescent="0.25">
      <c r="A40" s="12" t="s">
        <v>52</v>
      </c>
      <c r="B40" s="12"/>
      <c r="C40" s="12"/>
      <c r="D40" s="12"/>
      <c r="F40" s="2">
        <v>2</v>
      </c>
      <c r="G40" s="2"/>
      <c r="H40" s="2">
        <v>0.98799999999999999</v>
      </c>
      <c r="I40" s="2">
        <v>0.90690000000000004</v>
      </c>
      <c r="J40" s="2">
        <v>1.1596</v>
      </c>
      <c r="K40" s="2">
        <f t="shared" si="11"/>
        <v>6.1749999999999999E-4</v>
      </c>
      <c r="L40" s="2">
        <f t="shared" si="9"/>
        <v>5.6681250000000004E-4</v>
      </c>
      <c r="M40" s="2">
        <f t="shared" si="10"/>
        <v>7.2475000000000003E-4</v>
      </c>
      <c r="W40" s="2">
        <v>2</v>
      </c>
      <c r="X40" s="2">
        <v>0.61419999999999997</v>
      </c>
      <c r="Y40" s="2">
        <v>0.96289999999999998</v>
      </c>
      <c r="Z40" s="2">
        <v>0.6835</v>
      </c>
      <c r="AA40" s="2"/>
      <c r="AB40" s="2"/>
      <c r="AC40" s="2"/>
    </row>
    <row r="41" spans="1:29" x14ac:dyDescent="0.25">
      <c r="A41" s="3" t="s">
        <v>22</v>
      </c>
      <c r="B41" s="4" t="s">
        <v>37</v>
      </c>
      <c r="C41" s="4" t="s">
        <v>24</v>
      </c>
      <c r="D41" s="4" t="s">
        <v>25</v>
      </c>
      <c r="F41" s="2">
        <v>2.5</v>
      </c>
      <c r="G41" s="2"/>
      <c r="H41" s="2">
        <v>1.5589999999999999</v>
      </c>
      <c r="I41" s="2">
        <v>1.5293000000000001</v>
      </c>
      <c r="J41" s="2">
        <v>1.5310999999999999</v>
      </c>
      <c r="K41" s="2">
        <f t="shared" si="11"/>
        <v>9.7437499999999998E-4</v>
      </c>
      <c r="L41" s="2">
        <f t="shared" si="9"/>
        <v>9.5581250000000006E-4</v>
      </c>
      <c r="M41" s="2">
        <f t="shared" si="10"/>
        <v>9.5693749999999989E-4</v>
      </c>
      <c r="W41" s="2">
        <v>2.5</v>
      </c>
      <c r="X41" s="2">
        <v>1.7629999999999999</v>
      </c>
      <c r="Y41" s="2">
        <v>1.7638</v>
      </c>
      <c r="Z41" s="2">
        <v>1.7450000000000001</v>
      </c>
      <c r="AA41" s="2"/>
      <c r="AB41" s="2"/>
      <c r="AC41" s="2"/>
    </row>
    <row r="42" spans="1:29" x14ac:dyDescent="0.25">
      <c r="A42" s="3">
        <v>1</v>
      </c>
      <c r="B42" s="5"/>
      <c r="C42" s="6"/>
      <c r="D42" s="5"/>
      <c r="F42" s="2">
        <v>3</v>
      </c>
      <c r="G42" s="2"/>
      <c r="H42" s="2">
        <v>1.4925999999999999</v>
      </c>
      <c r="I42" s="2">
        <v>1.5058</v>
      </c>
      <c r="J42" s="2">
        <v>1.5154000000000001</v>
      </c>
      <c r="K42" s="2">
        <f t="shared" si="11"/>
        <v>9.32875E-4</v>
      </c>
      <c r="L42" s="2">
        <f t="shared" si="9"/>
        <v>9.4112500000000001E-4</v>
      </c>
      <c r="M42" s="2">
        <f t="shared" si="10"/>
        <v>9.4712500000000005E-4</v>
      </c>
      <c r="V42">
        <v>26.8</v>
      </c>
      <c r="W42" s="2">
        <v>3</v>
      </c>
      <c r="X42" s="2">
        <v>1.748</v>
      </c>
      <c r="Y42" s="2">
        <v>1.7535000000000001</v>
      </c>
      <c r="Z42" s="2">
        <v>1.7250000000000001</v>
      </c>
      <c r="AA42" s="2"/>
      <c r="AB42" s="2"/>
      <c r="AC42" s="2"/>
    </row>
    <row r="43" spans="1:29" x14ac:dyDescent="0.25">
      <c r="A43" s="3">
        <v>2</v>
      </c>
      <c r="B43" s="3"/>
      <c r="C43" s="3"/>
      <c r="D43" s="3"/>
      <c r="F43" s="2">
        <v>3.5</v>
      </c>
      <c r="G43" s="2"/>
      <c r="H43" s="2">
        <v>1.3269</v>
      </c>
      <c r="I43" s="2">
        <v>1.3986000000000001</v>
      </c>
      <c r="J43" s="2">
        <v>1.3867</v>
      </c>
      <c r="K43" s="2">
        <f t="shared" si="11"/>
        <v>8.2931249999999997E-4</v>
      </c>
      <c r="L43" s="2">
        <f t="shared" si="9"/>
        <v>8.7412500000000001E-4</v>
      </c>
      <c r="M43" s="2">
        <f t="shared" si="10"/>
        <v>8.6668750000000005E-4</v>
      </c>
      <c r="W43" s="2">
        <v>3.5</v>
      </c>
      <c r="X43" s="2">
        <v>1.61</v>
      </c>
      <c r="Y43" s="2">
        <v>1.5780000000000001</v>
      </c>
      <c r="Z43" s="2">
        <v>1.637</v>
      </c>
      <c r="AA43" s="2"/>
      <c r="AB43" s="2"/>
      <c r="AC43" s="2"/>
    </row>
    <row r="44" spans="1:29" x14ac:dyDescent="0.25">
      <c r="A44" s="3">
        <v>3</v>
      </c>
      <c r="B44" s="5"/>
      <c r="C44" s="5"/>
      <c r="D44" s="5"/>
      <c r="F44" s="2">
        <v>4</v>
      </c>
      <c r="G44" s="2"/>
      <c r="H44" s="2">
        <v>0.4914</v>
      </c>
      <c r="I44" s="2">
        <v>0.47710000000000002</v>
      </c>
      <c r="J44" s="2">
        <v>0.49330000000000002</v>
      </c>
      <c r="K44" s="2">
        <f t="shared" si="11"/>
        <v>3.07125E-4</v>
      </c>
      <c r="L44" s="2">
        <f t="shared" si="9"/>
        <v>2.981875E-4</v>
      </c>
      <c r="M44" s="2">
        <f t="shared" si="10"/>
        <v>3.0831249999999999E-4</v>
      </c>
      <c r="W44" s="2">
        <v>4</v>
      </c>
      <c r="X44" s="2">
        <v>0.4748</v>
      </c>
      <c r="Y44" s="2">
        <v>0.60680000000000001</v>
      </c>
      <c r="Z44" s="2">
        <v>0.63039999999999996</v>
      </c>
      <c r="AA44" s="2"/>
      <c r="AB44" s="2"/>
      <c r="AC44" s="2"/>
    </row>
    <row r="45" spans="1:29" x14ac:dyDescent="0.25">
      <c r="A45" s="3">
        <v>4</v>
      </c>
      <c r="B45" s="3"/>
      <c r="C45" s="3"/>
      <c r="D45" s="3"/>
      <c r="F45" s="2">
        <v>4.5</v>
      </c>
      <c r="G45" s="2"/>
      <c r="H45" s="2">
        <v>0.12690000000000001</v>
      </c>
      <c r="I45" s="2">
        <v>0.13039999999999999</v>
      </c>
      <c r="J45" s="2">
        <v>0.12759999999999999</v>
      </c>
      <c r="K45" s="2">
        <f t="shared" si="11"/>
        <v>7.931250000000001E-5</v>
      </c>
      <c r="L45" s="2">
        <f t="shared" si="9"/>
        <v>8.1499999999999989E-5</v>
      </c>
      <c r="M45" s="2">
        <f t="shared" si="10"/>
        <v>7.975E-5</v>
      </c>
      <c r="W45" s="2">
        <v>4.5</v>
      </c>
      <c r="X45" s="2">
        <v>0.15079999999999999</v>
      </c>
      <c r="Y45" s="2">
        <v>0.1595</v>
      </c>
      <c r="Z45" s="2">
        <v>0.1575</v>
      </c>
      <c r="AA45" s="2"/>
      <c r="AB45" s="2"/>
      <c r="AC45" s="2"/>
    </row>
    <row r="46" spans="1:29" x14ac:dyDescent="0.25">
      <c r="A46" s="3">
        <v>5</v>
      </c>
      <c r="B46" s="5"/>
      <c r="C46" s="5"/>
      <c r="D46" s="5"/>
      <c r="F46" s="2">
        <v>5</v>
      </c>
      <c r="G46" s="2"/>
      <c r="H46" s="2">
        <v>0.1119</v>
      </c>
      <c r="I46" s="2">
        <v>0.11219999999999999</v>
      </c>
      <c r="J46" s="2">
        <v>0.112</v>
      </c>
      <c r="K46" s="2">
        <f t="shared" si="11"/>
        <v>6.9937499999999999E-5</v>
      </c>
      <c r="L46" s="2">
        <f t="shared" si="9"/>
        <v>7.0124999999999997E-5</v>
      </c>
      <c r="M46" s="2">
        <f t="shared" si="10"/>
        <v>7.0000000000000007E-5</v>
      </c>
      <c r="W46" s="2">
        <v>5</v>
      </c>
      <c r="X46" s="2">
        <v>0.12959999999999999</v>
      </c>
      <c r="Y46" s="2">
        <v>0.1285</v>
      </c>
      <c r="Z46" s="2">
        <v>0.12870000000000001</v>
      </c>
      <c r="AA46" s="2"/>
      <c r="AB46" s="2"/>
      <c r="AC46" s="2"/>
    </row>
    <row r="47" spans="1:29" x14ac:dyDescent="0.25">
      <c r="F47" s="2">
        <v>5.5</v>
      </c>
      <c r="G47" s="2"/>
      <c r="H47" s="2">
        <v>0.1153</v>
      </c>
      <c r="I47" s="2">
        <v>0.1163</v>
      </c>
      <c r="J47" s="2">
        <v>0.11550000000000001</v>
      </c>
      <c r="K47" s="2">
        <f t="shared" si="11"/>
        <v>7.2062499999999997E-5</v>
      </c>
      <c r="L47" s="2">
        <f t="shared" si="9"/>
        <v>7.2687499999999998E-5</v>
      </c>
      <c r="M47" s="2">
        <f t="shared" si="10"/>
        <v>7.21875E-5</v>
      </c>
      <c r="W47" s="2">
        <v>5.5</v>
      </c>
      <c r="X47" s="2">
        <v>0.1275</v>
      </c>
      <c r="Y47" s="2">
        <v>0.12570000000000001</v>
      </c>
      <c r="Z47" s="2">
        <v>0.1255</v>
      </c>
      <c r="AA47" s="2"/>
      <c r="AB47" s="2"/>
      <c r="AC47" s="2"/>
    </row>
    <row r="48" spans="1:29" x14ac:dyDescent="0.25">
      <c r="F48" s="2">
        <v>6</v>
      </c>
      <c r="G48" s="2"/>
      <c r="H48" s="2">
        <v>0.13719999999999999</v>
      </c>
      <c r="I48" s="2">
        <v>0.1298</v>
      </c>
      <c r="J48" s="2">
        <v>0.12790000000000001</v>
      </c>
      <c r="K48" s="2">
        <f t="shared" si="11"/>
        <v>8.5749999999999997E-5</v>
      </c>
      <c r="L48" s="2">
        <f t="shared" si="9"/>
        <v>8.1124999999999993E-5</v>
      </c>
      <c r="M48" s="2">
        <f t="shared" si="10"/>
        <v>7.9937500000000012E-5</v>
      </c>
      <c r="W48" s="2">
        <v>6</v>
      </c>
      <c r="X48" s="2">
        <v>0.1265</v>
      </c>
      <c r="Y48" s="2">
        <v>0.13250000000000001</v>
      </c>
      <c r="Z48" s="2">
        <v>0.13250000000000001</v>
      </c>
      <c r="AA48" s="2"/>
      <c r="AB48" s="2"/>
      <c r="AC48" s="2"/>
    </row>
    <row r="50" spans="6:29" x14ac:dyDescent="0.25">
      <c r="F50" s="2"/>
      <c r="G50" s="2"/>
      <c r="H50" s="10" t="s">
        <v>41</v>
      </c>
      <c r="I50" s="10"/>
      <c r="J50" s="10"/>
      <c r="K50" s="10" t="s">
        <v>42</v>
      </c>
      <c r="L50" s="10"/>
      <c r="M50" s="10"/>
      <c r="W50" s="2"/>
      <c r="X50" s="10" t="s">
        <v>41</v>
      </c>
      <c r="Y50" s="10"/>
      <c r="Z50" s="10"/>
      <c r="AA50" s="10" t="s">
        <v>42</v>
      </c>
      <c r="AB50" s="10"/>
      <c r="AC50" s="10"/>
    </row>
    <row r="51" spans="6:29" x14ac:dyDescent="0.25">
      <c r="F51" s="2" t="s">
        <v>44</v>
      </c>
      <c r="G51" s="2"/>
      <c r="H51" s="2" t="s">
        <v>45</v>
      </c>
      <c r="I51" s="2" t="s">
        <v>46</v>
      </c>
      <c r="J51" s="2" t="s">
        <v>47</v>
      </c>
      <c r="K51" s="2" t="s">
        <v>45</v>
      </c>
      <c r="L51" s="2" t="s">
        <v>46</v>
      </c>
      <c r="M51" s="2" t="s">
        <v>47</v>
      </c>
      <c r="W51" s="2" t="s">
        <v>44</v>
      </c>
      <c r="X51" s="2" t="s">
        <v>45</v>
      </c>
      <c r="Y51" s="2" t="s">
        <v>46</v>
      </c>
      <c r="Z51" s="2" t="s">
        <v>47</v>
      </c>
      <c r="AA51" s="2" t="s">
        <v>45</v>
      </c>
      <c r="AB51" s="2" t="s">
        <v>46</v>
      </c>
      <c r="AC51" s="2" t="s">
        <v>47</v>
      </c>
    </row>
    <row r="52" spans="6:29" x14ac:dyDescent="0.25">
      <c r="F52" s="2">
        <v>0</v>
      </c>
      <c r="G52" s="2"/>
      <c r="H52" s="2">
        <v>54.036999999999999</v>
      </c>
      <c r="I52" s="2">
        <v>54.146000000000001</v>
      </c>
      <c r="J52" s="2">
        <v>53.423000000000002</v>
      </c>
      <c r="K52" s="2"/>
      <c r="L52" s="2"/>
      <c r="M52" s="2"/>
      <c r="W52" s="2">
        <v>0</v>
      </c>
      <c r="X52" s="2">
        <v>6.132E-2</v>
      </c>
      <c r="Y52" s="2">
        <v>6.13E-2</v>
      </c>
      <c r="Z52" s="2">
        <v>6.1559999999999997E-2</v>
      </c>
      <c r="AA52" s="2"/>
      <c r="AB52" s="2"/>
      <c r="AC52" s="2"/>
    </row>
    <row r="53" spans="6:29" x14ac:dyDescent="0.25">
      <c r="F53" s="2">
        <v>0.5</v>
      </c>
      <c r="G53" s="2"/>
      <c r="H53" s="2">
        <v>54.895000000000003</v>
      </c>
      <c r="I53" s="2">
        <v>54.738</v>
      </c>
      <c r="J53" s="2">
        <v>54.134999999999998</v>
      </c>
      <c r="K53" s="2"/>
      <c r="L53" s="2"/>
      <c r="M53" s="2"/>
      <c r="W53" s="2">
        <v>0.5</v>
      </c>
      <c r="X53" s="2">
        <v>6.2219999999999998E-2</v>
      </c>
      <c r="Y53" s="2">
        <v>6.2440000000000002E-2</v>
      </c>
      <c r="Z53" s="2">
        <v>6.2390000000000001E-2</v>
      </c>
      <c r="AA53" s="2"/>
      <c r="AB53" s="2"/>
      <c r="AC53" s="2"/>
    </row>
    <row r="54" spans="6:29" x14ac:dyDescent="0.25">
      <c r="F54" s="2">
        <v>1</v>
      </c>
      <c r="G54" s="2"/>
      <c r="H54" s="2">
        <v>58.652999999999999</v>
      </c>
      <c r="I54" s="2">
        <v>59.790999999999997</v>
      </c>
      <c r="J54" s="2">
        <v>58.094999999999999</v>
      </c>
      <c r="K54" s="2"/>
      <c r="L54" s="2"/>
      <c r="M54" s="2"/>
      <c r="W54" s="2">
        <v>1</v>
      </c>
      <c r="X54" s="2">
        <v>6.8339999999999998E-2</v>
      </c>
      <c r="Y54" s="2">
        <v>6.8739999999999996E-2</v>
      </c>
      <c r="Z54" s="2">
        <v>6.9370000000000001E-2</v>
      </c>
      <c r="AA54" s="2"/>
      <c r="AB54" s="2"/>
      <c r="AC54" s="2"/>
    </row>
    <row r="55" spans="6:29" x14ac:dyDescent="0.25">
      <c r="F55" s="2">
        <v>1.5</v>
      </c>
      <c r="G55" s="2"/>
      <c r="H55" s="2">
        <v>0.1308</v>
      </c>
      <c r="I55" s="2">
        <v>0.1326</v>
      </c>
      <c r="J55" s="2">
        <v>0.12540000000000001</v>
      </c>
      <c r="K55" s="2"/>
      <c r="L55" s="2"/>
      <c r="M55" s="2"/>
      <c r="W55" s="2">
        <v>1.5</v>
      </c>
      <c r="X55" s="2">
        <v>0.1729</v>
      </c>
      <c r="Y55" s="2">
        <v>0.1578</v>
      </c>
      <c r="Z55" s="2">
        <v>0.1444</v>
      </c>
      <c r="AA55" s="2"/>
      <c r="AB55" s="2"/>
      <c r="AC55" s="2"/>
    </row>
    <row r="56" spans="6:29" x14ac:dyDescent="0.25">
      <c r="F56" s="2">
        <v>2</v>
      </c>
      <c r="G56" s="2"/>
      <c r="H56" s="2">
        <v>0.49049999999999999</v>
      </c>
      <c r="I56" s="2">
        <v>0.47939999999999999</v>
      </c>
      <c r="J56" s="2">
        <v>0.48459999999999998</v>
      </c>
      <c r="K56" s="2"/>
      <c r="L56" s="2"/>
      <c r="M56" s="2"/>
      <c r="V56">
        <v>31.8</v>
      </c>
      <c r="W56" s="2">
        <v>2</v>
      </c>
      <c r="X56" s="2">
        <v>0.55300000000000005</v>
      </c>
      <c r="Y56" s="2">
        <v>0.5585</v>
      </c>
      <c r="Z56" s="2">
        <v>0.60750000000000004</v>
      </c>
      <c r="AA56" s="2"/>
      <c r="AB56" s="2"/>
      <c r="AC56" s="2"/>
    </row>
    <row r="57" spans="6:29" x14ac:dyDescent="0.25">
      <c r="F57" s="2">
        <v>2.5</v>
      </c>
      <c r="G57" s="2"/>
      <c r="H57" s="2">
        <v>0.74519999999999997</v>
      </c>
      <c r="I57" s="2">
        <v>0.74919999999999998</v>
      </c>
      <c r="J57" s="2">
        <v>0.75080000000000002</v>
      </c>
      <c r="K57" s="2"/>
      <c r="L57" s="2"/>
      <c r="M57" s="2"/>
      <c r="W57" s="2">
        <v>2.5</v>
      </c>
      <c r="X57" s="2">
        <v>0.84789999999999999</v>
      </c>
      <c r="Y57" s="2">
        <v>0.8548</v>
      </c>
      <c r="Z57" s="8">
        <v>0.86250000000000004</v>
      </c>
      <c r="AA57" s="2"/>
      <c r="AB57" s="2"/>
      <c r="AC57" s="2"/>
    </row>
    <row r="58" spans="6:29" x14ac:dyDescent="0.25">
      <c r="F58" s="2">
        <v>3</v>
      </c>
      <c r="G58" s="2"/>
      <c r="H58" s="2">
        <v>0.74139999999999995</v>
      </c>
      <c r="I58" s="2">
        <v>0.7349</v>
      </c>
      <c r="J58" s="2">
        <v>0.72829999999999995</v>
      </c>
      <c r="K58" s="2"/>
      <c r="L58" s="2"/>
      <c r="M58" s="2"/>
      <c r="W58" s="2">
        <v>3</v>
      </c>
      <c r="X58" s="2">
        <v>0.83819999999999995</v>
      </c>
      <c r="Y58" s="2">
        <v>0.83660000000000001</v>
      </c>
      <c r="Z58" s="2">
        <v>0.85570000000000002</v>
      </c>
      <c r="AA58" s="2"/>
      <c r="AB58" s="2"/>
      <c r="AC58" s="2"/>
    </row>
    <row r="59" spans="6:29" x14ac:dyDescent="0.25">
      <c r="F59" s="2">
        <v>3.5</v>
      </c>
      <c r="G59" s="2"/>
      <c r="H59" s="2">
        <v>0.59</v>
      </c>
      <c r="I59" s="2">
        <v>0.57699999999999996</v>
      </c>
      <c r="J59" s="2">
        <v>0.56320000000000003</v>
      </c>
      <c r="K59" s="2"/>
      <c r="L59" s="2"/>
      <c r="M59" s="2"/>
      <c r="W59" s="2">
        <v>3.5</v>
      </c>
      <c r="X59" s="2">
        <v>0.66590000000000005</v>
      </c>
      <c r="Y59" s="2">
        <v>0.60489999999999999</v>
      </c>
      <c r="Z59" s="2">
        <v>0.65459999999999996</v>
      </c>
      <c r="AA59" s="2"/>
      <c r="AB59" s="2"/>
      <c r="AC59" s="2"/>
    </row>
    <row r="60" spans="6:29" x14ac:dyDescent="0.25">
      <c r="F60" s="2">
        <v>4</v>
      </c>
      <c r="G60" s="2"/>
      <c r="H60" s="2">
        <v>0.27929999999999999</v>
      </c>
      <c r="I60" s="2">
        <v>0.26600000000000001</v>
      </c>
      <c r="J60" s="2">
        <v>0.23380000000000001</v>
      </c>
      <c r="K60" s="2"/>
      <c r="L60" s="2"/>
      <c r="M60" s="2"/>
      <c r="W60" s="2">
        <v>4</v>
      </c>
      <c r="X60" s="2">
        <v>0.27310000000000001</v>
      </c>
      <c r="Y60" s="2">
        <v>0.24410000000000001</v>
      </c>
      <c r="Z60" s="2">
        <v>0.25590000000000002</v>
      </c>
      <c r="AA60" s="2"/>
      <c r="AB60" s="2"/>
      <c r="AC60" s="2"/>
    </row>
    <row r="61" spans="6:29" x14ac:dyDescent="0.25">
      <c r="F61" s="2">
        <v>4.5</v>
      </c>
      <c r="G61" s="2"/>
      <c r="H61" s="2">
        <v>71.822999999999993</v>
      </c>
      <c r="I61" s="2">
        <v>70.254000000000005</v>
      </c>
      <c r="J61" s="2">
        <v>71.206000000000003</v>
      </c>
      <c r="K61" s="2"/>
      <c r="L61" s="2"/>
      <c r="M61" s="2"/>
      <c r="W61" s="2">
        <v>4.5</v>
      </c>
      <c r="X61" s="2">
        <v>8.5919999999999996E-2</v>
      </c>
      <c r="Y61" s="2">
        <v>8.3540000000000003E-2</v>
      </c>
      <c r="Z61" s="2">
        <v>8.6389999999999995E-2</v>
      </c>
      <c r="AA61" s="2"/>
      <c r="AB61" s="2"/>
      <c r="AC61" s="2"/>
    </row>
    <row r="62" spans="6:29" x14ac:dyDescent="0.25">
      <c r="F62" s="2">
        <v>5</v>
      </c>
      <c r="G62" s="2"/>
      <c r="H62" s="2">
        <v>59.972000000000001</v>
      </c>
      <c r="I62" s="2">
        <v>59.427</v>
      </c>
      <c r="J62" s="2">
        <v>59.972999999999999</v>
      </c>
      <c r="K62" s="2"/>
      <c r="L62" s="2"/>
      <c r="M62" s="2"/>
      <c r="W62" s="2">
        <v>5</v>
      </c>
      <c r="X62" s="2">
        <v>6.7820000000000005E-2</v>
      </c>
      <c r="Y62" s="2">
        <v>6.6750000000000004E-2</v>
      </c>
      <c r="Z62" s="2">
        <v>7.0029999999999995E-2</v>
      </c>
      <c r="AA62" s="2"/>
      <c r="AB62" s="2"/>
      <c r="AC62" s="2"/>
    </row>
    <row r="63" spans="6:29" x14ac:dyDescent="0.25">
      <c r="F63" s="2">
        <v>5.5</v>
      </c>
      <c r="H63" s="7">
        <v>58.902999999999999</v>
      </c>
      <c r="I63" s="2">
        <v>58.917999999999999</v>
      </c>
      <c r="J63" s="2">
        <v>59.122999999999998</v>
      </c>
      <c r="K63" s="2"/>
      <c r="L63" s="2"/>
      <c r="M63" s="2"/>
      <c r="W63" s="2">
        <v>5.5</v>
      </c>
      <c r="X63" s="2">
        <v>6.4670000000000005E-2</v>
      </c>
      <c r="Y63" s="2">
        <v>6.4399999999999999E-2</v>
      </c>
      <c r="Z63" s="2">
        <v>6.5740000000000007E-2</v>
      </c>
      <c r="AA63" s="2"/>
      <c r="AB63" s="2"/>
      <c r="AC63" s="2"/>
    </row>
    <row r="64" spans="6:29" x14ac:dyDescent="0.25">
      <c r="F64" s="2">
        <v>6</v>
      </c>
      <c r="G64" s="2"/>
      <c r="H64" s="2">
        <v>60.968000000000004</v>
      </c>
      <c r="I64" s="2">
        <v>61.104999999999997</v>
      </c>
      <c r="J64" s="2">
        <v>61.027000000000001</v>
      </c>
      <c r="K64" s="2"/>
      <c r="L64" s="2"/>
      <c r="M64" s="2"/>
      <c r="W64" s="2">
        <v>6</v>
      </c>
      <c r="X64" s="2">
        <v>6.4250000000000002E-2</v>
      </c>
      <c r="Y64" s="2">
        <v>0.65329999999999999</v>
      </c>
      <c r="Z64" s="2">
        <v>6.6669999999999993E-2</v>
      </c>
      <c r="AA64" s="2"/>
      <c r="AB64" s="2"/>
      <c r="AC64" s="2"/>
    </row>
    <row r="66" spans="6:13" x14ac:dyDescent="0.25">
      <c r="F66" s="2"/>
      <c r="G66" s="2"/>
      <c r="H66" s="10" t="s">
        <v>41</v>
      </c>
      <c r="I66" s="10"/>
      <c r="J66" s="10"/>
      <c r="K66" s="10" t="s">
        <v>42</v>
      </c>
      <c r="L66" s="10"/>
      <c r="M66" s="10"/>
    </row>
    <row r="67" spans="6:13" x14ac:dyDescent="0.25">
      <c r="F67" s="2" t="s">
        <v>44</v>
      </c>
      <c r="G67" s="2"/>
      <c r="H67" s="2" t="s">
        <v>45</v>
      </c>
      <c r="I67" s="2" t="s">
        <v>46</v>
      </c>
      <c r="J67" s="2" t="s">
        <v>47</v>
      </c>
      <c r="K67" s="2" t="s">
        <v>45</v>
      </c>
      <c r="L67" s="2" t="s">
        <v>46</v>
      </c>
      <c r="M67" s="2" t="s">
        <v>47</v>
      </c>
    </row>
    <row r="68" spans="6:13" x14ac:dyDescent="0.25">
      <c r="F68" s="2">
        <v>0</v>
      </c>
      <c r="G68" s="2"/>
      <c r="H68" s="2">
        <v>34.441000000000003</v>
      </c>
      <c r="I68" s="2">
        <v>34.213999999999999</v>
      </c>
      <c r="J68" s="2">
        <v>34.691000000000003</v>
      </c>
      <c r="K68" s="2"/>
      <c r="L68" s="2"/>
      <c r="M68" s="2"/>
    </row>
    <row r="69" spans="6:13" x14ac:dyDescent="0.25">
      <c r="F69" s="2">
        <v>0.5</v>
      </c>
      <c r="G69" s="2"/>
      <c r="H69" s="2">
        <v>35.911000000000001</v>
      </c>
      <c r="I69" s="2">
        <v>35.715000000000003</v>
      </c>
      <c r="J69" s="2">
        <v>35.677</v>
      </c>
      <c r="K69" s="2"/>
      <c r="L69" s="2"/>
      <c r="M69" s="2"/>
    </row>
    <row r="70" spans="6:13" x14ac:dyDescent="0.25">
      <c r="F70" s="2">
        <v>1</v>
      </c>
      <c r="G70" s="2"/>
      <c r="H70" s="2">
        <v>41.976999999999997</v>
      </c>
      <c r="I70" s="2">
        <v>41.795000000000002</v>
      </c>
      <c r="J70" s="2">
        <v>42.838000000000001</v>
      </c>
      <c r="K70" s="2"/>
      <c r="L70" s="2"/>
      <c r="M70" s="2"/>
    </row>
    <row r="71" spans="6:13" x14ac:dyDescent="0.25">
      <c r="F71" s="2">
        <v>1.5</v>
      </c>
      <c r="G71" s="2"/>
      <c r="H71" s="2">
        <v>0.1052</v>
      </c>
      <c r="I71" s="2">
        <v>0.1206</v>
      </c>
      <c r="J71" s="2">
        <v>106.622</v>
      </c>
      <c r="K71" s="2"/>
      <c r="L71" s="2"/>
      <c r="M71" s="2"/>
    </row>
    <row r="72" spans="6:13" x14ac:dyDescent="0.25">
      <c r="F72" s="2">
        <v>2</v>
      </c>
      <c r="G72" s="2"/>
      <c r="H72" s="2">
        <v>0.30370000000000003</v>
      </c>
      <c r="I72" s="2">
        <v>0.28079999999999999</v>
      </c>
      <c r="J72" s="2">
        <v>0.2878</v>
      </c>
      <c r="K72" s="2"/>
      <c r="L72" s="2"/>
      <c r="M72" s="2"/>
    </row>
    <row r="73" spans="6:13" x14ac:dyDescent="0.25">
      <c r="F73" s="2">
        <v>2.5</v>
      </c>
      <c r="G73" s="2"/>
      <c r="H73" s="2">
        <v>0.4128</v>
      </c>
      <c r="I73" s="2">
        <v>0.41539999999999999</v>
      </c>
      <c r="J73" s="2">
        <v>0.41930000000000001</v>
      </c>
      <c r="K73" s="2"/>
      <c r="L73" s="2"/>
      <c r="M73" s="2"/>
    </row>
    <row r="74" spans="6:13" x14ac:dyDescent="0.25">
      <c r="F74" s="2">
        <v>3</v>
      </c>
      <c r="G74" s="2"/>
      <c r="H74" s="2">
        <v>0.41589999999999999</v>
      </c>
      <c r="I74" s="2">
        <v>0.41220000000000001</v>
      </c>
      <c r="J74" s="2">
        <v>0.41260000000000002</v>
      </c>
      <c r="K74" s="2"/>
      <c r="L74" s="2"/>
      <c r="M74" s="2"/>
    </row>
    <row r="75" spans="6:13" x14ac:dyDescent="0.25">
      <c r="F75" s="2">
        <v>3.5</v>
      </c>
      <c r="G75" s="2"/>
      <c r="H75" s="2">
        <v>0.32140000000000002</v>
      </c>
      <c r="I75" s="2">
        <v>0.31730000000000003</v>
      </c>
      <c r="J75" s="2">
        <v>0.30620000000000003</v>
      </c>
      <c r="K75" s="2"/>
      <c r="L75" s="2"/>
      <c r="M75" s="2"/>
    </row>
    <row r="76" spans="6:13" x14ac:dyDescent="0.25">
      <c r="F76" s="2">
        <v>4</v>
      </c>
      <c r="G76" s="2"/>
      <c r="H76" s="2">
        <v>0.1598</v>
      </c>
      <c r="I76" s="2">
        <v>0.1646</v>
      </c>
      <c r="J76" s="2">
        <v>0.15049999999999999</v>
      </c>
      <c r="K76" s="2"/>
      <c r="L76" s="2"/>
      <c r="M76" s="2"/>
    </row>
    <row r="77" spans="6:13" x14ac:dyDescent="0.25">
      <c r="F77" s="2">
        <v>4.5</v>
      </c>
      <c r="G77" s="2"/>
      <c r="H77" s="2">
        <v>57.878999999999998</v>
      </c>
      <c r="I77" s="2">
        <v>54.103000000000002</v>
      </c>
      <c r="J77" s="2">
        <v>53.189</v>
      </c>
      <c r="K77" s="2"/>
      <c r="L77" s="2"/>
      <c r="M77" s="2"/>
    </row>
    <row r="78" spans="6:13" x14ac:dyDescent="0.25">
      <c r="F78" s="2">
        <v>5</v>
      </c>
      <c r="G78" s="2"/>
      <c r="H78" s="2">
        <v>41.960999999999999</v>
      </c>
      <c r="I78" s="2">
        <v>40.773000000000003</v>
      </c>
      <c r="J78" s="2">
        <v>40.543999999999997</v>
      </c>
      <c r="K78" s="2"/>
      <c r="L78" s="2"/>
      <c r="M78" s="2"/>
    </row>
    <row r="79" spans="6:13" x14ac:dyDescent="0.25">
      <c r="F79" s="2">
        <v>5.5</v>
      </c>
      <c r="G79" s="2"/>
      <c r="H79" s="2">
        <v>38.048000000000002</v>
      </c>
      <c r="I79" s="2">
        <v>38.131</v>
      </c>
      <c r="J79" s="2">
        <v>38.222000000000001</v>
      </c>
      <c r="K79" s="2"/>
      <c r="L79" s="2"/>
      <c r="M79" s="2"/>
    </row>
    <row r="80" spans="6:13" x14ac:dyDescent="0.25">
      <c r="F80" s="2">
        <v>6</v>
      </c>
      <c r="G80" s="2"/>
      <c r="H80" s="2">
        <v>39.795999999999999</v>
      </c>
      <c r="I80" s="2">
        <v>40.744</v>
      </c>
      <c r="J80" s="2">
        <v>40.119</v>
      </c>
      <c r="K80" s="2"/>
      <c r="L80" s="2"/>
      <c r="M80" s="2"/>
    </row>
  </sheetData>
  <mergeCells count="27">
    <mergeCell ref="A30:D30"/>
    <mergeCell ref="H34:J34"/>
    <mergeCell ref="K34:M34"/>
    <mergeCell ref="H18:J18"/>
    <mergeCell ref="K18:M18"/>
    <mergeCell ref="H1:J1"/>
    <mergeCell ref="K1:M1"/>
    <mergeCell ref="A1:D1"/>
    <mergeCell ref="A10:D10"/>
    <mergeCell ref="A20:D20"/>
    <mergeCell ref="H66:J66"/>
    <mergeCell ref="K66:M66"/>
    <mergeCell ref="H50:J50"/>
    <mergeCell ref="K50:M50"/>
    <mergeCell ref="A40:D40"/>
    <mergeCell ref="X50:Z50"/>
    <mergeCell ref="AA50:AC50"/>
    <mergeCell ref="N1:P1"/>
    <mergeCell ref="Q1:S1"/>
    <mergeCell ref="Q22:S22"/>
    <mergeCell ref="O18:Q18"/>
    <mergeCell ref="AH18:AJ18"/>
    <mergeCell ref="AK18:AM18"/>
    <mergeCell ref="X18:Z18"/>
    <mergeCell ref="AA18:AC18"/>
    <mergeCell ref="X34:Z34"/>
    <mergeCell ref="AA34:AC34"/>
  </mergeCells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A8F4-B874-4A3F-A53C-4575981F4C84}">
  <dimension ref="B2:K64"/>
  <sheetViews>
    <sheetView workbookViewId="0">
      <selection activeCell="AA26" sqref="AA26"/>
    </sheetView>
  </sheetViews>
  <sheetFormatPr defaultRowHeight="15" x14ac:dyDescent="0.25"/>
  <cols>
    <col min="7" max="7" width="11.5703125" bestFit="1" customWidth="1"/>
  </cols>
  <sheetData>
    <row r="2" spans="2:11" x14ac:dyDescent="0.25">
      <c r="B2" s="2"/>
      <c r="C2" s="2"/>
      <c r="D2" s="16" t="s">
        <v>41</v>
      </c>
      <c r="E2" s="17"/>
      <c r="F2" s="18"/>
      <c r="G2" s="16" t="s">
        <v>42</v>
      </c>
      <c r="H2" s="17"/>
      <c r="I2" s="18"/>
      <c r="J2" t="s">
        <v>53</v>
      </c>
      <c r="K2">
        <f>MAX(G4:I16)</f>
        <v>2.1181249999999998E-3</v>
      </c>
    </row>
    <row r="3" spans="2:11" x14ac:dyDescent="0.25">
      <c r="B3" s="2" t="s">
        <v>44</v>
      </c>
      <c r="C3" s="2"/>
      <c r="D3" s="2" t="s">
        <v>45</v>
      </c>
      <c r="E3" s="2" t="s">
        <v>46</v>
      </c>
      <c r="F3" s="2" t="s">
        <v>47</v>
      </c>
      <c r="G3" s="2" t="s">
        <v>45</v>
      </c>
      <c r="H3" s="2" t="s">
        <v>46</v>
      </c>
      <c r="I3" s="2" t="s">
        <v>47</v>
      </c>
      <c r="J3" s="9" t="s">
        <v>54</v>
      </c>
      <c r="K3" t="s">
        <v>55</v>
      </c>
    </row>
    <row r="4" spans="2:11" x14ac:dyDescent="0.25">
      <c r="B4" s="2">
        <v>0</v>
      </c>
      <c r="C4" s="2"/>
      <c r="D4" s="2">
        <v>0.22700000000000001</v>
      </c>
      <c r="E4" s="2">
        <v>0.22950000000000001</v>
      </c>
      <c r="F4" s="2">
        <v>0.2283</v>
      </c>
      <c r="G4" s="2">
        <f>(D4)/1600</f>
        <v>1.4187499999999999E-4</v>
      </c>
      <c r="H4" s="2">
        <f t="shared" ref="H4:I16" si="0">(E4)/1600</f>
        <v>1.4343750000000001E-4</v>
      </c>
      <c r="I4" s="2">
        <f t="shared" si="0"/>
        <v>1.4268749999999999E-4</v>
      </c>
      <c r="J4">
        <f>AVERAGE(G4:I4)</f>
        <v>1.4266666666666667E-4</v>
      </c>
      <c r="K4">
        <f t="shared" ref="K4:K16" si="1">J4/$K$2</f>
        <v>6.7355168682994015E-2</v>
      </c>
    </row>
    <row r="5" spans="2:11" x14ac:dyDescent="0.25">
      <c r="B5" s="2">
        <v>0.5</v>
      </c>
      <c r="C5" s="2"/>
      <c r="D5" s="2">
        <v>0.2218</v>
      </c>
      <c r="E5" s="2">
        <v>0.2243</v>
      </c>
      <c r="F5" s="2">
        <v>0.22559999999999999</v>
      </c>
      <c r="G5" s="2">
        <f t="shared" ref="G5:G16" si="2">(D5)/1600</f>
        <v>1.3862499999999999E-4</v>
      </c>
      <c r="H5" s="2">
        <f t="shared" si="0"/>
        <v>1.4018750000000001E-4</v>
      </c>
      <c r="I5" s="2">
        <f t="shared" si="0"/>
        <v>1.4099999999999998E-4</v>
      </c>
      <c r="J5">
        <f t="shared" ref="J5:J16" si="3">AVERAGE(G5:I5)</f>
        <v>1.3993749999999998E-4</v>
      </c>
      <c r="K5">
        <f t="shared" si="1"/>
        <v>6.6066686338152839E-2</v>
      </c>
    </row>
    <row r="6" spans="2:11" x14ac:dyDescent="0.25">
      <c r="B6" s="2">
        <v>1</v>
      </c>
      <c r="C6" s="2"/>
      <c r="D6" s="2">
        <v>0.22070000000000001</v>
      </c>
      <c r="E6" s="2">
        <v>0.2223</v>
      </c>
      <c r="F6" s="2">
        <v>0.22209999999999999</v>
      </c>
      <c r="G6" s="2">
        <f t="shared" si="2"/>
        <v>1.3793750000000001E-4</v>
      </c>
      <c r="H6" s="2">
        <f t="shared" si="0"/>
        <v>1.3893750000000001E-4</v>
      </c>
      <c r="I6" s="2">
        <f t="shared" si="0"/>
        <v>1.3881249999999999E-4</v>
      </c>
      <c r="J6">
        <f t="shared" si="3"/>
        <v>1.3856249999999999E-4</v>
      </c>
      <c r="K6">
        <f t="shared" si="1"/>
        <v>6.5417527294187081E-2</v>
      </c>
    </row>
    <row r="7" spans="2:11" x14ac:dyDescent="0.25">
      <c r="B7" s="2">
        <v>1.5</v>
      </c>
      <c r="C7" s="2"/>
      <c r="D7" s="2">
        <v>0.26740000000000003</v>
      </c>
      <c r="E7" s="2">
        <v>0.26569999999999999</v>
      </c>
      <c r="F7" s="2">
        <v>0.25950000000000001</v>
      </c>
      <c r="G7" s="2">
        <f t="shared" si="2"/>
        <v>1.6712500000000001E-4</v>
      </c>
      <c r="H7" s="2">
        <f t="shared" si="0"/>
        <v>1.660625E-4</v>
      </c>
      <c r="I7" s="2">
        <f t="shared" si="0"/>
        <v>1.6218750000000001E-4</v>
      </c>
      <c r="J7">
        <f t="shared" si="3"/>
        <v>1.6512500000000002E-4</v>
      </c>
      <c r="K7">
        <f t="shared" si="1"/>
        <v>7.7958099734434946E-2</v>
      </c>
    </row>
    <row r="8" spans="2:11" x14ac:dyDescent="0.25">
      <c r="B8" s="2">
        <v>2</v>
      </c>
      <c r="C8" s="2"/>
      <c r="D8" s="2">
        <v>1.8420000000000001</v>
      </c>
      <c r="E8" s="2">
        <v>1.9730000000000001</v>
      </c>
      <c r="F8" s="2">
        <v>1.635</v>
      </c>
      <c r="G8" s="2">
        <f t="shared" si="2"/>
        <v>1.1512500000000001E-3</v>
      </c>
      <c r="H8" s="2">
        <f t="shared" si="0"/>
        <v>1.2331250000000001E-3</v>
      </c>
      <c r="I8" s="2">
        <f t="shared" si="0"/>
        <v>1.021875E-3</v>
      </c>
      <c r="J8">
        <f t="shared" si="3"/>
        <v>1.1354166666666667E-3</v>
      </c>
      <c r="K8">
        <f t="shared" si="1"/>
        <v>0.53604799842628115</v>
      </c>
    </row>
    <row r="9" spans="2:11" x14ac:dyDescent="0.25">
      <c r="B9" s="2">
        <v>2.5</v>
      </c>
      <c r="C9" s="2"/>
      <c r="D9" s="2">
        <v>3.3180000000000001</v>
      </c>
      <c r="E9" s="2">
        <v>3.3450000000000002</v>
      </c>
      <c r="F9" s="2">
        <v>3.3889999999999998</v>
      </c>
      <c r="G9" s="2">
        <f t="shared" si="2"/>
        <v>2.0737500000000001E-3</v>
      </c>
      <c r="H9" s="2">
        <f t="shared" si="0"/>
        <v>2.090625E-3</v>
      </c>
      <c r="I9" s="2">
        <f t="shared" si="0"/>
        <v>2.1181249999999998E-3</v>
      </c>
      <c r="J9">
        <f t="shared" si="3"/>
        <v>2.0941666666666665E-3</v>
      </c>
      <c r="K9">
        <f t="shared" si="1"/>
        <v>0.98868889544605099</v>
      </c>
    </row>
    <row r="10" spans="2:11" x14ac:dyDescent="0.25">
      <c r="B10" s="2">
        <v>3</v>
      </c>
      <c r="C10" s="2"/>
      <c r="D10" s="2">
        <v>3.3140000000000001</v>
      </c>
      <c r="E10" s="2">
        <v>3.1760000000000002</v>
      </c>
      <c r="F10" s="2">
        <v>3.1819000000000002</v>
      </c>
      <c r="G10" s="2">
        <f t="shared" si="2"/>
        <v>2.0712500000000002E-3</v>
      </c>
      <c r="H10" s="2">
        <f t="shared" si="0"/>
        <v>1.9850000000000002E-3</v>
      </c>
      <c r="I10" s="2">
        <f t="shared" si="0"/>
        <v>1.9886875E-3</v>
      </c>
      <c r="J10">
        <f t="shared" si="3"/>
        <v>2.0149791666666671E-3</v>
      </c>
      <c r="K10">
        <f t="shared" si="1"/>
        <v>0.95130323595947708</v>
      </c>
    </row>
    <row r="11" spans="2:11" x14ac:dyDescent="0.25">
      <c r="B11" s="2">
        <v>3.5</v>
      </c>
      <c r="C11" s="2"/>
      <c r="D11" s="2">
        <v>3.0110000000000001</v>
      </c>
      <c r="E11" s="2">
        <v>3.0379999999999998</v>
      </c>
      <c r="F11" s="2">
        <v>3.0423</v>
      </c>
      <c r="G11" s="2">
        <f t="shared" si="2"/>
        <v>1.8818750000000001E-3</v>
      </c>
      <c r="H11" s="2">
        <f t="shared" si="0"/>
        <v>1.8987499999999998E-3</v>
      </c>
      <c r="I11" s="2">
        <f t="shared" si="0"/>
        <v>1.9014374999999999E-3</v>
      </c>
      <c r="J11">
        <f t="shared" si="3"/>
        <v>1.8940208333333333E-3</v>
      </c>
      <c r="K11">
        <f t="shared" si="1"/>
        <v>0.8941969115766697</v>
      </c>
    </row>
    <row r="12" spans="2:11" x14ac:dyDescent="0.25">
      <c r="B12" s="2">
        <v>4</v>
      </c>
      <c r="C12" s="2"/>
      <c r="D12" s="2">
        <v>0.65569999999999995</v>
      </c>
      <c r="E12" s="2">
        <v>0.53800000000000003</v>
      </c>
      <c r="F12" s="2">
        <v>0.61480000000000001</v>
      </c>
      <c r="G12" s="2">
        <f t="shared" si="2"/>
        <v>4.0981249999999997E-4</v>
      </c>
      <c r="H12" s="2">
        <f t="shared" si="0"/>
        <v>3.3625000000000001E-4</v>
      </c>
      <c r="I12" s="2">
        <f t="shared" si="0"/>
        <v>3.8424999999999999E-4</v>
      </c>
      <c r="J12">
        <f t="shared" si="3"/>
        <v>3.7677083333333334E-4</v>
      </c>
      <c r="K12">
        <f t="shared" si="1"/>
        <v>0.17787941378971184</v>
      </c>
    </row>
    <row r="13" spans="2:11" x14ac:dyDescent="0.25">
      <c r="B13" s="2">
        <v>4.5</v>
      </c>
      <c r="C13" s="2"/>
      <c r="D13" s="2">
        <v>0.24129999999999999</v>
      </c>
      <c r="E13" s="2">
        <v>0.24099999999999999</v>
      </c>
      <c r="F13" s="2">
        <v>0.24149999999999999</v>
      </c>
      <c r="G13" s="2">
        <f t="shared" si="2"/>
        <v>1.5081249999999999E-4</v>
      </c>
      <c r="H13" s="2">
        <f t="shared" si="0"/>
        <v>1.5062499999999999E-4</v>
      </c>
      <c r="I13" s="2">
        <f t="shared" si="0"/>
        <v>1.509375E-4</v>
      </c>
      <c r="J13">
        <f t="shared" si="3"/>
        <v>1.5079166666666667E-4</v>
      </c>
      <c r="K13">
        <f t="shared" si="1"/>
        <v>7.1191108488246294E-2</v>
      </c>
    </row>
    <row r="14" spans="2:11" x14ac:dyDescent="0.25">
      <c r="B14" s="2">
        <v>5</v>
      </c>
      <c r="C14" s="2"/>
      <c r="D14" s="2">
        <v>0.24179999999999999</v>
      </c>
      <c r="E14" s="2">
        <v>0.24079999999999999</v>
      </c>
      <c r="F14" s="2">
        <v>0.23910000000000001</v>
      </c>
      <c r="G14" s="2">
        <f t="shared" si="2"/>
        <v>1.51125E-4</v>
      </c>
      <c r="H14" s="2">
        <f t="shared" si="0"/>
        <v>1.505E-4</v>
      </c>
      <c r="I14" s="2">
        <f t="shared" si="0"/>
        <v>1.4943749999999999E-4</v>
      </c>
      <c r="J14">
        <f t="shared" si="3"/>
        <v>1.5035416666666666E-4</v>
      </c>
      <c r="K14">
        <f t="shared" si="1"/>
        <v>7.0984557883348093E-2</v>
      </c>
    </row>
    <row r="15" spans="2:11" x14ac:dyDescent="0.25">
      <c r="B15" s="2">
        <v>5.5</v>
      </c>
      <c r="C15" s="2"/>
      <c r="D15" s="2">
        <v>0.25600000000000001</v>
      </c>
      <c r="E15" s="2">
        <v>0.25159999999999999</v>
      </c>
      <c r="F15" s="2">
        <v>0.253</v>
      </c>
      <c r="G15" s="2">
        <f t="shared" si="2"/>
        <v>1.6000000000000001E-4</v>
      </c>
      <c r="H15" s="2">
        <f t="shared" si="0"/>
        <v>1.5725E-4</v>
      </c>
      <c r="I15" s="2">
        <f t="shared" si="0"/>
        <v>1.5812500000000001E-4</v>
      </c>
      <c r="J15">
        <f t="shared" si="3"/>
        <v>1.5845833333333334E-4</v>
      </c>
      <c r="K15">
        <f t="shared" si="1"/>
        <v>7.481066194550999E-2</v>
      </c>
    </row>
    <row r="16" spans="2:11" x14ac:dyDescent="0.25">
      <c r="B16" s="2">
        <v>6</v>
      </c>
      <c r="C16" s="2"/>
      <c r="D16" s="2">
        <v>0.28360000000000002</v>
      </c>
      <c r="E16" s="2">
        <v>0.26</v>
      </c>
      <c r="F16" s="2">
        <v>0.25890000000000002</v>
      </c>
      <c r="G16" s="2">
        <f t="shared" si="2"/>
        <v>1.7725E-4</v>
      </c>
      <c r="H16" s="2">
        <f t="shared" si="0"/>
        <v>1.6249999999999999E-4</v>
      </c>
      <c r="I16" s="2">
        <f t="shared" si="0"/>
        <v>1.6181250000000001E-4</v>
      </c>
      <c r="J16">
        <f t="shared" si="3"/>
        <v>1.6718750000000002E-4</v>
      </c>
      <c r="K16">
        <f t="shared" si="1"/>
        <v>7.8931838300383611E-2</v>
      </c>
    </row>
    <row r="18" spans="2:11" x14ac:dyDescent="0.25">
      <c r="B18" s="2"/>
      <c r="C18" s="2"/>
      <c r="D18" s="16" t="s">
        <v>41</v>
      </c>
      <c r="E18" s="17"/>
      <c r="F18" s="18"/>
      <c r="G18" s="16" t="s">
        <v>42</v>
      </c>
      <c r="H18" s="17"/>
      <c r="I18" s="18"/>
      <c r="J18" t="s">
        <v>53</v>
      </c>
      <c r="K18">
        <f>MAX(G20:I32)</f>
        <v>9.7437499999999998E-4</v>
      </c>
    </row>
    <row r="19" spans="2:11" x14ac:dyDescent="0.25">
      <c r="B19" s="2" t="s">
        <v>44</v>
      </c>
      <c r="C19" s="2"/>
      <c r="D19" s="2" t="s">
        <v>45</v>
      </c>
      <c r="E19" s="2" t="s">
        <v>46</v>
      </c>
      <c r="F19" s="2" t="s">
        <v>47</v>
      </c>
      <c r="G19" s="2" t="s">
        <v>45</v>
      </c>
      <c r="H19" s="2" t="s">
        <v>46</v>
      </c>
      <c r="I19" s="2" t="s">
        <v>47</v>
      </c>
      <c r="J19" s="9" t="s">
        <v>54</v>
      </c>
      <c r="K19" t="s">
        <v>55</v>
      </c>
    </row>
    <row r="20" spans="2:11" x14ac:dyDescent="0.25">
      <c r="B20" s="2">
        <v>0</v>
      </c>
      <c r="C20" s="2"/>
      <c r="D20" s="2">
        <v>0.104</v>
      </c>
      <c r="E20" s="2">
        <v>0.10589999999999999</v>
      </c>
      <c r="F20" s="2">
        <v>0.10829999999999999</v>
      </c>
      <c r="G20" s="2">
        <f>(D20)/1600</f>
        <v>6.4999999999999994E-5</v>
      </c>
      <c r="H20" s="2">
        <f t="shared" ref="H20:I32" si="4">(E20)/1600</f>
        <v>6.6187500000000003E-5</v>
      </c>
      <c r="I20" s="2">
        <f t="shared" si="4"/>
        <v>6.7687499999999999E-5</v>
      </c>
      <c r="J20">
        <f>AVERAGE(G20:I20)</f>
        <v>6.6291666666666661E-5</v>
      </c>
      <c r="K20">
        <f t="shared" ref="K20:K32" si="5">J20/$K$18</f>
        <v>6.8035065212743204E-2</v>
      </c>
    </row>
    <row r="21" spans="2:11" x14ac:dyDescent="0.25">
      <c r="B21" s="2">
        <v>0.5</v>
      </c>
      <c r="C21" s="2"/>
      <c r="D21" s="2">
        <v>0.10349999999999999</v>
      </c>
      <c r="E21" s="2">
        <v>0.1043</v>
      </c>
      <c r="F21" s="2">
        <v>0.10489999999999999</v>
      </c>
      <c r="G21" s="2">
        <f t="shared" ref="G21:G32" si="6">(D21)/1600</f>
        <v>6.4687499999999993E-5</v>
      </c>
      <c r="H21" s="2">
        <f t="shared" si="4"/>
        <v>6.5187500000000006E-5</v>
      </c>
      <c r="I21" s="2">
        <f t="shared" si="4"/>
        <v>6.5562500000000001E-5</v>
      </c>
      <c r="J21">
        <f t="shared" ref="J21:J32" si="7">AVERAGE(G21:I21)</f>
        <v>6.5145833333333329E-5</v>
      </c>
      <c r="K21">
        <f t="shared" si="5"/>
        <v>6.6859097712208673E-2</v>
      </c>
    </row>
    <row r="22" spans="2:11" x14ac:dyDescent="0.25">
      <c r="B22" s="2">
        <v>1</v>
      </c>
      <c r="C22" s="2"/>
      <c r="D22" s="2">
        <v>0.10639999999999999</v>
      </c>
      <c r="E22" s="2">
        <v>0.1105</v>
      </c>
      <c r="F22" s="2">
        <v>0.1086</v>
      </c>
      <c r="G22" s="2">
        <f t="shared" si="6"/>
        <v>6.649999999999999E-5</v>
      </c>
      <c r="H22" s="2">
        <f t="shared" si="4"/>
        <v>6.9062500000000005E-5</v>
      </c>
      <c r="I22" s="2">
        <f t="shared" si="4"/>
        <v>6.7874999999999996E-5</v>
      </c>
      <c r="J22">
        <f t="shared" si="7"/>
        <v>6.7812500000000002E-5</v>
      </c>
      <c r="K22">
        <f t="shared" si="5"/>
        <v>6.9595894804361777E-2</v>
      </c>
    </row>
    <row r="23" spans="2:11" x14ac:dyDescent="0.25">
      <c r="B23" s="2">
        <v>1.5</v>
      </c>
      <c r="C23" s="2"/>
      <c r="D23" s="2">
        <v>0.15229999999999999</v>
      </c>
      <c r="E23" s="2">
        <v>0.15260000000000001</v>
      </c>
      <c r="F23" s="2">
        <v>0.14929999999999999</v>
      </c>
      <c r="G23" s="2">
        <f t="shared" si="6"/>
        <v>9.5187499999999989E-5</v>
      </c>
      <c r="H23" s="2">
        <f t="shared" si="4"/>
        <v>9.5375000000000014E-5</v>
      </c>
      <c r="I23" s="2">
        <f t="shared" si="4"/>
        <v>9.3312499999999998E-5</v>
      </c>
      <c r="J23">
        <f t="shared" si="7"/>
        <v>9.4624999999999996E-5</v>
      </c>
      <c r="K23">
        <f t="shared" si="5"/>
        <v>9.7113534316869782E-2</v>
      </c>
    </row>
    <row r="24" spans="2:11" x14ac:dyDescent="0.25">
      <c r="B24" s="2">
        <v>2</v>
      </c>
      <c r="C24" s="2"/>
      <c r="D24" s="2">
        <v>0.98799999999999999</v>
      </c>
      <c r="E24" s="2">
        <v>0.90690000000000004</v>
      </c>
      <c r="F24" s="2">
        <v>1.1596</v>
      </c>
      <c r="G24" s="2">
        <f t="shared" si="6"/>
        <v>6.1749999999999999E-4</v>
      </c>
      <c r="H24" s="2">
        <f t="shared" si="4"/>
        <v>5.6681250000000004E-4</v>
      </c>
      <c r="I24" s="2">
        <f t="shared" si="4"/>
        <v>7.2475000000000003E-4</v>
      </c>
      <c r="J24">
        <f t="shared" si="7"/>
        <v>6.3635416666666669E-4</v>
      </c>
      <c r="K24">
        <f t="shared" si="5"/>
        <v>0.65308958734231348</v>
      </c>
    </row>
    <row r="25" spans="2:11" x14ac:dyDescent="0.25">
      <c r="B25" s="2">
        <v>2.5</v>
      </c>
      <c r="C25" s="2"/>
      <c r="D25" s="2">
        <v>1.5589999999999999</v>
      </c>
      <c r="E25" s="2">
        <v>1.5293000000000001</v>
      </c>
      <c r="F25" s="2">
        <v>1.5310999999999999</v>
      </c>
      <c r="G25" s="2">
        <f t="shared" si="6"/>
        <v>9.7437499999999998E-4</v>
      </c>
      <c r="H25" s="2">
        <f t="shared" si="4"/>
        <v>9.5581250000000006E-4</v>
      </c>
      <c r="I25" s="2">
        <f t="shared" si="4"/>
        <v>9.5693749999999989E-4</v>
      </c>
      <c r="J25">
        <f t="shared" si="7"/>
        <v>9.6237500000000001E-4</v>
      </c>
      <c r="K25">
        <f t="shared" si="5"/>
        <v>0.98768441308531119</v>
      </c>
    </row>
    <row r="26" spans="2:11" x14ac:dyDescent="0.25">
      <c r="B26" s="2">
        <v>3</v>
      </c>
      <c r="C26" s="2"/>
      <c r="D26" s="2">
        <v>1.4925999999999999</v>
      </c>
      <c r="E26" s="2">
        <v>1.5058</v>
      </c>
      <c r="F26" s="2">
        <v>1.5154000000000001</v>
      </c>
      <c r="G26" s="2">
        <f t="shared" si="6"/>
        <v>9.32875E-4</v>
      </c>
      <c r="H26" s="2">
        <f t="shared" si="4"/>
        <v>9.4112500000000001E-4</v>
      </c>
      <c r="I26" s="2">
        <f t="shared" si="4"/>
        <v>9.4712500000000005E-4</v>
      </c>
      <c r="J26">
        <f t="shared" si="7"/>
        <v>9.4037499999999991E-4</v>
      </c>
      <c r="K26">
        <f t="shared" si="5"/>
        <v>0.96510583707504805</v>
      </c>
    </row>
    <row r="27" spans="2:11" x14ac:dyDescent="0.25">
      <c r="B27" s="2">
        <v>3.5</v>
      </c>
      <c r="C27" s="2"/>
      <c r="D27" s="2">
        <v>1.3269</v>
      </c>
      <c r="E27" s="2">
        <v>1.3986000000000001</v>
      </c>
      <c r="F27" s="2">
        <v>1.3867</v>
      </c>
      <c r="G27" s="2">
        <f t="shared" si="6"/>
        <v>8.2931249999999997E-4</v>
      </c>
      <c r="H27" s="2">
        <f t="shared" si="4"/>
        <v>8.7412500000000001E-4</v>
      </c>
      <c r="I27" s="2">
        <f t="shared" si="4"/>
        <v>8.6668750000000005E-4</v>
      </c>
      <c r="J27">
        <f t="shared" si="7"/>
        <v>8.5670833333333345E-4</v>
      </c>
      <c r="K27">
        <f t="shared" si="5"/>
        <v>0.87923882830874511</v>
      </c>
    </row>
    <row r="28" spans="2:11" x14ac:dyDescent="0.25">
      <c r="B28" s="2">
        <v>4</v>
      </c>
      <c r="C28" s="2"/>
      <c r="D28" s="2">
        <v>0.4914</v>
      </c>
      <c r="E28" s="2">
        <v>0.47710000000000002</v>
      </c>
      <c r="F28" s="2">
        <v>0.49330000000000002</v>
      </c>
      <c r="G28" s="2">
        <f t="shared" si="6"/>
        <v>3.07125E-4</v>
      </c>
      <c r="H28" s="2">
        <f t="shared" si="4"/>
        <v>2.981875E-4</v>
      </c>
      <c r="I28" s="2">
        <f t="shared" si="4"/>
        <v>3.0831249999999999E-4</v>
      </c>
      <c r="J28">
        <f t="shared" si="7"/>
        <v>3.0454166666666666E-4</v>
      </c>
      <c r="K28">
        <f t="shared" si="5"/>
        <v>0.31255078041479584</v>
      </c>
    </row>
    <row r="29" spans="2:11" x14ac:dyDescent="0.25">
      <c r="B29" s="2">
        <v>4.5</v>
      </c>
      <c r="C29" s="2"/>
      <c r="D29" s="2">
        <v>0.12690000000000001</v>
      </c>
      <c r="E29" s="2">
        <v>0.13039999999999999</v>
      </c>
      <c r="F29" s="2">
        <v>0.12759999999999999</v>
      </c>
      <c r="G29" s="2">
        <f t="shared" si="6"/>
        <v>7.931250000000001E-5</v>
      </c>
      <c r="H29" s="2">
        <f t="shared" si="4"/>
        <v>8.1499999999999989E-5</v>
      </c>
      <c r="I29" s="2">
        <f t="shared" si="4"/>
        <v>7.975E-5</v>
      </c>
      <c r="J29">
        <f t="shared" si="7"/>
        <v>8.0187500000000004E-5</v>
      </c>
      <c r="K29">
        <f t="shared" si="5"/>
        <v>8.2296343810134703E-2</v>
      </c>
    </row>
    <row r="30" spans="2:11" x14ac:dyDescent="0.25">
      <c r="B30" s="2">
        <v>5</v>
      </c>
      <c r="C30" s="2"/>
      <c r="D30" s="2">
        <v>0.1119</v>
      </c>
      <c r="E30" s="2">
        <v>0.11219999999999999</v>
      </c>
      <c r="F30" s="2">
        <v>0.112</v>
      </c>
      <c r="G30" s="2">
        <f t="shared" si="6"/>
        <v>6.9937499999999999E-5</v>
      </c>
      <c r="H30" s="2">
        <f t="shared" si="4"/>
        <v>7.0124999999999997E-5</v>
      </c>
      <c r="I30" s="2">
        <f t="shared" si="4"/>
        <v>7.0000000000000007E-5</v>
      </c>
      <c r="J30">
        <f t="shared" si="7"/>
        <v>7.0020833333333339E-5</v>
      </c>
      <c r="K30">
        <f t="shared" si="5"/>
        <v>7.1862304896301049E-2</v>
      </c>
    </row>
    <row r="31" spans="2:11" x14ac:dyDescent="0.25">
      <c r="B31" s="2">
        <v>5.5</v>
      </c>
      <c r="C31" s="2"/>
      <c r="D31" s="2">
        <v>0.1153</v>
      </c>
      <c r="E31" s="2">
        <v>0.1163</v>
      </c>
      <c r="F31" s="2">
        <v>0.11550000000000001</v>
      </c>
      <c r="G31" s="2">
        <f t="shared" si="6"/>
        <v>7.2062499999999997E-5</v>
      </c>
      <c r="H31" s="2">
        <f t="shared" si="4"/>
        <v>7.2687499999999998E-5</v>
      </c>
      <c r="I31" s="2">
        <f t="shared" si="4"/>
        <v>7.21875E-5</v>
      </c>
      <c r="J31">
        <f t="shared" si="7"/>
        <v>7.2312500000000003E-5</v>
      </c>
      <c r="K31">
        <f t="shared" si="5"/>
        <v>7.421423989737011E-2</v>
      </c>
    </row>
    <row r="32" spans="2:11" x14ac:dyDescent="0.25">
      <c r="B32" s="2">
        <v>6</v>
      </c>
      <c r="C32" s="2"/>
      <c r="D32" s="2">
        <v>0.13719999999999999</v>
      </c>
      <c r="E32" s="2">
        <v>0.1298</v>
      </c>
      <c r="F32" s="2">
        <v>0.12790000000000001</v>
      </c>
      <c r="G32" s="2">
        <f t="shared" si="6"/>
        <v>8.5749999999999997E-5</v>
      </c>
      <c r="H32" s="2">
        <f t="shared" si="4"/>
        <v>8.1124999999999993E-5</v>
      </c>
      <c r="I32" s="2">
        <f t="shared" si="4"/>
        <v>7.9937500000000012E-5</v>
      </c>
      <c r="J32">
        <f t="shared" si="7"/>
        <v>8.2270833333333325E-5</v>
      </c>
      <c r="K32">
        <f t="shared" si="5"/>
        <v>8.4434466538379299E-2</v>
      </c>
    </row>
    <row r="34" spans="2:11" x14ac:dyDescent="0.25">
      <c r="B34" s="2"/>
      <c r="C34" s="2"/>
      <c r="D34" s="16" t="s">
        <v>41</v>
      </c>
      <c r="E34" s="17"/>
      <c r="F34" s="18"/>
      <c r="G34" s="16" t="s">
        <v>42</v>
      </c>
      <c r="H34" s="17"/>
      <c r="I34" s="18"/>
      <c r="J34" t="s">
        <v>53</v>
      </c>
      <c r="K34">
        <f>MAX(G36:I48)</f>
        <v>4.6924999999999999E-4</v>
      </c>
    </row>
    <row r="35" spans="2:11" x14ac:dyDescent="0.25">
      <c r="B35" s="2" t="s">
        <v>44</v>
      </c>
      <c r="C35" s="2"/>
      <c r="D35" s="2" t="s">
        <v>45</v>
      </c>
      <c r="E35" s="2" t="s">
        <v>46</v>
      </c>
      <c r="F35" s="2" t="s">
        <v>47</v>
      </c>
      <c r="G35" s="2" t="s">
        <v>45</v>
      </c>
      <c r="H35" s="2" t="s">
        <v>46</v>
      </c>
      <c r="I35" s="2" t="s">
        <v>47</v>
      </c>
      <c r="J35" s="9" t="s">
        <v>54</v>
      </c>
      <c r="K35" t="s">
        <v>55</v>
      </c>
    </row>
    <row r="36" spans="2:11" x14ac:dyDescent="0.25">
      <c r="B36" s="2">
        <v>0</v>
      </c>
      <c r="C36" s="2"/>
      <c r="D36" s="2">
        <v>5.4037000000000002E-2</v>
      </c>
      <c r="E36" s="2">
        <v>5.4146E-2</v>
      </c>
      <c r="F36" s="2">
        <v>5.3422999999999998E-2</v>
      </c>
      <c r="G36" s="2">
        <f>D36/1600</f>
        <v>3.3773124999999999E-5</v>
      </c>
      <c r="H36" s="2">
        <f t="shared" ref="H36:I48" si="8">E36/1600</f>
        <v>3.3841250000000001E-5</v>
      </c>
      <c r="I36" s="2">
        <f t="shared" si="8"/>
        <v>3.3389375000000001E-5</v>
      </c>
      <c r="J36">
        <f>AVERAGE(G36:I36)</f>
        <v>3.3667916666666667E-5</v>
      </c>
      <c r="K36">
        <f t="shared" ref="K36:K48" si="9">J36/$K$34</f>
        <v>7.1748357307760607E-2</v>
      </c>
    </row>
    <row r="37" spans="2:11" x14ac:dyDescent="0.25">
      <c r="B37" s="2">
        <v>0.5</v>
      </c>
      <c r="C37" s="2"/>
      <c r="D37" s="2">
        <v>5.4894999999999999E-2</v>
      </c>
      <c r="E37" s="2">
        <v>5.4738000000000002E-2</v>
      </c>
      <c r="F37" s="2">
        <v>5.4135000000000003E-2</v>
      </c>
      <c r="G37" s="2">
        <f t="shared" ref="G37:G48" si="10">D37/1600</f>
        <v>3.4309374999999999E-5</v>
      </c>
      <c r="H37" s="2">
        <f t="shared" si="8"/>
        <v>3.4211249999999999E-5</v>
      </c>
      <c r="I37" s="2">
        <f t="shared" si="8"/>
        <v>3.3834375000000001E-5</v>
      </c>
      <c r="J37">
        <f t="shared" ref="J37:J48" si="11">AVERAGE(G37:I37)</f>
        <v>3.4118333333333328E-5</v>
      </c>
      <c r="K37">
        <f t="shared" si="9"/>
        <v>7.2708222340614442E-2</v>
      </c>
    </row>
    <row r="38" spans="2:11" x14ac:dyDescent="0.25">
      <c r="B38" s="2">
        <v>1</v>
      </c>
      <c r="C38" s="2"/>
      <c r="D38" s="2">
        <v>5.8652999999999997E-2</v>
      </c>
      <c r="E38" s="2">
        <v>5.9790999999999997E-2</v>
      </c>
      <c r="F38" s="2">
        <v>5.8095000000000001E-2</v>
      </c>
      <c r="G38" s="2">
        <f t="shared" si="10"/>
        <v>3.6658124999999996E-5</v>
      </c>
      <c r="H38" s="2">
        <f t="shared" si="8"/>
        <v>3.7369375E-5</v>
      </c>
      <c r="I38" s="2">
        <f t="shared" si="8"/>
        <v>3.6309375E-5</v>
      </c>
      <c r="J38">
        <f t="shared" si="11"/>
        <v>3.677895833333333E-5</v>
      </c>
      <c r="K38">
        <f t="shared" si="9"/>
        <v>7.8378174391759897E-2</v>
      </c>
    </row>
    <row r="39" spans="2:11" x14ac:dyDescent="0.25">
      <c r="B39" s="2">
        <v>1.5</v>
      </c>
      <c r="C39" s="2"/>
      <c r="D39" s="2">
        <v>0.1308</v>
      </c>
      <c r="E39" s="2">
        <v>0.1326</v>
      </c>
      <c r="F39" s="2">
        <v>0.12540000000000001</v>
      </c>
      <c r="G39" s="2">
        <f t="shared" si="10"/>
        <v>8.1749999999999995E-5</v>
      </c>
      <c r="H39" s="2">
        <f t="shared" si="8"/>
        <v>8.2874999999999995E-5</v>
      </c>
      <c r="I39" s="2">
        <f t="shared" si="8"/>
        <v>7.8375000000000008E-5</v>
      </c>
      <c r="J39">
        <f t="shared" si="11"/>
        <v>8.1000000000000004E-5</v>
      </c>
      <c r="K39">
        <f t="shared" si="9"/>
        <v>0.17261587639850826</v>
      </c>
    </row>
    <row r="40" spans="2:11" x14ac:dyDescent="0.25">
      <c r="B40" s="2">
        <v>2</v>
      </c>
      <c r="C40" s="2"/>
      <c r="D40" s="2">
        <v>0.49049999999999999</v>
      </c>
      <c r="E40" s="2">
        <v>0.47939999999999999</v>
      </c>
      <c r="F40" s="2">
        <v>0.48459999999999998</v>
      </c>
      <c r="G40" s="2">
        <f t="shared" si="10"/>
        <v>3.0656249999999998E-4</v>
      </c>
      <c r="H40" s="2">
        <f t="shared" si="8"/>
        <v>2.9962499999999998E-4</v>
      </c>
      <c r="I40" s="2">
        <f t="shared" si="8"/>
        <v>3.0287499999999998E-4</v>
      </c>
      <c r="J40">
        <f t="shared" si="11"/>
        <v>3.0302083333333331E-4</v>
      </c>
      <c r="K40">
        <f t="shared" si="9"/>
        <v>0.64575563843011896</v>
      </c>
    </row>
    <row r="41" spans="2:11" x14ac:dyDescent="0.25">
      <c r="B41" s="2">
        <v>2.5</v>
      </c>
      <c r="C41" s="2"/>
      <c r="D41" s="2">
        <v>0.74519999999999997</v>
      </c>
      <c r="E41" s="2">
        <v>0.74919999999999998</v>
      </c>
      <c r="F41" s="2">
        <v>0.75080000000000002</v>
      </c>
      <c r="G41" s="2">
        <f t="shared" si="10"/>
        <v>4.6574999999999996E-4</v>
      </c>
      <c r="H41" s="2">
        <f t="shared" si="8"/>
        <v>4.6824999999999997E-4</v>
      </c>
      <c r="I41" s="2">
        <f t="shared" si="8"/>
        <v>4.6924999999999999E-4</v>
      </c>
      <c r="J41">
        <f t="shared" si="11"/>
        <v>4.6775000000000001E-4</v>
      </c>
      <c r="K41">
        <f t="shared" si="9"/>
        <v>0.99680340969632397</v>
      </c>
    </row>
    <row r="42" spans="2:11" x14ac:dyDescent="0.25">
      <c r="B42" s="2">
        <v>3</v>
      </c>
      <c r="C42" s="2"/>
      <c r="D42" s="2">
        <v>0.74139999999999995</v>
      </c>
      <c r="E42" s="2">
        <v>0.7349</v>
      </c>
      <c r="F42" s="2">
        <v>0.72829999999999995</v>
      </c>
      <c r="G42" s="2">
        <f t="shared" si="10"/>
        <v>4.6337499999999997E-4</v>
      </c>
      <c r="H42" s="2">
        <f t="shared" si="8"/>
        <v>4.5931249999999998E-4</v>
      </c>
      <c r="I42" s="2">
        <f t="shared" si="8"/>
        <v>4.5518749999999997E-4</v>
      </c>
      <c r="J42">
        <f t="shared" si="11"/>
        <v>4.592916666666666E-4</v>
      </c>
      <c r="K42">
        <f t="shared" si="9"/>
        <v>0.97877819215059481</v>
      </c>
    </row>
    <row r="43" spans="2:11" x14ac:dyDescent="0.25">
      <c r="B43" s="2">
        <v>3.5</v>
      </c>
      <c r="C43" s="2"/>
      <c r="D43" s="2">
        <v>0.59</v>
      </c>
      <c r="E43" s="2">
        <v>0.57699999999999996</v>
      </c>
      <c r="F43" s="2">
        <v>0.56320000000000003</v>
      </c>
      <c r="G43" s="2">
        <f t="shared" si="10"/>
        <v>3.6874999999999999E-4</v>
      </c>
      <c r="H43" s="2">
        <f t="shared" si="8"/>
        <v>3.60625E-4</v>
      </c>
      <c r="I43" s="2">
        <f t="shared" si="8"/>
        <v>3.5200000000000005E-4</v>
      </c>
      <c r="J43">
        <f t="shared" si="11"/>
        <v>3.6045833333333334E-4</v>
      </c>
      <c r="K43">
        <f t="shared" si="9"/>
        <v>0.76815840880838215</v>
      </c>
    </row>
    <row r="44" spans="2:11" x14ac:dyDescent="0.25">
      <c r="B44" s="2">
        <v>4</v>
      </c>
      <c r="C44" s="2"/>
      <c r="D44" s="2">
        <v>0.27929999999999999</v>
      </c>
      <c r="E44" s="2">
        <v>0.26600000000000001</v>
      </c>
      <c r="F44" s="2">
        <v>0.23380000000000001</v>
      </c>
      <c r="G44" s="2">
        <f t="shared" si="10"/>
        <v>1.7456249999999999E-4</v>
      </c>
      <c r="H44" s="2">
        <f t="shared" si="8"/>
        <v>1.6625E-4</v>
      </c>
      <c r="I44" s="2">
        <f t="shared" si="8"/>
        <v>1.4612500000000001E-4</v>
      </c>
      <c r="J44">
        <f t="shared" si="11"/>
        <v>1.6231249999999999E-4</v>
      </c>
      <c r="K44">
        <f t="shared" si="9"/>
        <v>0.34589770911028234</v>
      </c>
    </row>
    <row r="45" spans="2:11" x14ac:dyDescent="0.25">
      <c r="B45" s="2">
        <v>4.5</v>
      </c>
      <c r="C45" s="2"/>
      <c r="D45" s="2">
        <v>7.1822999999999998E-2</v>
      </c>
      <c r="E45" s="2">
        <v>7.0253999999999997E-2</v>
      </c>
      <c r="F45" s="2">
        <v>7.1206000000000005E-2</v>
      </c>
      <c r="G45" s="2">
        <f t="shared" si="10"/>
        <v>4.4889374999999996E-5</v>
      </c>
      <c r="H45" s="2">
        <f t="shared" si="8"/>
        <v>4.3908749999999999E-5</v>
      </c>
      <c r="I45" s="2">
        <f t="shared" si="8"/>
        <v>4.4503750000000002E-5</v>
      </c>
      <c r="J45">
        <f t="shared" si="11"/>
        <v>4.4433958333333337E-5</v>
      </c>
      <c r="K45">
        <f t="shared" si="9"/>
        <v>9.4691440241520167E-2</v>
      </c>
    </row>
    <row r="46" spans="2:11" x14ac:dyDescent="0.25">
      <c r="B46" s="2">
        <v>5</v>
      </c>
      <c r="C46" s="2"/>
      <c r="D46" s="2">
        <v>5.9971999999999998E-2</v>
      </c>
      <c r="E46" s="2">
        <v>5.9427000000000001E-2</v>
      </c>
      <c r="F46" s="2">
        <v>5.9972999999999999E-2</v>
      </c>
      <c r="G46" s="2">
        <f t="shared" si="10"/>
        <v>3.7482499999999999E-5</v>
      </c>
      <c r="H46" s="2">
        <f t="shared" si="8"/>
        <v>3.7141875000000003E-5</v>
      </c>
      <c r="I46" s="2">
        <f t="shared" si="8"/>
        <v>3.7483125000000002E-5</v>
      </c>
      <c r="J46">
        <f t="shared" si="11"/>
        <v>3.7369166666666668E-5</v>
      </c>
      <c r="K46">
        <f t="shared" si="9"/>
        <v>7.9635943882081339E-2</v>
      </c>
    </row>
    <row r="47" spans="2:11" x14ac:dyDescent="0.25">
      <c r="B47" s="2">
        <v>5.5</v>
      </c>
      <c r="D47" s="7">
        <v>5.8902999999999997E-2</v>
      </c>
      <c r="E47" s="2">
        <v>5.8917999999999998E-2</v>
      </c>
      <c r="F47" s="2">
        <v>5.9123000000000002E-2</v>
      </c>
      <c r="G47" s="2">
        <f t="shared" si="10"/>
        <v>3.6814374999999996E-5</v>
      </c>
      <c r="H47" s="2">
        <f t="shared" si="8"/>
        <v>3.6823750000000001E-5</v>
      </c>
      <c r="I47" s="2">
        <f t="shared" si="8"/>
        <v>3.6951874999999999E-5</v>
      </c>
      <c r="J47">
        <f t="shared" si="11"/>
        <v>3.686333333333333E-5</v>
      </c>
      <c r="K47">
        <f t="shared" si="9"/>
        <v>7.8557982596341669E-2</v>
      </c>
    </row>
    <row r="48" spans="2:11" x14ac:dyDescent="0.25">
      <c r="B48" s="2">
        <v>6</v>
      </c>
      <c r="C48" s="2"/>
      <c r="D48" s="2">
        <v>6.0968000000000001E-2</v>
      </c>
      <c r="E48" s="2">
        <v>6.1105E-2</v>
      </c>
      <c r="F48" s="2">
        <v>6.1026999999999998E-2</v>
      </c>
      <c r="G48" s="2">
        <f t="shared" si="10"/>
        <v>3.8105000000000002E-5</v>
      </c>
      <c r="H48" s="2">
        <f t="shared" si="8"/>
        <v>3.8190625000000002E-5</v>
      </c>
      <c r="I48" s="2">
        <f t="shared" si="8"/>
        <v>3.8141875E-5</v>
      </c>
      <c r="J48">
        <f t="shared" si="11"/>
        <v>3.8145833333333337E-5</v>
      </c>
      <c r="K48">
        <f t="shared" si="9"/>
        <v>8.1291067305984732E-2</v>
      </c>
    </row>
    <row r="50" spans="2:11" x14ac:dyDescent="0.25">
      <c r="B50" s="2"/>
      <c r="C50" s="2"/>
      <c r="D50" s="16" t="s">
        <v>41</v>
      </c>
      <c r="E50" s="17"/>
      <c r="F50" s="18"/>
      <c r="G50" s="16" t="s">
        <v>42</v>
      </c>
      <c r="H50" s="17"/>
      <c r="I50" s="18"/>
      <c r="J50" t="s">
        <v>53</v>
      </c>
      <c r="K50">
        <f>MAX(G52:I64)</f>
        <v>2.6206249999999998E-4</v>
      </c>
    </row>
    <row r="51" spans="2:11" x14ac:dyDescent="0.25">
      <c r="B51" s="2" t="s">
        <v>44</v>
      </c>
      <c r="C51" s="2"/>
      <c r="D51" s="2" t="s">
        <v>45</v>
      </c>
      <c r="E51" s="2" t="s">
        <v>46</v>
      </c>
      <c r="F51" s="2" t="s">
        <v>47</v>
      </c>
      <c r="G51" s="2" t="s">
        <v>45</v>
      </c>
      <c r="H51" s="2" t="s">
        <v>46</v>
      </c>
      <c r="I51" s="2" t="s">
        <v>47</v>
      </c>
      <c r="J51" s="9" t="s">
        <v>54</v>
      </c>
      <c r="K51" t="s">
        <v>55</v>
      </c>
    </row>
    <row r="52" spans="2:11" x14ac:dyDescent="0.25">
      <c r="B52" s="2">
        <v>0</v>
      </c>
      <c r="C52" s="2"/>
      <c r="D52" s="2">
        <v>3.4440999999999999E-2</v>
      </c>
      <c r="E52" s="2">
        <v>3.4214000000000001E-2</v>
      </c>
      <c r="F52" s="2">
        <v>3.4691E-2</v>
      </c>
      <c r="G52" s="2">
        <f>D52/1600</f>
        <v>2.1525625000000001E-5</v>
      </c>
      <c r="H52" s="2">
        <f t="shared" ref="H52:I64" si="12">E52/1600</f>
        <v>2.138375E-5</v>
      </c>
      <c r="I52" s="2">
        <f t="shared" si="12"/>
        <v>2.1681874999999998E-5</v>
      </c>
      <c r="J52">
        <f>AVERAGE(G52:I52)</f>
        <v>2.1530416666666666E-5</v>
      </c>
      <c r="K52">
        <f t="shared" ref="K52:K64" si="13">J52/$K$50</f>
        <v>8.2157564194292085E-2</v>
      </c>
    </row>
    <row r="53" spans="2:11" x14ac:dyDescent="0.25">
      <c r="B53" s="2">
        <v>0.5</v>
      </c>
      <c r="C53" s="2"/>
      <c r="D53" s="2">
        <v>3.5910999999999998E-2</v>
      </c>
      <c r="E53" s="2">
        <v>3.5714999999999997E-2</v>
      </c>
      <c r="F53" s="2">
        <v>3.5677E-2</v>
      </c>
      <c r="G53" s="2">
        <f t="shared" ref="G53:G64" si="14">D53/1600</f>
        <v>2.2444375E-5</v>
      </c>
      <c r="H53" s="2">
        <f t="shared" si="12"/>
        <v>2.2321874999999999E-5</v>
      </c>
      <c r="I53" s="2">
        <f t="shared" si="12"/>
        <v>2.2298125000000001E-5</v>
      </c>
      <c r="J53">
        <f t="shared" ref="J53:J64" si="15">AVERAGE(G53:I53)</f>
        <v>2.2354791666666666E-5</v>
      </c>
      <c r="K53">
        <f t="shared" si="13"/>
        <v>8.530328324986089E-2</v>
      </c>
    </row>
    <row r="54" spans="2:11" x14ac:dyDescent="0.25">
      <c r="B54" s="2">
        <v>1</v>
      </c>
      <c r="C54" s="2"/>
      <c r="D54" s="2">
        <v>4.1977E-2</v>
      </c>
      <c r="E54" s="2">
        <v>4.1794999999999999E-2</v>
      </c>
      <c r="F54" s="2">
        <v>4.2838000000000001E-2</v>
      </c>
      <c r="G54" s="2">
        <f t="shared" si="14"/>
        <v>2.6235625000000002E-5</v>
      </c>
      <c r="H54" s="2">
        <f t="shared" si="12"/>
        <v>2.6121875E-5</v>
      </c>
      <c r="I54" s="2">
        <f t="shared" si="12"/>
        <v>2.6773750000000001E-5</v>
      </c>
      <c r="J54">
        <f t="shared" si="15"/>
        <v>2.6377083333333335E-5</v>
      </c>
      <c r="K54">
        <f t="shared" si="13"/>
        <v>0.10065188011765643</v>
      </c>
    </row>
    <row r="55" spans="2:11" x14ac:dyDescent="0.25">
      <c r="B55" s="2">
        <v>1.5</v>
      </c>
      <c r="C55" s="2"/>
      <c r="D55" s="2">
        <v>0.1052</v>
      </c>
      <c r="E55" s="2">
        <v>0.1206</v>
      </c>
      <c r="F55" s="2">
        <v>0.10662199999999999</v>
      </c>
      <c r="G55" s="2">
        <f t="shared" si="14"/>
        <v>6.5749999999999999E-5</v>
      </c>
      <c r="H55" s="2">
        <f t="shared" si="12"/>
        <v>7.5375000000000003E-5</v>
      </c>
      <c r="I55" s="2">
        <f t="shared" si="12"/>
        <v>6.6638749999999993E-5</v>
      </c>
      <c r="J55">
        <f t="shared" si="15"/>
        <v>6.9254583333333336E-5</v>
      </c>
      <c r="K55">
        <f t="shared" si="13"/>
        <v>0.2642674298433898</v>
      </c>
    </row>
    <row r="56" spans="2:11" x14ac:dyDescent="0.25">
      <c r="B56" s="2">
        <v>2</v>
      </c>
      <c r="C56" s="2"/>
      <c r="D56" s="2">
        <v>0.30370000000000003</v>
      </c>
      <c r="E56" s="2">
        <v>0.28079999999999999</v>
      </c>
      <c r="F56" s="2">
        <v>0.2878</v>
      </c>
      <c r="G56" s="2">
        <f t="shared" si="14"/>
        <v>1.8981250000000001E-4</v>
      </c>
      <c r="H56" s="2">
        <f t="shared" si="12"/>
        <v>1.7549999999999998E-4</v>
      </c>
      <c r="I56" s="2">
        <f t="shared" si="12"/>
        <v>1.7987499999999999E-4</v>
      </c>
      <c r="J56">
        <f t="shared" si="15"/>
        <v>1.8172916666666665E-4</v>
      </c>
      <c r="K56">
        <f t="shared" si="13"/>
        <v>0.69345734955083871</v>
      </c>
    </row>
    <row r="57" spans="2:11" x14ac:dyDescent="0.25">
      <c r="B57" s="2">
        <v>2.5</v>
      </c>
      <c r="C57" s="2"/>
      <c r="D57" s="2">
        <v>0.4128</v>
      </c>
      <c r="E57" s="2">
        <v>0.41539999999999999</v>
      </c>
      <c r="F57" s="2">
        <v>0.41930000000000001</v>
      </c>
      <c r="G57" s="2">
        <f t="shared" si="14"/>
        <v>2.5799999999999998E-4</v>
      </c>
      <c r="H57" s="2">
        <f t="shared" si="12"/>
        <v>2.5962499999999998E-4</v>
      </c>
      <c r="I57" s="2">
        <f t="shared" si="12"/>
        <v>2.6206249999999998E-4</v>
      </c>
      <c r="J57">
        <f t="shared" si="15"/>
        <v>2.5989583333333333E-4</v>
      </c>
      <c r="K57">
        <f t="shared" si="13"/>
        <v>0.991732252166309</v>
      </c>
    </row>
    <row r="58" spans="2:11" x14ac:dyDescent="0.25">
      <c r="B58" s="2">
        <v>3</v>
      </c>
      <c r="C58" s="2"/>
      <c r="D58" s="2">
        <v>0.41589999999999999</v>
      </c>
      <c r="E58" s="2">
        <v>0.41220000000000001</v>
      </c>
      <c r="F58" s="2">
        <v>0.41260000000000002</v>
      </c>
      <c r="G58" s="2">
        <f t="shared" si="14"/>
        <v>2.5993749999999997E-4</v>
      </c>
      <c r="H58" s="2">
        <f t="shared" si="12"/>
        <v>2.5762499999999999E-4</v>
      </c>
      <c r="I58" s="2">
        <f t="shared" si="12"/>
        <v>2.5787500000000002E-4</v>
      </c>
      <c r="J58">
        <f t="shared" si="15"/>
        <v>2.5847916666666668E-4</v>
      </c>
      <c r="K58">
        <f t="shared" si="13"/>
        <v>0.98632641704428026</v>
      </c>
    </row>
    <row r="59" spans="2:11" x14ac:dyDescent="0.25">
      <c r="B59" s="2">
        <v>3.5</v>
      </c>
      <c r="C59" s="2"/>
      <c r="D59" s="2">
        <v>0.32140000000000002</v>
      </c>
      <c r="E59" s="2">
        <v>0.31730000000000003</v>
      </c>
      <c r="F59" s="2">
        <v>0.30620000000000003</v>
      </c>
      <c r="G59" s="2">
        <f t="shared" si="14"/>
        <v>2.0087500000000002E-4</v>
      </c>
      <c r="H59" s="2">
        <f t="shared" si="12"/>
        <v>1.9831250000000003E-4</v>
      </c>
      <c r="I59" s="2">
        <f t="shared" si="12"/>
        <v>1.9137500000000003E-4</v>
      </c>
      <c r="J59">
        <f t="shared" si="15"/>
        <v>1.9685416666666668E-4</v>
      </c>
      <c r="K59">
        <f t="shared" si="13"/>
        <v>0.75117258923602848</v>
      </c>
    </row>
    <row r="60" spans="2:11" x14ac:dyDescent="0.25">
      <c r="B60" s="2">
        <v>4</v>
      </c>
      <c r="C60" s="2"/>
      <c r="D60" s="2">
        <v>0.1598</v>
      </c>
      <c r="E60" s="2">
        <v>0.1646</v>
      </c>
      <c r="F60" s="2">
        <v>0.15049999999999999</v>
      </c>
      <c r="G60" s="2">
        <f t="shared" si="14"/>
        <v>9.9875000000000002E-5</v>
      </c>
      <c r="H60" s="2">
        <f t="shared" si="12"/>
        <v>1.0287499999999999E-4</v>
      </c>
      <c r="I60" s="2">
        <f t="shared" si="12"/>
        <v>9.4062500000000003E-5</v>
      </c>
      <c r="J60">
        <f t="shared" si="15"/>
        <v>9.8937499999999999E-5</v>
      </c>
      <c r="K60">
        <f t="shared" si="13"/>
        <v>0.377533985213451</v>
      </c>
    </row>
    <row r="61" spans="2:11" x14ac:dyDescent="0.25">
      <c r="B61" s="2">
        <v>4.5</v>
      </c>
      <c r="C61" s="2"/>
      <c r="D61" s="2">
        <v>5.7879E-2</v>
      </c>
      <c r="E61" s="2">
        <v>5.4102999999999998E-2</v>
      </c>
      <c r="F61" s="2">
        <v>5.3189E-2</v>
      </c>
      <c r="G61" s="2">
        <f t="shared" si="14"/>
        <v>3.6174375000000002E-5</v>
      </c>
      <c r="H61" s="2">
        <f t="shared" si="12"/>
        <v>3.3814374999999998E-5</v>
      </c>
      <c r="I61" s="2">
        <f t="shared" si="12"/>
        <v>3.3243125000000002E-5</v>
      </c>
      <c r="J61">
        <f t="shared" si="15"/>
        <v>3.4410625000000007E-5</v>
      </c>
      <c r="K61">
        <f t="shared" si="13"/>
        <v>0.13130694013832581</v>
      </c>
    </row>
    <row r="62" spans="2:11" x14ac:dyDescent="0.25">
      <c r="B62" s="2">
        <v>5</v>
      </c>
      <c r="C62" s="2"/>
      <c r="D62" s="2">
        <v>4.1960999999999998E-2</v>
      </c>
      <c r="E62" s="2">
        <v>4.0772999999999997E-2</v>
      </c>
      <c r="F62" s="2">
        <v>4.0543999999999997E-2</v>
      </c>
      <c r="G62" s="2">
        <f t="shared" si="14"/>
        <v>2.6225625E-5</v>
      </c>
      <c r="H62" s="2">
        <f t="shared" si="12"/>
        <v>2.5483124999999998E-5</v>
      </c>
      <c r="I62" s="2">
        <f t="shared" si="12"/>
        <v>2.5339999999999998E-5</v>
      </c>
      <c r="J62">
        <f t="shared" si="15"/>
        <v>2.5682916666666664E-5</v>
      </c>
      <c r="K62">
        <f t="shared" si="13"/>
        <v>9.8003020907862309E-2</v>
      </c>
    </row>
    <row r="63" spans="2:11" x14ac:dyDescent="0.25">
      <c r="B63" s="2">
        <v>5.5</v>
      </c>
      <c r="C63" s="2"/>
      <c r="D63" s="2">
        <v>3.8047999999999998E-2</v>
      </c>
      <c r="E63" s="2">
        <v>3.8130999999999998E-2</v>
      </c>
      <c r="F63" s="2">
        <v>3.8221999999999999E-2</v>
      </c>
      <c r="G63" s="2">
        <f t="shared" si="14"/>
        <v>2.3779999999999999E-5</v>
      </c>
      <c r="H63" s="2">
        <f t="shared" si="12"/>
        <v>2.3831875E-5</v>
      </c>
      <c r="I63" s="2">
        <f t="shared" si="12"/>
        <v>2.3888750000000001E-5</v>
      </c>
      <c r="J63">
        <f t="shared" si="15"/>
        <v>2.3833541666666667E-5</v>
      </c>
      <c r="K63">
        <f t="shared" si="13"/>
        <v>9.0946021146355041E-2</v>
      </c>
    </row>
    <row r="64" spans="2:11" x14ac:dyDescent="0.25">
      <c r="B64" s="2">
        <v>6</v>
      </c>
      <c r="C64" s="2"/>
      <c r="D64" s="2">
        <v>3.9795999999999998E-2</v>
      </c>
      <c r="E64" s="2">
        <v>4.0744000000000002E-2</v>
      </c>
      <c r="F64" s="2">
        <v>4.0119000000000002E-2</v>
      </c>
      <c r="G64" s="2">
        <f t="shared" si="14"/>
        <v>2.4872499999999999E-5</v>
      </c>
      <c r="H64" s="2">
        <f t="shared" si="12"/>
        <v>2.5465000000000001E-5</v>
      </c>
      <c r="I64" s="2">
        <f t="shared" si="12"/>
        <v>2.5074375E-5</v>
      </c>
      <c r="J64">
        <f t="shared" si="15"/>
        <v>2.5137291666666666E-5</v>
      </c>
      <c r="K64">
        <f t="shared" si="13"/>
        <v>9.5920979410127991E-2</v>
      </c>
    </row>
  </sheetData>
  <mergeCells count="8">
    <mergeCell ref="D50:F50"/>
    <mergeCell ref="G50:I50"/>
    <mergeCell ref="D2:F2"/>
    <mergeCell ref="G2:I2"/>
    <mergeCell ref="D18:F18"/>
    <mergeCell ref="G18:I18"/>
    <mergeCell ref="D34:F34"/>
    <mergeCell ref="G34:I3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07E6-462E-4A8B-B786-652C67DB92E2}">
  <dimension ref="B2:M55"/>
  <sheetViews>
    <sheetView topLeftCell="A19" workbookViewId="0">
      <selection activeCell="G70" sqref="G70"/>
    </sheetView>
  </sheetViews>
  <sheetFormatPr defaultRowHeight="15" x14ac:dyDescent="0.25"/>
  <cols>
    <col min="7" max="7" width="12" bestFit="1" customWidth="1"/>
    <col min="10" max="10" width="12" bestFit="1" customWidth="1"/>
  </cols>
  <sheetData>
    <row r="2" spans="2:13" x14ac:dyDescent="0.25">
      <c r="C2" t="s">
        <v>39</v>
      </c>
      <c r="G2" t="s">
        <v>40</v>
      </c>
    </row>
    <row r="3" spans="2:13" x14ac:dyDescent="0.25">
      <c r="B3">
        <v>4.8</v>
      </c>
      <c r="C3" s="2"/>
      <c r="D3" s="10" t="s">
        <v>41</v>
      </c>
      <c r="E3" s="10"/>
      <c r="F3" s="10"/>
      <c r="G3" s="10" t="s">
        <v>42</v>
      </c>
      <c r="H3" s="10"/>
      <c r="I3" s="10"/>
      <c r="J3" t="s">
        <v>53</v>
      </c>
      <c r="K3">
        <f>MAX(G5:I17)</f>
        <v>1.1387878787878789E-3</v>
      </c>
    </row>
    <row r="4" spans="2:13" x14ac:dyDescent="0.25">
      <c r="C4" s="2" t="s">
        <v>44</v>
      </c>
      <c r="D4" s="2" t="s">
        <v>45</v>
      </c>
      <c r="E4" s="2" t="s">
        <v>46</v>
      </c>
      <c r="F4" s="2" t="s">
        <v>47</v>
      </c>
      <c r="G4" s="2" t="s">
        <v>45</v>
      </c>
      <c r="H4" s="2" t="s">
        <v>46</v>
      </c>
      <c r="I4" s="2" t="s">
        <v>47</v>
      </c>
      <c r="J4" s="9" t="s">
        <v>54</v>
      </c>
      <c r="K4" t="s">
        <v>55</v>
      </c>
      <c r="L4" t="s">
        <v>56</v>
      </c>
      <c r="M4" t="s">
        <v>58</v>
      </c>
    </row>
    <row r="5" spans="2:13" x14ac:dyDescent="0.25">
      <c r="C5" s="2">
        <v>0</v>
      </c>
      <c r="D5" s="2">
        <v>0.26479999999999998</v>
      </c>
      <c r="E5" s="2">
        <v>0.26540000000000002</v>
      </c>
      <c r="F5" s="2">
        <v>0.24440000000000001</v>
      </c>
      <c r="G5" s="2">
        <f>D5/3300</f>
        <v>8.024242424242424E-5</v>
      </c>
      <c r="H5" s="2">
        <f t="shared" ref="H5:I5" si="0">E5/3300</f>
        <v>8.0424242424242438E-5</v>
      </c>
      <c r="I5" s="2">
        <f t="shared" si="0"/>
        <v>7.4060606060606058E-5</v>
      </c>
      <c r="J5">
        <f>AVERAGE(G5:I5)</f>
        <v>7.8242424242424245E-5</v>
      </c>
      <c r="K5">
        <f>J5/$K$3</f>
        <v>6.8706758914316116E-2</v>
      </c>
      <c r="L5">
        <f>((MAX(G5:I5)-MIN(G5:I5))/2)</f>
        <v>3.1818181818181902E-6</v>
      </c>
      <c r="M5">
        <f>L5/$K$3</f>
        <v>2.7940393826503531E-3</v>
      </c>
    </row>
    <row r="6" spans="2:13" x14ac:dyDescent="0.25">
      <c r="C6" s="2">
        <v>0.5</v>
      </c>
      <c r="D6" s="2">
        <v>0.2616</v>
      </c>
      <c r="E6" s="2">
        <v>0.2601</v>
      </c>
      <c r="F6" s="2">
        <v>0.25009999999999999</v>
      </c>
      <c r="G6" s="2">
        <f t="shared" ref="G6:G17" si="1">D6/3300</f>
        <v>7.9272727272727267E-5</v>
      </c>
      <c r="H6" s="2">
        <f t="shared" ref="H6:H17" si="2">E6/3300</f>
        <v>7.8818181818181811E-5</v>
      </c>
      <c r="I6" s="2">
        <f t="shared" ref="I6:I17" si="3">F6/3300</f>
        <v>7.5787878787878782E-5</v>
      </c>
      <c r="J6">
        <f t="shared" ref="J6:J17" si="4">AVERAGE(G6:I6)</f>
        <v>7.7959595959595953E-5</v>
      </c>
      <c r="K6">
        <f t="shared" ref="K6:K17" si="5">J6/$K$3</f>
        <v>6.8458399858080526E-2</v>
      </c>
      <c r="L6">
        <f t="shared" ref="L6:L17" si="6">((MAX(G6:I6)-MIN(G6:I6))/2)</f>
        <v>1.7424242424242425E-6</v>
      </c>
      <c r="M6">
        <f t="shared" ref="M6:M17" si="7">L6/$K$3</f>
        <v>1.5300691857370941E-3</v>
      </c>
    </row>
    <row r="7" spans="2:13" x14ac:dyDescent="0.25">
      <c r="C7" s="2">
        <v>1</v>
      </c>
      <c r="D7" s="2">
        <v>0.25940000000000002</v>
      </c>
      <c r="E7" s="2">
        <v>0.25990000000000002</v>
      </c>
      <c r="F7" s="2">
        <v>0.2487</v>
      </c>
      <c r="G7" s="2">
        <f t="shared" si="1"/>
        <v>7.8606060606060615E-5</v>
      </c>
      <c r="H7" s="2">
        <f t="shared" si="2"/>
        <v>7.8757575757575763E-5</v>
      </c>
      <c r="I7" s="2">
        <f t="shared" si="3"/>
        <v>7.5363636363636363E-5</v>
      </c>
      <c r="J7">
        <f t="shared" si="4"/>
        <v>7.757575757575758E-5</v>
      </c>
      <c r="K7">
        <f t="shared" si="5"/>
        <v>6.8121341138903668E-2</v>
      </c>
      <c r="L7">
        <f t="shared" si="6"/>
        <v>1.6969696969696996E-6</v>
      </c>
      <c r="M7">
        <f t="shared" si="7"/>
        <v>1.4901543374135201E-3</v>
      </c>
    </row>
    <row r="8" spans="2:13" x14ac:dyDescent="0.25">
      <c r="C8" s="2">
        <v>1.5</v>
      </c>
      <c r="D8" s="2">
        <v>0.30009999999999998</v>
      </c>
      <c r="E8" s="2">
        <v>0.3095</v>
      </c>
      <c r="F8" s="2">
        <v>0.30359999999999998</v>
      </c>
      <c r="G8" s="2">
        <f t="shared" si="1"/>
        <v>9.0939393939393928E-5</v>
      </c>
      <c r="H8" s="2">
        <f t="shared" si="2"/>
        <v>9.3787878787878785E-5</v>
      </c>
      <c r="I8" s="2">
        <f t="shared" si="3"/>
        <v>9.2E-5</v>
      </c>
      <c r="J8">
        <f t="shared" si="4"/>
        <v>9.2242424242424247E-5</v>
      </c>
      <c r="K8">
        <f t="shared" si="5"/>
        <v>8.1000532197977648E-2</v>
      </c>
      <c r="L8">
        <f t="shared" si="6"/>
        <v>1.4242424242424289E-6</v>
      </c>
      <c r="M8">
        <f t="shared" si="7"/>
        <v>1.2506652474720637E-3</v>
      </c>
    </row>
    <row r="9" spans="2:13" x14ac:dyDescent="0.25">
      <c r="C9" s="2">
        <v>2</v>
      </c>
      <c r="D9" s="2">
        <v>1.83</v>
      </c>
      <c r="E9" s="2">
        <v>2.0139999999999998</v>
      </c>
      <c r="F9" s="2">
        <v>2.0019999999999998</v>
      </c>
      <c r="G9" s="2">
        <f t="shared" si="1"/>
        <v>5.5454545454545459E-4</v>
      </c>
      <c r="H9" s="2">
        <f t="shared" si="2"/>
        <v>6.1030303030303024E-4</v>
      </c>
      <c r="I9" s="2">
        <f t="shared" si="3"/>
        <v>6.066666666666666E-4</v>
      </c>
      <c r="J9">
        <f t="shared" si="4"/>
        <v>5.905050505050504E-4</v>
      </c>
      <c r="K9">
        <f t="shared" si="5"/>
        <v>0.51853822955472761</v>
      </c>
      <c r="L9">
        <f t="shared" si="6"/>
        <v>2.7878787878787825E-5</v>
      </c>
      <c r="M9">
        <f t="shared" si="7"/>
        <v>2.4481106971793457E-2</v>
      </c>
    </row>
    <row r="10" spans="2:13" x14ac:dyDescent="0.25">
      <c r="C10" s="2">
        <v>2.5</v>
      </c>
      <c r="D10" s="2">
        <v>3.726</v>
      </c>
      <c r="E10" s="2">
        <v>3.758</v>
      </c>
      <c r="F10" s="2">
        <v>3.7069999999999999</v>
      </c>
      <c r="G10" s="2">
        <f t="shared" si="1"/>
        <v>1.129090909090909E-3</v>
      </c>
      <c r="H10" s="2">
        <f t="shared" si="2"/>
        <v>1.1387878787878789E-3</v>
      </c>
      <c r="I10" s="2">
        <f t="shared" si="3"/>
        <v>1.1233333333333334E-3</v>
      </c>
      <c r="J10">
        <f t="shared" si="4"/>
        <v>1.1304040404040404E-3</v>
      </c>
      <c r="K10">
        <f t="shared" si="5"/>
        <v>0.99263792797587358</v>
      </c>
      <c r="L10">
        <f t="shared" si="6"/>
        <v>7.7272727272727475E-6</v>
      </c>
      <c r="M10">
        <f t="shared" si="7"/>
        <v>6.7855242150080004E-3</v>
      </c>
    </row>
    <row r="11" spans="2:13" x14ac:dyDescent="0.25">
      <c r="C11" s="2">
        <v>3</v>
      </c>
      <c r="D11" s="2">
        <v>3.5569999999999999</v>
      </c>
      <c r="E11" s="2">
        <v>3.601</v>
      </c>
      <c r="F11" s="2">
        <v>3.504</v>
      </c>
      <c r="G11" s="2">
        <f t="shared" si="1"/>
        <v>1.0778787878787878E-3</v>
      </c>
      <c r="H11" s="2">
        <f t="shared" si="2"/>
        <v>1.0912121212121211E-3</v>
      </c>
      <c r="I11" s="2">
        <f t="shared" si="3"/>
        <v>1.0618181818181818E-3</v>
      </c>
      <c r="J11">
        <f t="shared" si="4"/>
        <v>1.0769696969696969E-3</v>
      </c>
      <c r="K11">
        <f t="shared" si="5"/>
        <v>0.94571580627993601</v>
      </c>
      <c r="L11">
        <f t="shared" si="6"/>
        <v>1.4696969696969663E-5</v>
      </c>
      <c r="M11">
        <f t="shared" si="7"/>
        <v>1.2905800957956329E-2</v>
      </c>
    </row>
    <row r="12" spans="2:13" x14ac:dyDescent="0.25">
      <c r="C12" s="2">
        <v>3.5</v>
      </c>
      <c r="D12" s="2">
        <v>3.43</v>
      </c>
      <c r="E12" s="2">
        <v>3.464</v>
      </c>
      <c r="F12" s="2">
        <v>3.3170000000000002</v>
      </c>
      <c r="G12" s="2">
        <f t="shared" si="1"/>
        <v>1.0393939393939394E-3</v>
      </c>
      <c r="H12" s="2">
        <f t="shared" si="2"/>
        <v>1.0496969696969698E-3</v>
      </c>
      <c r="I12" s="2">
        <f t="shared" si="3"/>
        <v>1.0051515151515151E-3</v>
      </c>
      <c r="J12">
        <f t="shared" si="4"/>
        <v>1.0314141414141415E-3</v>
      </c>
      <c r="K12">
        <f t="shared" si="5"/>
        <v>0.9057122582934185</v>
      </c>
      <c r="L12">
        <f t="shared" si="6"/>
        <v>2.2272727272727331E-5</v>
      </c>
      <c r="M12">
        <f t="shared" si="7"/>
        <v>1.9558275678552471E-2</v>
      </c>
    </row>
    <row r="13" spans="2:13" x14ac:dyDescent="0.25">
      <c r="C13" s="2">
        <v>4</v>
      </c>
      <c r="D13" s="2">
        <v>1.2829999999999999</v>
      </c>
      <c r="E13" s="2">
        <v>1.06</v>
      </c>
      <c r="F13" s="2">
        <v>1.0900000000000001</v>
      </c>
      <c r="G13" s="2">
        <f t="shared" si="1"/>
        <v>3.8878787878787876E-4</v>
      </c>
      <c r="H13" s="2">
        <f t="shared" si="2"/>
        <v>3.2121212121212121E-4</v>
      </c>
      <c r="I13" s="2">
        <f t="shared" si="3"/>
        <v>3.3030303030303032E-4</v>
      </c>
      <c r="J13">
        <f t="shared" si="4"/>
        <v>3.4676767676767678E-4</v>
      </c>
      <c r="K13">
        <f t="shared" si="5"/>
        <v>0.30450594287741706</v>
      </c>
      <c r="L13">
        <f t="shared" si="6"/>
        <v>3.3787878787878777E-5</v>
      </c>
      <c r="M13">
        <f t="shared" si="7"/>
        <v>2.9670037253858424E-2</v>
      </c>
    </row>
    <row r="14" spans="2:13" x14ac:dyDescent="0.25">
      <c r="C14" s="2">
        <v>4.5</v>
      </c>
      <c r="D14" s="2">
        <v>0.28449999999999998</v>
      </c>
      <c r="E14" s="2">
        <v>0.28649999999999998</v>
      </c>
      <c r="F14" s="2">
        <v>0.27679999999999999</v>
      </c>
      <c r="G14" s="2">
        <f t="shared" si="1"/>
        <v>8.6212121212121199E-5</v>
      </c>
      <c r="H14" s="2">
        <f t="shared" si="2"/>
        <v>8.6818181818181816E-5</v>
      </c>
      <c r="I14" s="2">
        <f t="shared" si="3"/>
        <v>8.3878787878787872E-5</v>
      </c>
      <c r="J14">
        <f t="shared" si="4"/>
        <v>8.5636363636363633E-5</v>
      </c>
      <c r="K14">
        <f t="shared" si="5"/>
        <v>7.519957424161787E-2</v>
      </c>
      <c r="L14">
        <f t="shared" si="6"/>
        <v>1.4696969696969717E-6</v>
      </c>
      <c r="M14">
        <f t="shared" si="7"/>
        <v>1.2905800957956376E-3</v>
      </c>
    </row>
    <row r="15" spans="2:13" x14ac:dyDescent="0.25">
      <c r="C15" s="2">
        <v>5</v>
      </c>
      <c r="D15" s="2">
        <v>0.2757</v>
      </c>
      <c r="E15" s="2">
        <v>0.27629999999999999</v>
      </c>
      <c r="F15" s="2">
        <v>0.27010000000000001</v>
      </c>
      <c r="G15" s="2">
        <f t="shared" si="1"/>
        <v>8.354545454545454E-5</v>
      </c>
      <c r="H15" s="2">
        <f t="shared" si="2"/>
        <v>8.3727272727272725E-5</v>
      </c>
      <c r="I15" s="2">
        <f t="shared" si="3"/>
        <v>8.1848484848484854E-5</v>
      </c>
      <c r="J15">
        <f t="shared" si="4"/>
        <v>8.3040404040404044E-5</v>
      </c>
      <c r="K15">
        <f t="shared" si="5"/>
        <v>7.2919992904026967E-2</v>
      </c>
      <c r="L15">
        <f t="shared" si="6"/>
        <v>9.3939393939393553E-7</v>
      </c>
      <c r="M15">
        <f t="shared" si="7"/>
        <v>8.2490686535390825E-4</v>
      </c>
    </row>
    <row r="16" spans="2:13" x14ac:dyDescent="0.25">
      <c r="C16" s="2">
        <v>5.5</v>
      </c>
      <c r="D16" s="2">
        <v>0.29060000000000002</v>
      </c>
      <c r="E16" s="2">
        <v>0.27450000000000002</v>
      </c>
      <c r="F16" s="2">
        <v>0.26740000000000003</v>
      </c>
      <c r="G16" s="2">
        <f t="shared" si="1"/>
        <v>8.8060606060606073E-5</v>
      </c>
      <c r="H16" s="2">
        <f t="shared" si="2"/>
        <v>8.3181818181818183E-5</v>
      </c>
      <c r="I16" s="2">
        <f t="shared" si="3"/>
        <v>8.1030303030303041E-5</v>
      </c>
      <c r="J16">
        <f t="shared" si="4"/>
        <v>8.4090909090909095E-5</v>
      </c>
      <c r="K16">
        <f t="shared" si="5"/>
        <v>7.3842469398616287E-2</v>
      </c>
      <c r="L16">
        <f t="shared" si="6"/>
        <v>3.5151515151515158E-6</v>
      </c>
      <c r="M16">
        <f t="shared" si="7"/>
        <v>3.0867482703565729E-3</v>
      </c>
    </row>
    <row r="17" spans="2:13" x14ac:dyDescent="0.25">
      <c r="C17" s="2">
        <v>6</v>
      </c>
      <c r="D17" s="2">
        <v>0.32950000000000002</v>
      </c>
      <c r="E17" s="2">
        <v>0.27760000000000001</v>
      </c>
      <c r="F17" s="2">
        <v>0.26269999999999999</v>
      </c>
      <c r="G17" s="2">
        <f t="shared" si="1"/>
        <v>9.9848484848484857E-5</v>
      </c>
      <c r="H17" s="2">
        <f t="shared" si="2"/>
        <v>8.4121212121212119E-5</v>
      </c>
      <c r="I17" s="2">
        <f t="shared" si="3"/>
        <v>7.9606060606060599E-5</v>
      </c>
      <c r="J17">
        <f t="shared" si="4"/>
        <v>8.7858585858585872E-5</v>
      </c>
      <c r="K17">
        <f t="shared" si="5"/>
        <v>7.7150966826326065E-2</v>
      </c>
      <c r="L17">
        <f t="shared" si="6"/>
        <v>1.0121212121212129E-5</v>
      </c>
      <c r="M17">
        <f t="shared" si="7"/>
        <v>8.887706226716344E-3</v>
      </c>
    </row>
    <row r="19" spans="2:13" x14ac:dyDescent="0.25">
      <c r="B19">
        <v>9.8000000000000007</v>
      </c>
      <c r="C19" s="2"/>
      <c r="D19" s="10" t="s">
        <v>41</v>
      </c>
      <c r="E19" s="10"/>
      <c r="F19" s="10"/>
      <c r="G19" s="10" t="s">
        <v>42</v>
      </c>
      <c r="H19" s="10"/>
      <c r="I19" s="10"/>
      <c r="J19" t="s">
        <v>53</v>
      </c>
      <c r="K19">
        <f>MAX(G21:I33)</f>
        <v>5.3448484848484846E-4</v>
      </c>
    </row>
    <row r="20" spans="2:13" x14ac:dyDescent="0.25">
      <c r="C20" s="2" t="s">
        <v>44</v>
      </c>
      <c r="D20" s="2" t="s">
        <v>45</v>
      </c>
      <c r="E20" s="2" t="s">
        <v>46</v>
      </c>
      <c r="F20" s="2" t="s">
        <v>47</v>
      </c>
      <c r="G20" s="2" t="s">
        <v>45</v>
      </c>
      <c r="H20" s="2" t="s">
        <v>46</v>
      </c>
      <c r="I20" s="2" t="s">
        <v>47</v>
      </c>
      <c r="J20" s="9" t="s">
        <v>54</v>
      </c>
      <c r="K20" t="s">
        <v>55</v>
      </c>
      <c r="L20" t="s">
        <v>56</v>
      </c>
      <c r="M20" t="s">
        <v>58</v>
      </c>
    </row>
    <row r="21" spans="2:13" x14ac:dyDescent="0.25">
      <c r="C21" s="2">
        <v>0</v>
      </c>
      <c r="D21" s="2">
        <v>0.1168</v>
      </c>
      <c r="E21" s="2">
        <v>0.11749999999999999</v>
      </c>
      <c r="F21" s="2">
        <v>0.1203</v>
      </c>
      <c r="G21" s="2">
        <f>D21/3300</f>
        <v>3.5393939393939391E-5</v>
      </c>
      <c r="H21" s="2">
        <f t="shared" ref="H21:H33" si="8">E21/3300</f>
        <v>3.5606060606060607E-5</v>
      </c>
      <c r="I21" s="2">
        <f t="shared" ref="I21:I33" si="9">F21/3300</f>
        <v>3.6454545454545457E-5</v>
      </c>
      <c r="J21">
        <f>AVERAGE(G21:I21)</f>
        <v>3.5818181818181816E-5</v>
      </c>
      <c r="K21">
        <f>J21/$K$19</f>
        <v>6.7014400725705858E-2</v>
      </c>
      <c r="L21">
        <f>((MAX(G21:I21)-MIN(G21:I21))/2)</f>
        <v>5.3030303030303282E-7</v>
      </c>
      <c r="M21">
        <f>L21/$K$19</f>
        <v>9.9217598367162276E-4</v>
      </c>
    </row>
    <row r="22" spans="2:13" x14ac:dyDescent="0.25">
      <c r="C22" s="2">
        <v>0.5</v>
      </c>
      <c r="D22" s="2">
        <v>0.11749999999999999</v>
      </c>
      <c r="E22" s="2">
        <v>0.1195</v>
      </c>
      <c r="F22" s="2">
        <v>0.1206</v>
      </c>
      <c r="G22" s="2">
        <f t="shared" ref="G22:G33" si="10">D22/3300</f>
        <v>3.5606060606060607E-5</v>
      </c>
      <c r="H22" s="2">
        <f t="shared" si="8"/>
        <v>3.621212121212121E-5</v>
      </c>
      <c r="I22" s="2">
        <f t="shared" si="9"/>
        <v>3.6545454545454542E-5</v>
      </c>
      <c r="J22">
        <f t="shared" ref="J22:J33" si="11">AVERAGE(G22:I22)</f>
        <v>3.6121212121212124E-5</v>
      </c>
      <c r="K22">
        <f>J22/$K$19</f>
        <v>6.7581358430661084E-2</v>
      </c>
      <c r="L22">
        <f t="shared" ref="L22:L33" si="12">((MAX(G22:I22)-MIN(G22:I22))/2)</f>
        <v>4.6969696969696777E-7</v>
      </c>
      <c r="M22">
        <f t="shared" ref="M22:M33" si="13">L22/$K$19</f>
        <v>8.787844426805725E-4</v>
      </c>
    </row>
    <row r="23" spans="2:13" x14ac:dyDescent="0.25">
      <c r="C23" s="2">
        <v>1</v>
      </c>
      <c r="D23" s="2">
        <v>0.1187</v>
      </c>
      <c r="E23" s="2">
        <v>0.1227</v>
      </c>
      <c r="F23" s="2">
        <v>0.12239999999999999</v>
      </c>
      <c r="G23" s="2">
        <f t="shared" si="10"/>
        <v>3.596969696969697E-5</v>
      </c>
      <c r="H23" s="2">
        <f t="shared" si="8"/>
        <v>3.7181818181818183E-5</v>
      </c>
      <c r="I23" s="2">
        <f t="shared" si="9"/>
        <v>3.7090909090909091E-5</v>
      </c>
      <c r="J23">
        <f t="shared" si="11"/>
        <v>3.6747474747474743E-5</v>
      </c>
      <c r="K23">
        <f t="shared" ref="K23:K33" si="14">J23/$K$19</f>
        <v>6.8753071020901835E-2</v>
      </c>
      <c r="L23">
        <f t="shared" si="12"/>
        <v>6.0606060606060652E-7</v>
      </c>
      <c r="M23">
        <f t="shared" si="13"/>
        <v>1.1339154099104217E-3</v>
      </c>
    </row>
    <row r="24" spans="2:13" x14ac:dyDescent="0.25">
      <c r="C24" s="2">
        <v>1.5</v>
      </c>
      <c r="D24" s="8">
        <v>0.1575</v>
      </c>
      <c r="E24" s="2">
        <v>0.15010000000000001</v>
      </c>
      <c r="F24" s="2">
        <v>0.15790000000000001</v>
      </c>
      <c r="G24" s="2">
        <f t="shared" si="10"/>
        <v>4.772727272727273E-5</v>
      </c>
      <c r="H24" s="2">
        <f t="shared" si="8"/>
        <v>4.5484848484848489E-5</v>
      </c>
      <c r="I24" s="2">
        <f t="shared" si="9"/>
        <v>4.7848484848484854E-5</v>
      </c>
      <c r="J24">
        <f t="shared" si="11"/>
        <v>4.7020202020202027E-5</v>
      </c>
      <c r="K24">
        <f t="shared" si="14"/>
        <v>8.7972937218883482E-2</v>
      </c>
      <c r="L24">
        <f t="shared" si="12"/>
        <v>1.1818181818181822E-6</v>
      </c>
      <c r="M24">
        <f t="shared" si="13"/>
        <v>2.2111350493253211E-3</v>
      </c>
    </row>
    <row r="25" spans="2:13" x14ac:dyDescent="0.25">
      <c r="C25" s="2">
        <v>2</v>
      </c>
      <c r="D25" s="2">
        <v>0.61419999999999997</v>
      </c>
      <c r="E25" s="2">
        <v>0.96289999999999998</v>
      </c>
      <c r="F25" s="2">
        <v>0.6835</v>
      </c>
      <c r="G25" s="2">
        <f t="shared" si="10"/>
        <v>1.8612121212121212E-4</v>
      </c>
      <c r="H25" s="2">
        <f t="shared" si="8"/>
        <v>2.9178787878787879E-4</v>
      </c>
      <c r="I25" s="2">
        <f t="shared" si="9"/>
        <v>2.0712121212121211E-4</v>
      </c>
      <c r="J25">
        <f t="shared" si="11"/>
        <v>2.2834343434343434E-4</v>
      </c>
      <c r="K25">
        <f t="shared" si="14"/>
        <v>0.42722152927391616</v>
      </c>
      <c r="L25">
        <f t="shared" si="12"/>
        <v>5.2833333333333335E-5</v>
      </c>
      <c r="M25">
        <f t="shared" si="13"/>
        <v>9.8849075858940927E-2</v>
      </c>
    </row>
    <row r="26" spans="2:13" x14ac:dyDescent="0.25">
      <c r="C26" s="2">
        <v>2.5</v>
      </c>
      <c r="D26" s="2">
        <v>1.7629999999999999</v>
      </c>
      <c r="E26" s="2">
        <v>1.7638</v>
      </c>
      <c r="F26" s="2">
        <v>1.7450000000000001</v>
      </c>
      <c r="G26" s="2">
        <f t="shared" si="10"/>
        <v>5.3424242424242416E-4</v>
      </c>
      <c r="H26" s="2">
        <f t="shared" si="8"/>
        <v>5.3448484848484846E-4</v>
      </c>
      <c r="I26" s="2">
        <f t="shared" si="9"/>
        <v>5.287878787878788E-4</v>
      </c>
      <c r="J26">
        <f t="shared" si="11"/>
        <v>5.3250505050505051E-4</v>
      </c>
      <c r="K26">
        <f t="shared" si="14"/>
        <v>0.99629587632762606</v>
      </c>
      <c r="L26">
        <f t="shared" si="12"/>
        <v>2.8484848484848307E-6</v>
      </c>
      <c r="M26">
        <f t="shared" si="13"/>
        <v>5.3294024265789445E-3</v>
      </c>
    </row>
    <row r="27" spans="2:13" x14ac:dyDescent="0.25">
      <c r="C27" s="2">
        <v>3</v>
      </c>
      <c r="D27" s="2">
        <v>1.748</v>
      </c>
      <c r="E27" s="2">
        <v>1.7535000000000001</v>
      </c>
      <c r="F27" s="2">
        <v>1.7250000000000001</v>
      </c>
      <c r="G27" s="2">
        <f t="shared" si="10"/>
        <v>5.2969696969696971E-4</v>
      </c>
      <c r="H27" s="2">
        <f t="shared" si="8"/>
        <v>5.3136363636363635E-4</v>
      </c>
      <c r="I27" s="2">
        <f t="shared" si="9"/>
        <v>5.227272727272728E-4</v>
      </c>
      <c r="J27">
        <f t="shared" si="11"/>
        <v>5.2792929292929303E-4</v>
      </c>
      <c r="K27">
        <f t="shared" si="14"/>
        <v>0.98773481498280247</v>
      </c>
      <c r="L27">
        <f t="shared" si="12"/>
        <v>4.3181818181817753E-6</v>
      </c>
      <c r="M27">
        <f t="shared" si="13"/>
        <v>8.0791472956116672E-3</v>
      </c>
    </row>
    <row r="28" spans="2:13" x14ac:dyDescent="0.25">
      <c r="C28" s="2">
        <v>3.5</v>
      </c>
      <c r="D28" s="2">
        <v>1.61</v>
      </c>
      <c r="E28" s="2">
        <v>1.5780000000000001</v>
      </c>
      <c r="F28" s="2">
        <v>1.637</v>
      </c>
      <c r="G28" s="2">
        <f t="shared" si="10"/>
        <v>4.8787878787878789E-4</v>
      </c>
      <c r="H28" s="2">
        <f t="shared" si="8"/>
        <v>4.7818181818181819E-4</v>
      </c>
      <c r="I28" s="2">
        <f t="shared" si="9"/>
        <v>4.960606060606061E-4</v>
      </c>
      <c r="J28">
        <f t="shared" si="11"/>
        <v>4.8737373737373747E-4</v>
      </c>
      <c r="K28">
        <f t="shared" si="14"/>
        <v>0.91185697546963018</v>
      </c>
      <c r="L28">
        <f t="shared" si="12"/>
        <v>8.9393939393939538E-6</v>
      </c>
      <c r="M28">
        <f t="shared" si="13"/>
        <v>1.6725252296178734E-2</v>
      </c>
    </row>
    <row r="29" spans="2:13" x14ac:dyDescent="0.25">
      <c r="C29" s="2">
        <v>4</v>
      </c>
      <c r="D29" s="2">
        <v>0.4748</v>
      </c>
      <c r="E29" s="2">
        <v>0.60680000000000001</v>
      </c>
      <c r="F29" s="2">
        <v>0.63039999999999996</v>
      </c>
      <c r="G29" s="2">
        <f t="shared" si="10"/>
        <v>1.4387878787878788E-4</v>
      </c>
      <c r="H29" s="2">
        <f t="shared" si="8"/>
        <v>1.8387878787878788E-4</v>
      </c>
      <c r="I29" s="2">
        <f t="shared" si="9"/>
        <v>1.9103030303030302E-4</v>
      </c>
      <c r="J29">
        <f t="shared" si="11"/>
        <v>1.7292929292929293E-4</v>
      </c>
      <c r="K29">
        <f t="shared" si="14"/>
        <v>0.32354386362777338</v>
      </c>
      <c r="L29">
        <f t="shared" si="12"/>
        <v>2.3575757575757569E-5</v>
      </c>
      <c r="M29">
        <f t="shared" si="13"/>
        <v>4.4109309445515353E-2</v>
      </c>
    </row>
    <row r="30" spans="2:13" x14ac:dyDescent="0.25">
      <c r="C30" s="2">
        <v>4.5</v>
      </c>
      <c r="D30" s="2">
        <v>0.15079999999999999</v>
      </c>
      <c r="E30" s="2">
        <v>0.1595</v>
      </c>
      <c r="F30" s="2">
        <v>0.1575</v>
      </c>
      <c r="G30" s="2">
        <f t="shared" si="10"/>
        <v>4.5696969696969692E-5</v>
      </c>
      <c r="H30" s="2">
        <f t="shared" si="8"/>
        <v>4.8333333333333334E-5</v>
      </c>
      <c r="I30" s="2">
        <f t="shared" si="9"/>
        <v>4.772727272727273E-5</v>
      </c>
      <c r="J30">
        <f t="shared" si="11"/>
        <v>4.7252525252525245E-5</v>
      </c>
      <c r="K30">
        <f t="shared" si="14"/>
        <v>8.8407604792682462E-2</v>
      </c>
      <c r="L30">
        <f t="shared" si="12"/>
        <v>1.318181818181821E-6</v>
      </c>
      <c r="M30">
        <f t="shared" si="13"/>
        <v>2.4662660165551704E-3</v>
      </c>
    </row>
    <row r="31" spans="2:13" x14ac:dyDescent="0.25">
      <c r="C31" s="2">
        <v>5</v>
      </c>
      <c r="D31" s="2">
        <v>0.12959999999999999</v>
      </c>
      <c r="E31" s="2">
        <v>0.1285</v>
      </c>
      <c r="F31" s="2">
        <v>0.12870000000000001</v>
      </c>
      <c r="G31" s="2">
        <f t="shared" si="10"/>
        <v>3.927272727272727E-5</v>
      </c>
      <c r="H31" s="2">
        <f t="shared" si="8"/>
        <v>3.8939393939393938E-5</v>
      </c>
      <c r="I31" s="2">
        <f t="shared" si="9"/>
        <v>3.8999999999999999E-5</v>
      </c>
      <c r="J31">
        <f t="shared" si="11"/>
        <v>3.9070707070707069E-5</v>
      </c>
      <c r="K31">
        <f t="shared" si="14"/>
        <v>7.309974675889179E-2</v>
      </c>
      <c r="L31">
        <f t="shared" si="12"/>
        <v>1.666666666666662E-7</v>
      </c>
      <c r="M31">
        <f t="shared" si="13"/>
        <v>3.1182673772536481E-4</v>
      </c>
    </row>
    <row r="32" spans="2:13" x14ac:dyDescent="0.25">
      <c r="C32" s="2">
        <v>5.5</v>
      </c>
      <c r="D32" s="2">
        <v>0.1275</v>
      </c>
      <c r="E32" s="2">
        <v>0.12570000000000001</v>
      </c>
      <c r="F32" s="2">
        <v>0.1255</v>
      </c>
      <c r="G32" s="2">
        <f t="shared" si="10"/>
        <v>3.8636363636363636E-5</v>
      </c>
      <c r="H32" s="2">
        <f t="shared" si="8"/>
        <v>3.8090909090909095E-5</v>
      </c>
      <c r="I32" s="2">
        <f t="shared" si="9"/>
        <v>3.8030303030303033E-5</v>
      </c>
      <c r="J32">
        <f t="shared" si="11"/>
        <v>3.825252525252525E-5</v>
      </c>
      <c r="K32">
        <f t="shared" si="14"/>
        <v>7.1568960955512712E-2</v>
      </c>
      <c r="L32">
        <f t="shared" si="12"/>
        <v>3.0303030303030157E-7</v>
      </c>
      <c r="M32">
        <f t="shared" si="13"/>
        <v>5.6695770495520758E-4</v>
      </c>
    </row>
    <row r="33" spans="2:13" x14ac:dyDescent="0.25">
      <c r="C33" s="2">
        <v>6</v>
      </c>
      <c r="D33" s="2">
        <v>0.1265</v>
      </c>
      <c r="E33" s="2">
        <v>0.13250000000000001</v>
      </c>
      <c r="F33" s="2">
        <v>0.13250000000000001</v>
      </c>
      <c r="G33" s="2">
        <f t="shared" si="10"/>
        <v>3.8333333333333334E-5</v>
      </c>
      <c r="H33" s="2">
        <f t="shared" si="8"/>
        <v>4.0151515151515151E-5</v>
      </c>
      <c r="I33" s="2">
        <f t="shared" si="9"/>
        <v>4.0151515151515151E-5</v>
      </c>
      <c r="J33">
        <f t="shared" si="11"/>
        <v>3.9545454545454548E-5</v>
      </c>
      <c r="K33">
        <f t="shared" si="14"/>
        <v>7.3987980496654962E-2</v>
      </c>
      <c r="L33">
        <f t="shared" si="12"/>
        <v>9.0909090909090809E-7</v>
      </c>
      <c r="M33">
        <f t="shared" si="13"/>
        <v>1.7008731148656293E-3</v>
      </c>
    </row>
    <row r="35" spans="2:13" x14ac:dyDescent="0.25">
      <c r="B35">
        <v>14.9</v>
      </c>
      <c r="C35" s="2"/>
      <c r="D35" s="10" t="s">
        <v>41</v>
      </c>
      <c r="E35" s="10"/>
      <c r="F35" s="10"/>
      <c r="G35" s="10" t="s">
        <v>42</v>
      </c>
      <c r="H35" s="10"/>
      <c r="I35" s="10"/>
      <c r="J35" t="s">
        <v>53</v>
      </c>
      <c r="K35">
        <f>MAX(G37:I49)</f>
        <v>2.613636363636364E-4</v>
      </c>
    </row>
    <row r="36" spans="2:13" x14ac:dyDescent="0.25">
      <c r="C36" s="2" t="s">
        <v>44</v>
      </c>
      <c r="D36" s="2" t="s">
        <v>45</v>
      </c>
      <c r="E36" s="2" t="s">
        <v>46</v>
      </c>
      <c r="F36" s="2" t="s">
        <v>47</v>
      </c>
      <c r="G36" s="2" t="s">
        <v>45</v>
      </c>
      <c r="H36" s="2" t="s">
        <v>46</v>
      </c>
      <c r="I36" s="2" t="s">
        <v>47</v>
      </c>
      <c r="J36" s="9" t="s">
        <v>54</v>
      </c>
      <c r="K36" t="s">
        <v>55</v>
      </c>
      <c r="L36" t="s">
        <v>56</v>
      </c>
      <c r="M36" t="s">
        <v>58</v>
      </c>
    </row>
    <row r="37" spans="2:13" x14ac:dyDescent="0.25">
      <c r="C37" s="2">
        <v>0</v>
      </c>
      <c r="D37" s="2">
        <v>6.132E-2</v>
      </c>
      <c r="E37" s="2">
        <v>6.13E-2</v>
      </c>
      <c r="F37" s="2">
        <v>6.1559999999999997E-2</v>
      </c>
      <c r="G37" s="2">
        <f>D37/3300</f>
        <v>1.8581818181818182E-5</v>
      </c>
      <c r="H37" s="2">
        <f t="shared" ref="H37:H49" si="15">E37/3300</f>
        <v>1.8575757575757576E-5</v>
      </c>
      <c r="I37" s="2">
        <f t="shared" ref="I37:I49" si="16">F37/3300</f>
        <v>1.8654545454545454E-5</v>
      </c>
      <c r="J37">
        <f>AVERAGE(G37:I37)</f>
        <v>1.8604040404040401E-5</v>
      </c>
      <c r="K37">
        <f>J37/$K$35</f>
        <v>7.118067632850239E-2</v>
      </c>
      <c r="L37">
        <f>((MAX(G37:I37)-MIN(G37:I37))/2)</f>
        <v>3.9393939393939068E-8</v>
      </c>
      <c r="M37">
        <f>L37/$K$35</f>
        <v>1.5072463768115815E-4</v>
      </c>
    </row>
    <row r="38" spans="2:13" x14ac:dyDescent="0.25">
      <c r="C38" s="2">
        <v>0.5</v>
      </c>
      <c r="D38" s="2">
        <v>6.2219999999999998E-2</v>
      </c>
      <c r="E38" s="2">
        <v>6.2440000000000002E-2</v>
      </c>
      <c r="F38" s="2">
        <v>6.2390000000000001E-2</v>
      </c>
      <c r="G38" s="2">
        <f t="shared" ref="G38:G49" si="17">D38/3300</f>
        <v>1.8854545454545452E-5</v>
      </c>
      <c r="H38" s="2">
        <f t="shared" si="15"/>
        <v>1.8921212121212123E-5</v>
      </c>
      <c r="I38" s="2">
        <f t="shared" si="16"/>
        <v>1.8906060606060607E-5</v>
      </c>
      <c r="J38">
        <f t="shared" ref="J38:J49" si="18">AVERAGE(G38:I38)</f>
        <v>1.8893939393939393E-5</v>
      </c>
      <c r="K38">
        <f t="shared" ref="K38:K49" si="19">J38/$K$35</f>
        <v>7.2289855072463757E-2</v>
      </c>
      <c r="L38">
        <f t="shared" ref="L38:L49" si="20">((MAX(G38:I38)-MIN(G38:I38))/2)</f>
        <v>3.3333333333335273E-8</v>
      </c>
      <c r="M38">
        <f t="shared" ref="M38:M49" si="21">L38/$K$35</f>
        <v>1.2753623188406537E-4</v>
      </c>
    </row>
    <row r="39" spans="2:13" x14ac:dyDescent="0.25">
      <c r="C39" s="2">
        <v>1</v>
      </c>
      <c r="D39" s="2">
        <v>6.8339999999999998E-2</v>
      </c>
      <c r="E39" s="2">
        <v>6.8739999999999996E-2</v>
      </c>
      <c r="F39" s="2">
        <v>6.9370000000000001E-2</v>
      </c>
      <c r="G39" s="2">
        <f t="shared" si="17"/>
        <v>2.0709090909090908E-5</v>
      </c>
      <c r="H39" s="2">
        <f t="shared" si="15"/>
        <v>2.0830303030303028E-5</v>
      </c>
      <c r="I39" s="2">
        <f t="shared" si="16"/>
        <v>2.1021212121212123E-5</v>
      </c>
      <c r="J39">
        <f t="shared" si="18"/>
        <v>2.0853535353535349E-5</v>
      </c>
      <c r="K39">
        <f t="shared" si="19"/>
        <v>7.9787439613526537E-2</v>
      </c>
      <c r="L39">
        <f t="shared" si="20"/>
        <v>1.5606060606060744E-7</v>
      </c>
      <c r="M39">
        <f t="shared" si="21"/>
        <v>5.9710144927536751E-4</v>
      </c>
    </row>
    <row r="40" spans="2:13" x14ac:dyDescent="0.25">
      <c r="C40" s="2">
        <v>1.5</v>
      </c>
      <c r="D40" s="2">
        <v>0.1729</v>
      </c>
      <c r="E40" s="2">
        <v>0.1578</v>
      </c>
      <c r="F40" s="2">
        <v>0.1444</v>
      </c>
      <c r="G40" s="2">
        <f t="shared" si="17"/>
        <v>5.2393939393939391E-5</v>
      </c>
      <c r="H40" s="2">
        <f t="shared" si="15"/>
        <v>4.7818181818181816E-5</v>
      </c>
      <c r="I40" s="2">
        <f t="shared" si="16"/>
        <v>4.3757575757575759E-5</v>
      </c>
      <c r="J40">
        <f t="shared" si="18"/>
        <v>4.7989898989898986E-5</v>
      </c>
      <c r="K40">
        <f t="shared" si="19"/>
        <v>0.18361352657004826</v>
      </c>
      <c r="L40">
        <f t="shared" si="20"/>
        <v>4.318181818181816E-6</v>
      </c>
      <c r="M40">
        <f t="shared" si="21"/>
        <v>1.6521739130434771E-2</v>
      </c>
    </row>
    <row r="41" spans="2:13" x14ac:dyDescent="0.25">
      <c r="C41" s="2">
        <v>2</v>
      </c>
      <c r="D41" s="2">
        <v>0.55300000000000005</v>
      </c>
      <c r="E41" s="2">
        <v>0.5585</v>
      </c>
      <c r="F41" s="2">
        <v>0.60750000000000004</v>
      </c>
      <c r="G41" s="2">
        <f t="shared" si="17"/>
        <v>1.675757575757576E-4</v>
      </c>
      <c r="H41" s="2">
        <f t="shared" si="15"/>
        <v>1.6924242424242423E-4</v>
      </c>
      <c r="I41" s="2">
        <f t="shared" si="16"/>
        <v>1.8409090909090911E-4</v>
      </c>
      <c r="J41">
        <f t="shared" si="18"/>
        <v>1.7363636363636366E-4</v>
      </c>
      <c r="K41">
        <f t="shared" si="19"/>
        <v>0.66434782608695653</v>
      </c>
      <c r="L41">
        <f t="shared" si="20"/>
        <v>8.2575757575757566E-6</v>
      </c>
      <c r="M41">
        <f t="shared" si="21"/>
        <v>3.1594202898550715E-2</v>
      </c>
    </row>
    <row r="42" spans="2:13" x14ac:dyDescent="0.25">
      <c r="C42" s="2">
        <v>2.5</v>
      </c>
      <c r="D42" s="2">
        <v>0.84789999999999999</v>
      </c>
      <c r="E42" s="2">
        <v>0.8548</v>
      </c>
      <c r="F42" s="8">
        <v>0.86250000000000004</v>
      </c>
      <c r="G42" s="2">
        <f t="shared" si="17"/>
        <v>2.5693939393939394E-4</v>
      </c>
      <c r="H42" s="2">
        <f t="shared" si="15"/>
        <v>2.5903030303030304E-4</v>
      </c>
      <c r="I42" s="2">
        <f t="shared" si="16"/>
        <v>2.613636363636364E-4</v>
      </c>
      <c r="J42">
        <f t="shared" si="18"/>
        <v>2.5911111111111116E-4</v>
      </c>
      <c r="K42">
        <f t="shared" si="19"/>
        <v>0.99138164251207739</v>
      </c>
      <c r="L42">
        <f t="shared" si="20"/>
        <v>2.2121212121212306E-6</v>
      </c>
      <c r="M42">
        <f t="shared" si="21"/>
        <v>8.4637681159420979E-3</v>
      </c>
    </row>
    <row r="43" spans="2:13" x14ac:dyDescent="0.25">
      <c r="C43" s="2">
        <v>3</v>
      </c>
      <c r="D43" s="2">
        <v>0.83819999999999995</v>
      </c>
      <c r="E43" s="2">
        <v>0.83660000000000001</v>
      </c>
      <c r="F43" s="2">
        <v>0.85570000000000002</v>
      </c>
      <c r="G43" s="2">
        <f t="shared" si="17"/>
        <v>2.5399999999999999E-4</v>
      </c>
      <c r="H43" s="2">
        <f t="shared" si="15"/>
        <v>2.535151515151515E-4</v>
      </c>
      <c r="I43" s="2">
        <f t="shared" si="16"/>
        <v>2.5930303030303033E-4</v>
      </c>
      <c r="J43">
        <f t="shared" si="18"/>
        <v>2.5560606060606061E-4</v>
      </c>
      <c r="K43">
        <f t="shared" si="19"/>
        <v>0.97797101449275348</v>
      </c>
      <c r="L43">
        <f t="shared" si="20"/>
        <v>2.8939393939394142E-6</v>
      </c>
      <c r="M43">
        <f t="shared" si="21"/>
        <v>1.1072463768116018E-2</v>
      </c>
    </row>
    <row r="44" spans="2:13" x14ac:dyDescent="0.25">
      <c r="C44" s="2">
        <v>3.5</v>
      </c>
      <c r="D44" s="2">
        <v>0.66590000000000005</v>
      </c>
      <c r="E44" s="2">
        <v>0.60489999999999999</v>
      </c>
      <c r="F44" s="2">
        <v>0.65459999999999996</v>
      </c>
      <c r="G44" s="2">
        <f t="shared" si="17"/>
        <v>2.0178787878787879E-4</v>
      </c>
      <c r="H44" s="2">
        <f t="shared" si="15"/>
        <v>1.833030303030303E-4</v>
      </c>
      <c r="I44" s="2">
        <f t="shared" si="16"/>
        <v>1.9836363636363636E-4</v>
      </c>
      <c r="J44">
        <f t="shared" si="18"/>
        <v>1.9448484848484847E-4</v>
      </c>
      <c r="K44">
        <f t="shared" si="19"/>
        <v>0.74411594202898534</v>
      </c>
      <c r="L44">
        <f t="shared" si="20"/>
        <v>9.2424242424242486E-6</v>
      </c>
      <c r="M44">
        <f t="shared" si="21"/>
        <v>3.5362318840579728E-2</v>
      </c>
    </row>
    <row r="45" spans="2:13" x14ac:dyDescent="0.25">
      <c r="C45" s="2">
        <v>4</v>
      </c>
      <c r="D45" s="2">
        <v>0.27310000000000001</v>
      </c>
      <c r="E45" s="2">
        <v>0.24410000000000001</v>
      </c>
      <c r="F45" s="2">
        <v>0.25590000000000002</v>
      </c>
      <c r="G45" s="2">
        <f t="shared" si="17"/>
        <v>8.2757575757575765E-5</v>
      </c>
      <c r="H45" s="2">
        <f t="shared" si="15"/>
        <v>7.3969696969696972E-5</v>
      </c>
      <c r="I45" s="2">
        <f t="shared" si="16"/>
        <v>7.7545454545454556E-5</v>
      </c>
      <c r="J45">
        <f t="shared" si="18"/>
        <v>7.8090909090909098E-5</v>
      </c>
      <c r="K45">
        <f t="shared" si="19"/>
        <v>0.29878260869565215</v>
      </c>
      <c r="L45">
        <f t="shared" si="20"/>
        <v>4.3939393939393964E-6</v>
      </c>
      <c r="M45">
        <f t="shared" si="21"/>
        <v>1.6811594202898558E-2</v>
      </c>
    </row>
    <row r="46" spans="2:13" x14ac:dyDescent="0.25">
      <c r="C46" s="2">
        <v>4.5</v>
      </c>
      <c r="D46" s="2">
        <v>8.5919999999999996E-2</v>
      </c>
      <c r="E46" s="2">
        <v>8.3540000000000003E-2</v>
      </c>
      <c r="F46" s="2">
        <v>8.6389999999999995E-2</v>
      </c>
      <c r="G46" s="2">
        <f t="shared" si="17"/>
        <v>2.6036363636363635E-5</v>
      </c>
      <c r="H46" s="2">
        <f t="shared" si="15"/>
        <v>2.5315151515151517E-5</v>
      </c>
      <c r="I46" s="2">
        <f t="shared" si="16"/>
        <v>2.6178787878787876E-5</v>
      </c>
      <c r="J46">
        <f t="shared" si="18"/>
        <v>2.584343434343434E-5</v>
      </c>
      <c r="K46">
        <f t="shared" si="19"/>
        <v>9.8879227053140076E-2</v>
      </c>
      <c r="L46">
        <f t="shared" si="20"/>
        <v>4.3181818181817922E-7</v>
      </c>
      <c r="M46">
        <f t="shared" si="21"/>
        <v>1.6521739130434681E-3</v>
      </c>
    </row>
    <row r="47" spans="2:13" x14ac:dyDescent="0.25">
      <c r="C47" s="2">
        <v>5</v>
      </c>
      <c r="D47" s="2">
        <v>6.7820000000000005E-2</v>
      </c>
      <c r="E47" s="2">
        <v>6.6750000000000004E-2</v>
      </c>
      <c r="F47" s="2">
        <v>7.0029999999999995E-2</v>
      </c>
      <c r="G47" s="2">
        <f t="shared" si="17"/>
        <v>2.0551515151515152E-5</v>
      </c>
      <c r="H47" s="2">
        <f t="shared" si="15"/>
        <v>2.022727272727273E-5</v>
      </c>
      <c r="I47" s="2">
        <f t="shared" si="16"/>
        <v>2.1221212121212121E-5</v>
      </c>
      <c r="J47">
        <f t="shared" si="18"/>
        <v>2.0666666666666666E-5</v>
      </c>
      <c r="K47">
        <f t="shared" si="19"/>
        <v>7.9072463768115928E-2</v>
      </c>
      <c r="L47">
        <f t="shared" si="20"/>
        <v>4.9696969696969586E-7</v>
      </c>
      <c r="M47">
        <f t="shared" si="21"/>
        <v>1.9014492753623143E-3</v>
      </c>
    </row>
    <row r="48" spans="2:13" x14ac:dyDescent="0.25">
      <c r="C48" s="2">
        <v>5.5</v>
      </c>
      <c r="D48" s="2">
        <v>6.4670000000000005E-2</v>
      </c>
      <c r="E48" s="2">
        <v>6.4399999999999999E-2</v>
      </c>
      <c r="F48" s="2">
        <v>6.5740000000000007E-2</v>
      </c>
      <c r="G48" s="2">
        <f t="shared" si="17"/>
        <v>1.9596969696969698E-5</v>
      </c>
      <c r="H48" s="2">
        <f t="shared" si="15"/>
        <v>1.9515151515151515E-5</v>
      </c>
      <c r="I48" s="2">
        <f t="shared" si="16"/>
        <v>1.9921212121212123E-5</v>
      </c>
      <c r="J48">
        <f t="shared" si="18"/>
        <v>1.9677777777777779E-5</v>
      </c>
      <c r="K48">
        <f t="shared" si="19"/>
        <v>7.5288888888888877E-2</v>
      </c>
      <c r="L48">
        <f t="shared" si="20"/>
        <v>2.0303030303030422E-7</v>
      </c>
      <c r="M48">
        <f t="shared" si="21"/>
        <v>7.76811594202903E-4</v>
      </c>
    </row>
    <row r="49" spans="3:13" x14ac:dyDescent="0.25">
      <c r="C49" s="2">
        <v>6</v>
      </c>
      <c r="D49" s="2">
        <v>6.4250000000000002E-2</v>
      </c>
      <c r="E49" s="2">
        <v>6.5329999999999999E-2</v>
      </c>
      <c r="F49" s="2">
        <v>6.6669999999999993E-2</v>
      </c>
      <c r="G49" s="2">
        <f t="shared" si="17"/>
        <v>1.9469696969696969E-5</v>
      </c>
      <c r="H49" s="2">
        <f t="shared" si="15"/>
        <v>1.9796969696969696E-5</v>
      </c>
      <c r="I49" s="2">
        <f t="shared" si="16"/>
        <v>2.0203030303030301E-5</v>
      </c>
      <c r="J49">
        <f t="shared" si="18"/>
        <v>1.9823232323232324E-5</v>
      </c>
      <c r="K49">
        <f t="shared" si="19"/>
        <v>7.5845410628019319E-2</v>
      </c>
      <c r="L49">
        <f t="shared" si="20"/>
        <v>3.6666666666666598E-7</v>
      </c>
      <c r="M49">
        <f t="shared" si="21"/>
        <v>1.4028985507246348E-3</v>
      </c>
    </row>
    <row r="55" spans="3:13" x14ac:dyDescent="0.25">
      <c r="I55" t="e" cm="1">
        <f t="array" ref="I55">ST</f>
        <v>#NAME?</v>
      </c>
    </row>
  </sheetData>
  <mergeCells count="6">
    <mergeCell ref="D3:F3"/>
    <mergeCell ref="G3:I3"/>
    <mergeCell ref="D19:F19"/>
    <mergeCell ref="G19:I19"/>
    <mergeCell ref="D35:F35"/>
    <mergeCell ref="G35:I3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FDB-1C8F-4A04-80C0-91F1CC81A965}">
  <dimension ref="B3:L17"/>
  <sheetViews>
    <sheetView workbookViewId="0">
      <selection activeCell="L4" sqref="L4"/>
    </sheetView>
  </sheetViews>
  <sheetFormatPr defaultRowHeight="15" x14ac:dyDescent="0.25"/>
  <cols>
    <col min="12" max="12" width="12" bestFit="1" customWidth="1"/>
  </cols>
  <sheetData>
    <row r="3" spans="2:12" x14ac:dyDescent="0.25">
      <c r="C3" s="2"/>
      <c r="D3" s="10" t="s">
        <v>41</v>
      </c>
      <c r="E3" s="10"/>
      <c r="F3" s="10"/>
      <c r="G3" s="10" t="s">
        <v>42</v>
      </c>
      <c r="H3" s="10"/>
      <c r="I3" s="10"/>
      <c r="J3" t="s">
        <v>53</v>
      </c>
      <c r="K3">
        <f>MAX(G5:I17)</f>
        <v>8.0312499999999991E-4</v>
      </c>
    </row>
    <row r="4" spans="2:12" x14ac:dyDescent="0.25">
      <c r="C4" s="2" t="s">
        <v>44</v>
      </c>
      <c r="D4" s="2" t="s">
        <v>45</v>
      </c>
      <c r="E4" s="2" t="s">
        <v>46</v>
      </c>
      <c r="F4" s="2" t="s">
        <v>47</v>
      </c>
      <c r="G4" s="2" t="s">
        <v>45</v>
      </c>
      <c r="H4" s="2" t="s">
        <v>46</v>
      </c>
      <c r="I4" s="2" t="s">
        <v>47</v>
      </c>
      <c r="J4" s="8" t="s">
        <v>54</v>
      </c>
      <c r="L4" t="s">
        <v>57</v>
      </c>
    </row>
    <row r="5" spans="2:12" x14ac:dyDescent="0.25">
      <c r="C5" s="2">
        <v>0</v>
      </c>
      <c r="D5" s="2">
        <v>0.49130000000000001</v>
      </c>
      <c r="E5" s="2">
        <v>0.45939999999999998</v>
      </c>
      <c r="F5" s="2">
        <v>0.48630000000000001</v>
      </c>
      <c r="G5" s="2">
        <f>D5/1600</f>
        <v>3.0706249999999999E-4</v>
      </c>
      <c r="H5" s="2">
        <f t="shared" ref="H5:I5" si="0">E5/1600</f>
        <v>2.87125E-4</v>
      </c>
      <c r="I5" s="2">
        <f t="shared" si="0"/>
        <v>3.0393750000000001E-4</v>
      </c>
      <c r="J5">
        <f>AVERAGE(G5:I5)</f>
        <v>2.99375E-4</v>
      </c>
      <c r="K5">
        <f>J5/$K$3</f>
        <v>0.37276264591439695</v>
      </c>
      <c r="L5">
        <f>((MAX(G5:I5)-MIN(G5:I5))/2)/$K$3</f>
        <v>1.2412451361867699E-2</v>
      </c>
    </row>
    <row r="6" spans="2:12" x14ac:dyDescent="0.25">
      <c r="C6" s="2">
        <v>0.5</v>
      </c>
      <c r="D6" s="2">
        <v>0.46539999999999998</v>
      </c>
      <c r="E6" s="2">
        <v>0.4879</v>
      </c>
      <c r="F6" s="2">
        <v>0.50629999999999997</v>
      </c>
      <c r="G6" s="2">
        <f t="shared" ref="G6:G17" si="1">D6/1600</f>
        <v>2.9087500000000001E-4</v>
      </c>
      <c r="H6" s="2">
        <f t="shared" ref="H6:H17" si="2">E6/1600</f>
        <v>3.0493749999999998E-4</v>
      </c>
      <c r="I6" s="2">
        <f t="shared" ref="I6:I17" si="3">F6/1600</f>
        <v>3.1643749999999999E-4</v>
      </c>
      <c r="J6">
        <f t="shared" ref="J6:J17" si="4">AVERAGE(G6:I6)</f>
        <v>3.0408333333333334E-4</v>
      </c>
      <c r="K6">
        <f t="shared" ref="K6:K17" si="5">J6/$K$3</f>
        <v>0.37862516212710773</v>
      </c>
      <c r="L6">
        <f t="shared" ref="L6:L17" si="6">((MAX(G6:I6)-MIN(G6:I6))/2)/$K$3</f>
        <v>1.591439688715952E-2</v>
      </c>
    </row>
    <row r="7" spans="2:12" x14ac:dyDescent="0.25">
      <c r="C7" s="2">
        <v>1</v>
      </c>
      <c r="D7" s="2">
        <v>0.57865</v>
      </c>
      <c r="E7" s="2">
        <v>0.53700000000000003</v>
      </c>
      <c r="F7" s="2">
        <v>0.55589999999999995</v>
      </c>
      <c r="G7" s="2">
        <f t="shared" si="1"/>
        <v>3.6165625E-4</v>
      </c>
      <c r="H7" s="2">
        <f t="shared" si="2"/>
        <v>3.3562500000000004E-4</v>
      </c>
      <c r="I7" s="2">
        <f t="shared" si="3"/>
        <v>3.4743749999999998E-4</v>
      </c>
      <c r="J7">
        <f t="shared" si="4"/>
        <v>3.4823958333333338E-4</v>
      </c>
      <c r="K7">
        <f t="shared" si="5"/>
        <v>0.43360570687418948</v>
      </c>
      <c r="L7">
        <f t="shared" si="6"/>
        <v>1.6206225680933828E-2</v>
      </c>
    </row>
    <row r="8" spans="2:12" x14ac:dyDescent="0.25">
      <c r="C8" s="2">
        <v>1.5</v>
      </c>
      <c r="D8" s="2">
        <v>0.75639999999999996</v>
      </c>
      <c r="E8" s="2">
        <v>0.71799999999999997</v>
      </c>
      <c r="F8" s="2">
        <v>0.75649999999999995</v>
      </c>
      <c r="G8" s="2">
        <f t="shared" si="1"/>
        <v>4.7274999999999997E-4</v>
      </c>
      <c r="H8" s="2">
        <f t="shared" si="2"/>
        <v>4.4874999999999998E-4</v>
      </c>
      <c r="I8" s="2">
        <f t="shared" si="3"/>
        <v>4.7281249999999998E-4</v>
      </c>
      <c r="J8">
        <f t="shared" si="4"/>
        <v>4.6477083333333331E-4</v>
      </c>
      <c r="K8">
        <f t="shared" si="5"/>
        <v>0.57870298313878088</v>
      </c>
      <c r="L8">
        <f t="shared" si="6"/>
        <v>1.4980544747081711E-2</v>
      </c>
    </row>
    <row r="9" spans="2:12" x14ac:dyDescent="0.25">
      <c r="B9">
        <v>21.8</v>
      </c>
      <c r="C9" s="2">
        <v>2</v>
      </c>
      <c r="D9" s="2">
        <v>0.90139999999999998</v>
      </c>
      <c r="E9" s="2">
        <v>0.89510000000000001</v>
      </c>
      <c r="F9" s="2">
        <v>0.94359999999999999</v>
      </c>
      <c r="G9" s="2">
        <f t="shared" si="1"/>
        <v>5.6337499999999997E-4</v>
      </c>
      <c r="H9" s="2">
        <f t="shared" si="2"/>
        <v>5.5943750000000004E-4</v>
      </c>
      <c r="I9" s="2">
        <f t="shared" si="3"/>
        <v>5.8975E-4</v>
      </c>
      <c r="J9">
        <f t="shared" si="4"/>
        <v>5.7085416666666667E-4</v>
      </c>
      <c r="K9">
        <f t="shared" si="5"/>
        <v>0.71079118028534383</v>
      </c>
      <c r="L9">
        <f t="shared" si="6"/>
        <v>1.8871595330739274E-2</v>
      </c>
    </row>
    <row r="10" spans="2:12" x14ac:dyDescent="0.25">
      <c r="C10" s="2">
        <v>2.5</v>
      </c>
      <c r="D10" s="2">
        <v>1.2130000000000001</v>
      </c>
      <c r="E10" s="2">
        <v>1.179</v>
      </c>
      <c r="F10" s="2">
        <v>1.1719999999999999</v>
      </c>
      <c r="G10" s="2">
        <f t="shared" si="1"/>
        <v>7.5812500000000001E-4</v>
      </c>
      <c r="H10" s="2">
        <f t="shared" si="2"/>
        <v>7.3687500000000001E-4</v>
      </c>
      <c r="I10" s="2">
        <f t="shared" si="3"/>
        <v>7.3249999999999997E-4</v>
      </c>
      <c r="J10">
        <f t="shared" si="4"/>
        <v>7.425E-4</v>
      </c>
      <c r="K10">
        <f t="shared" si="5"/>
        <v>0.92451361867704285</v>
      </c>
      <c r="L10">
        <f t="shared" si="6"/>
        <v>1.5953307392996136E-2</v>
      </c>
    </row>
    <row r="11" spans="2:12" x14ac:dyDescent="0.25">
      <c r="C11" s="2">
        <v>3</v>
      </c>
      <c r="D11" s="2">
        <v>1.2849999999999999</v>
      </c>
      <c r="E11" s="2">
        <v>1.282</v>
      </c>
      <c r="F11" s="2">
        <v>1.278</v>
      </c>
      <c r="G11" s="2">
        <f t="shared" si="1"/>
        <v>8.0312499999999991E-4</v>
      </c>
      <c r="H11" s="2">
        <f t="shared" si="2"/>
        <v>8.0124999999999999E-4</v>
      </c>
      <c r="I11" s="2">
        <f t="shared" si="3"/>
        <v>7.9874999999999998E-4</v>
      </c>
      <c r="J11">
        <f t="shared" si="4"/>
        <v>8.0104166666666659E-4</v>
      </c>
      <c r="K11">
        <f t="shared" si="5"/>
        <v>0.99740596627756162</v>
      </c>
      <c r="L11">
        <f t="shared" si="6"/>
        <v>2.7237354085602682E-3</v>
      </c>
    </row>
    <row r="12" spans="2:12" x14ac:dyDescent="0.25">
      <c r="C12" s="2">
        <v>3.5</v>
      </c>
      <c r="D12" s="2">
        <v>1.2303999999999999</v>
      </c>
      <c r="E12" s="2">
        <v>1.194</v>
      </c>
      <c r="F12" s="2">
        <v>1.282</v>
      </c>
      <c r="G12" s="2">
        <f t="shared" si="1"/>
        <v>7.6899999999999994E-4</v>
      </c>
      <c r="H12" s="2">
        <f t="shared" si="2"/>
        <v>7.4624999999999995E-4</v>
      </c>
      <c r="I12" s="2">
        <f t="shared" si="3"/>
        <v>8.0124999999999999E-4</v>
      </c>
      <c r="J12">
        <f t="shared" si="4"/>
        <v>7.7216666666666666E-4</v>
      </c>
      <c r="K12">
        <f t="shared" si="5"/>
        <v>0.96145265888456555</v>
      </c>
      <c r="L12">
        <f t="shared" si="6"/>
        <v>3.4241245136186794E-2</v>
      </c>
    </row>
    <row r="13" spans="2:12" x14ac:dyDescent="0.25">
      <c r="C13" s="2">
        <v>4</v>
      </c>
      <c r="D13" s="2">
        <v>1.0840000000000001</v>
      </c>
      <c r="E13" s="2">
        <v>1.091</v>
      </c>
      <c r="F13" s="2">
        <v>1.075</v>
      </c>
      <c r="G13" s="2">
        <f t="shared" si="1"/>
        <v>6.7750000000000004E-4</v>
      </c>
      <c r="H13" s="2">
        <f t="shared" si="2"/>
        <v>6.8187499999999997E-4</v>
      </c>
      <c r="I13" s="2">
        <f t="shared" si="3"/>
        <v>6.7187499999999995E-4</v>
      </c>
      <c r="J13">
        <f t="shared" si="4"/>
        <v>6.7708333333333336E-4</v>
      </c>
      <c r="K13">
        <f t="shared" si="5"/>
        <v>0.84306095979247742</v>
      </c>
      <c r="L13">
        <f t="shared" si="6"/>
        <v>6.225680933852157E-3</v>
      </c>
    </row>
    <row r="14" spans="2:12" x14ac:dyDescent="0.25">
      <c r="C14" s="2">
        <v>4.5</v>
      </c>
      <c r="D14" s="2">
        <v>0.69010000000000005</v>
      </c>
      <c r="E14" s="2">
        <v>0.74850000000000005</v>
      </c>
      <c r="F14" s="2">
        <v>0.71830000000000005</v>
      </c>
      <c r="G14" s="2">
        <f t="shared" si="1"/>
        <v>4.3131250000000006E-4</v>
      </c>
      <c r="H14" s="2">
        <f t="shared" si="2"/>
        <v>4.6781250000000002E-4</v>
      </c>
      <c r="I14" s="2">
        <f t="shared" si="3"/>
        <v>4.4893750000000001E-4</v>
      </c>
      <c r="J14">
        <f t="shared" si="4"/>
        <v>4.493541666666667E-4</v>
      </c>
      <c r="K14">
        <f t="shared" si="5"/>
        <v>0.55950713359273685</v>
      </c>
      <c r="L14">
        <f t="shared" si="6"/>
        <v>2.2723735408560292E-2</v>
      </c>
    </row>
    <row r="15" spans="2:12" x14ac:dyDescent="0.25">
      <c r="C15" s="2">
        <v>5</v>
      </c>
      <c r="D15" s="2">
        <v>0.56540000000000001</v>
      </c>
      <c r="E15" s="2">
        <v>0.59650000000000003</v>
      </c>
      <c r="F15" s="2">
        <v>0.56779999999999997</v>
      </c>
      <c r="G15" s="2">
        <f t="shared" si="1"/>
        <v>3.5337500000000001E-4</v>
      </c>
      <c r="H15" s="2">
        <f t="shared" si="2"/>
        <v>3.7281250000000004E-4</v>
      </c>
      <c r="I15" s="2">
        <f t="shared" si="3"/>
        <v>3.5487499999999999E-4</v>
      </c>
      <c r="J15">
        <f t="shared" si="4"/>
        <v>3.6035416666666665E-4</v>
      </c>
      <c r="K15">
        <f t="shared" si="5"/>
        <v>0.44869001297016864</v>
      </c>
      <c r="L15">
        <f t="shared" si="6"/>
        <v>1.2101167315175118E-2</v>
      </c>
    </row>
    <row r="16" spans="2:12" x14ac:dyDescent="0.25">
      <c r="C16" s="2">
        <v>5.5</v>
      </c>
      <c r="D16" s="2">
        <v>0.49320000000000003</v>
      </c>
      <c r="E16" s="2">
        <v>0.50219999999999998</v>
      </c>
      <c r="F16" s="2">
        <v>0.49780000000000002</v>
      </c>
      <c r="G16" s="2">
        <f t="shared" si="1"/>
        <v>3.0825000000000004E-4</v>
      </c>
      <c r="H16" s="2">
        <f t="shared" si="2"/>
        <v>3.1387499999999997E-4</v>
      </c>
      <c r="I16" s="2">
        <f t="shared" si="3"/>
        <v>3.1112499999999999E-4</v>
      </c>
      <c r="J16">
        <f t="shared" si="4"/>
        <v>3.1108333333333335E-4</v>
      </c>
      <c r="K16">
        <f t="shared" si="5"/>
        <v>0.38734111543450073</v>
      </c>
      <c r="L16">
        <f t="shared" si="6"/>
        <v>3.5019455252917877E-3</v>
      </c>
    </row>
    <row r="17" spans="3:12" x14ac:dyDescent="0.25">
      <c r="C17" s="2">
        <v>6</v>
      </c>
      <c r="D17" s="2">
        <v>0.46310000000000001</v>
      </c>
      <c r="E17" s="2">
        <v>0.47520000000000001</v>
      </c>
      <c r="F17" s="2">
        <v>0.50239999999999996</v>
      </c>
      <c r="G17" s="2">
        <f t="shared" si="1"/>
        <v>2.8943749999999998E-4</v>
      </c>
      <c r="H17" s="2">
        <f t="shared" si="2"/>
        <v>2.9700000000000001E-4</v>
      </c>
      <c r="I17" s="2">
        <f t="shared" si="3"/>
        <v>3.1399999999999999E-4</v>
      </c>
      <c r="J17">
        <f t="shared" si="4"/>
        <v>3.0014583333333331E-4</v>
      </c>
      <c r="K17">
        <f t="shared" si="5"/>
        <v>0.37372243839169911</v>
      </c>
      <c r="L17">
        <f t="shared" si="6"/>
        <v>1.5291828793774326E-2</v>
      </c>
    </row>
  </sheetData>
  <mergeCells count="2">
    <mergeCell ref="D3:F3"/>
    <mergeCell ref="G3:I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5BE4-CC38-454C-A3D3-B2C9A636ABE4}">
  <dimension ref="A1:N64"/>
  <sheetViews>
    <sheetView topLeftCell="A25" zoomScale="85" zoomScaleNormal="85" workbookViewId="0">
      <selection activeCell="N45" sqref="N45"/>
    </sheetView>
  </sheetViews>
  <sheetFormatPr defaultRowHeight="15" x14ac:dyDescent="0.25"/>
  <cols>
    <col min="9" max="9" width="12" bestFit="1" customWidth="1"/>
    <col min="14" max="14" width="10.28515625" bestFit="1" customWidth="1"/>
  </cols>
  <sheetData>
    <row r="1" spans="1:12" x14ac:dyDescent="0.25">
      <c r="F1" t="s">
        <v>59</v>
      </c>
    </row>
    <row r="2" spans="1:12" x14ac:dyDescent="0.25">
      <c r="A2">
        <v>9.8000000000000007</v>
      </c>
      <c r="B2" s="3"/>
      <c r="C2" s="12" t="s">
        <v>41</v>
      </c>
      <c r="D2" s="12"/>
      <c r="E2" s="12"/>
      <c r="F2" s="12" t="s">
        <v>42</v>
      </c>
      <c r="G2" s="12"/>
      <c r="H2" s="12"/>
      <c r="I2" s="3"/>
      <c r="J2" s="3" t="s">
        <v>60</v>
      </c>
      <c r="K2">
        <f>MAX(F4:H19)</f>
        <v>1.984E-4</v>
      </c>
      <c r="L2" t="s">
        <v>62</v>
      </c>
    </row>
    <row r="3" spans="1:12" x14ac:dyDescent="0.25">
      <c r="B3" s="3" t="s">
        <v>44</v>
      </c>
      <c r="C3" s="3" t="s">
        <v>45</v>
      </c>
      <c r="D3" s="3" t="s">
        <v>46</v>
      </c>
      <c r="E3" s="3" t="s">
        <v>47</v>
      </c>
      <c r="F3" s="3" t="s">
        <v>45</v>
      </c>
      <c r="G3" s="3" t="s">
        <v>46</v>
      </c>
      <c r="H3" s="3" t="s">
        <v>47</v>
      </c>
      <c r="I3" s="3" t="s">
        <v>54</v>
      </c>
      <c r="J3" s="3" t="s">
        <v>61</v>
      </c>
    </row>
    <row r="4" spans="1:12" x14ac:dyDescent="0.25">
      <c r="B4" s="3">
        <v>1</v>
      </c>
      <c r="C4" s="3">
        <v>0.16200000000000001</v>
      </c>
      <c r="D4" s="3">
        <v>0.159</v>
      </c>
      <c r="E4" s="3">
        <v>0.157</v>
      </c>
      <c r="F4" s="3">
        <f>C4/10000</f>
        <v>1.6200000000000001E-5</v>
      </c>
      <c r="G4" s="3">
        <f t="shared" ref="G4:H4" si="0">D4/10000</f>
        <v>1.59E-5</v>
      </c>
      <c r="H4" s="3">
        <f t="shared" si="0"/>
        <v>1.5699999999999999E-5</v>
      </c>
      <c r="I4" s="3">
        <f>AVERAGE(F4:H4)</f>
        <v>1.5933333333333332E-5</v>
      </c>
      <c r="J4" s="3">
        <f>(MAX(F4:H4)-MIN(F4:H4))/2</f>
        <v>2.5000000000000099E-7</v>
      </c>
      <c r="K4">
        <f>I4/$K$2</f>
        <v>8.0309139784946235E-2</v>
      </c>
      <c r="L4">
        <f>J4/$K$2</f>
        <v>1.2600806451612953E-3</v>
      </c>
    </row>
    <row r="5" spans="1:12" x14ac:dyDescent="0.25">
      <c r="B5" s="3">
        <v>2</v>
      </c>
      <c r="C5" s="3">
        <v>0.17899999999999999</v>
      </c>
      <c r="D5" s="3">
        <v>0.17</v>
      </c>
      <c r="E5" s="3">
        <v>0.16700000000000001</v>
      </c>
      <c r="F5" s="3">
        <f t="shared" ref="F5:F19" si="1">C5/10000</f>
        <v>1.7899999999999998E-5</v>
      </c>
      <c r="G5" s="3">
        <f t="shared" ref="G5:G19" si="2">D5/10000</f>
        <v>1.7E-5</v>
      </c>
      <c r="H5" s="3">
        <f t="shared" ref="H5:H19" si="3">E5/10000</f>
        <v>1.6699999999999999E-5</v>
      </c>
      <c r="I5" s="3">
        <f t="shared" ref="I5:I19" si="4">AVERAGE(F5:H5)</f>
        <v>1.7199999999999998E-5</v>
      </c>
      <c r="J5" s="3">
        <f t="shared" ref="J5:J19" si="5">(MAX(F5:H5)-MIN(F5:H5))/2</f>
        <v>5.9999999999999934E-7</v>
      </c>
      <c r="K5">
        <f t="shared" ref="K5:K19" si="6">I5/$K$2</f>
        <v>8.6693548387096767E-2</v>
      </c>
      <c r="L5">
        <f t="shared" ref="L5:L19" si="7">J5/$K$2</f>
        <v>3.0241935483870937E-3</v>
      </c>
    </row>
    <row r="6" spans="1:12" x14ac:dyDescent="0.25">
      <c r="B6" s="3">
        <v>3</v>
      </c>
      <c r="C6" s="3">
        <v>0.20899999999999999</v>
      </c>
      <c r="D6" s="3">
        <v>0.192</v>
      </c>
      <c r="E6" s="3">
        <v>0.20499999999999999</v>
      </c>
      <c r="F6" s="3">
        <f t="shared" si="1"/>
        <v>2.09E-5</v>
      </c>
      <c r="G6" s="3">
        <f t="shared" si="2"/>
        <v>1.9199999999999999E-5</v>
      </c>
      <c r="H6" s="3">
        <f t="shared" si="3"/>
        <v>2.05E-5</v>
      </c>
      <c r="I6" s="3">
        <f t="shared" si="4"/>
        <v>2.02E-5</v>
      </c>
      <c r="J6" s="3">
        <f t="shared" si="5"/>
        <v>8.5000000000000033E-7</v>
      </c>
      <c r="K6">
        <f t="shared" si="6"/>
        <v>0.10181451612903225</v>
      </c>
      <c r="L6">
        <f t="shared" si="7"/>
        <v>4.2842741935483885E-3</v>
      </c>
    </row>
    <row r="7" spans="1:12" x14ac:dyDescent="0.25">
      <c r="B7" s="3">
        <v>4</v>
      </c>
      <c r="C7" s="3">
        <v>0.27400000000000002</v>
      </c>
      <c r="D7" s="3">
        <v>0.25600000000000001</v>
      </c>
      <c r="E7" s="3">
        <v>0.26800000000000002</v>
      </c>
      <c r="F7" s="3">
        <f t="shared" si="1"/>
        <v>2.7400000000000002E-5</v>
      </c>
      <c r="G7" s="3">
        <f t="shared" si="2"/>
        <v>2.5599999999999999E-5</v>
      </c>
      <c r="H7" s="3">
        <f t="shared" si="3"/>
        <v>2.6800000000000001E-5</v>
      </c>
      <c r="I7" s="3">
        <f t="shared" si="4"/>
        <v>2.6599999999999999E-5</v>
      </c>
      <c r="J7" s="3">
        <f t="shared" si="5"/>
        <v>9.0000000000000155E-7</v>
      </c>
      <c r="K7">
        <f t="shared" si="6"/>
        <v>0.13407258064516128</v>
      </c>
      <c r="L7">
        <f t="shared" si="7"/>
        <v>4.5362903225806533E-3</v>
      </c>
    </row>
    <row r="8" spans="1:12" x14ac:dyDescent="0.25">
      <c r="B8" s="3">
        <v>5</v>
      </c>
      <c r="C8" s="3">
        <v>0.38400000000000001</v>
      </c>
      <c r="D8" s="3">
        <v>0.34899999999999998</v>
      </c>
      <c r="E8" s="3">
        <v>0.38800000000000001</v>
      </c>
      <c r="F8" s="3">
        <f t="shared" si="1"/>
        <v>3.8399999999999998E-5</v>
      </c>
      <c r="G8" s="3">
        <f t="shared" si="2"/>
        <v>3.4899999999999995E-5</v>
      </c>
      <c r="H8" s="3">
        <f t="shared" si="3"/>
        <v>3.8800000000000001E-5</v>
      </c>
      <c r="I8" s="3">
        <f t="shared" si="4"/>
        <v>3.7366666666666662E-5</v>
      </c>
      <c r="J8" s="3">
        <f t="shared" si="5"/>
        <v>1.9500000000000034E-6</v>
      </c>
      <c r="K8">
        <f t="shared" si="6"/>
        <v>0.18834005376344085</v>
      </c>
      <c r="L8">
        <f t="shared" si="7"/>
        <v>9.8286290322580818E-3</v>
      </c>
    </row>
    <row r="9" spans="1:12" x14ac:dyDescent="0.25">
      <c r="B9" s="3">
        <v>6</v>
      </c>
      <c r="C9" s="3">
        <v>0.55300000000000005</v>
      </c>
      <c r="D9" s="3">
        <v>0.47799999999999998</v>
      </c>
      <c r="E9" s="3">
        <v>0.52700000000000002</v>
      </c>
      <c r="F9" s="3">
        <f t="shared" si="1"/>
        <v>5.5300000000000002E-5</v>
      </c>
      <c r="G9" s="3">
        <f t="shared" si="2"/>
        <v>4.7799999999999996E-5</v>
      </c>
      <c r="H9" s="3">
        <f t="shared" si="3"/>
        <v>5.27E-5</v>
      </c>
      <c r="I9" s="3">
        <f t="shared" si="4"/>
        <v>5.1933333333333333E-5</v>
      </c>
      <c r="J9" s="3">
        <f t="shared" si="5"/>
        <v>3.7500000000000031E-6</v>
      </c>
      <c r="K9">
        <f t="shared" si="6"/>
        <v>0.26176075268817206</v>
      </c>
      <c r="L9">
        <f t="shared" si="7"/>
        <v>1.8901209677419369E-2</v>
      </c>
    </row>
    <row r="10" spans="1:12" x14ac:dyDescent="0.25">
      <c r="B10" s="3">
        <v>7</v>
      </c>
      <c r="C10" s="3">
        <v>0.749</v>
      </c>
      <c r="D10" s="3">
        <v>0.73399999999999999</v>
      </c>
      <c r="E10" s="3">
        <v>0.78500000000000003</v>
      </c>
      <c r="F10" s="3">
        <f t="shared" si="1"/>
        <v>7.4900000000000005E-5</v>
      </c>
      <c r="G10" s="3">
        <f t="shared" si="2"/>
        <v>7.3399999999999995E-5</v>
      </c>
      <c r="H10" s="3">
        <f t="shared" si="3"/>
        <v>7.8499999999999997E-5</v>
      </c>
      <c r="I10" s="3">
        <f t="shared" si="4"/>
        <v>7.5599999999999994E-5</v>
      </c>
      <c r="J10" s="3">
        <f t="shared" si="5"/>
        <v>2.550000000000001E-6</v>
      </c>
      <c r="K10">
        <f t="shared" si="6"/>
        <v>0.38104838709677419</v>
      </c>
      <c r="L10">
        <f t="shared" si="7"/>
        <v>1.2852822580645167E-2</v>
      </c>
    </row>
    <row r="11" spans="1:12" x14ac:dyDescent="0.25">
      <c r="B11" s="3">
        <v>8</v>
      </c>
      <c r="C11" s="3">
        <v>1</v>
      </c>
      <c r="D11" s="3">
        <v>1.0569999999999999</v>
      </c>
      <c r="E11" s="3">
        <v>1.0569999999999999</v>
      </c>
      <c r="F11" s="3">
        <f t="shared" si="1"/>
        <v>1E-4</v>
      </c>
      <c r="G11" s="3">
        <f t="shared" si="2"/>
        <v>1.0569999999999999E-4</v>
      </c>
      <c r="H11" s="3">
        <f t="shared" si="3"/>
        <v>1.0569999999999999E-4</v>
      </c>
      <c r="I11" s="3">
        <f t="shared" si="4"/>
        <v>1.0379999999999999E-4</v>
      </c>
      <c r="J11" s="3">
        <f t="shared" si="5"/>
        <v>2.8499999999999947E-6</v>
      </c>
      <c r="K11">
        <f t="shared" si="6"/>
        <v>0.52318548387096764</v>
      </c>
      <c r="L11">
        <f t="shared" si="7"/>
        <v>1.4364919354838683E-2</v>
      </c>
    </row>
    <row r="12" spans="1:12" x14ac:dyDescent="0.25">
      <c r="B12" s="3">
        <v>9</v>
      </c>
      <c r="C12" s="3">
        <v>1.335</v>
      </c>
      <c r="D12" s="3">
        <v>1.329</v>
      </c>
      <c r="E12" s="3">
        <v>1.3779999999999999</v>
      </c>
      <c r="F12" s="3">
        <f t="shared" si="1"/>
        <v>1.3349999999999999E-4</v>
      </c>
      <c r="G12" s="3">
        <f t="shared" si="2"/>
        <v>1.329E-4</v>
      </c>
      <c r="H12" s="3">
        <f t="shared" si="3"/>
        <v>1.3779999999999999E-4</v>
      </c>
      <c r="I12" s="3">
        <f t="shared" si="4"/>
        <v>1.3473333333333332E-4</v>
      </c>
      <c r="J12" s="3">
        <f t="shared" si="5"/>
        <v>2.4499999999999918E-6</v>
      </c>
      <c r="K12">
        <f t="shared" si="6"/>
        <v>0.67909946236559138</v>
      </c>
      <c r="L12">
        <f t="shared" si="7"/>
        <v>1.2348790322580605E-2</v>
      </c>
    </row>
    <row r="13" spans="1:12" x14ac:dyDescent="0.25">
      <c r="B13" s="3">
        <v>10</v>
      </c>
      <c r="C13" s="3">
        <v>1.5760000000000001</v>
      </c>
      <c r="D13" s="3">
        <v>1.5149999999999999</v>
      </c>
      <c r="E13" s="3">
        <v>1.62</v>
      </c>
      <c r="F13" s="3">
        <f t="shared" si="1"/>
        <v>1.5760000000000001E-4</v>
      </c>
      <c r="G13" s="3">
        <f t="shared" si="2"/>
        <v>1.515E-4</v>
      </c>
      <c r="H13" s="3">
        <f t="shared" si="3"/>
        <v>1.6200000000000001E-4</v>
      </c>
      <c r="I13" s="3">
        <f t="shared" si="4"/>
        <v>1.5703333333333335E-4</v>
      </c>
      <c r="J13" s="3">
        <f t="shared" si="5"/>
        <v>5.2500000000000056E-6</v>
      </c>
      <c r="K13">
        <f t="shared" si="6"/>
        <v>0.79149865591397861</v>
      </c>
      <c r="L13">
        <f t="shared" si="7"/>
        <v>2.6461693548387125E-2</v>
      </c>
    </row>
    <row r="14" spans="1:12" x14ac:dyDescent="0.25">
      <c r="B14" s="3">
        <v>11</v>
      </c>
      <c r="C14" s="3">
        <v>1.718</v>
      </c>
      <c r="D14" s="3">
        <v>1.6859999999999999</v>
      </c>
      <c r="E14" s="3">
        <v>1.756</v>
      </c>
      <c r="F14" s="3">
        <f t="shared" si="1"/>
        <v>1.718E-4</v>
      </c>
      <c r="G14" s="3">
        <f t="shared" si="2"/>
        <v>1.6860000000000001E-4</v>
      </c>
      <c r="H14" s="3">
        <f t="shared" si="3"/>
        <v>1.7560000000000001E-4</v>
      </c>
      <c r="I14" s="3">
        <f t="shared" si="4"/>
        <v>1.7200000000000003E-4</v>
      </c>
      <c r="J14" s="3">
        <f t="shared" si="5"/>
        <v>3.5000000000000038E-6</v>
      </c>
      <c r="K14">
        <f t="shared" si="6"/>
        <v>0.86693548387096797</v>
      </c>
      <c r="L14">
        <f t="shared" si="7"/>
        <v>1.7641129032258084E-2</v>
      </c>
    </row>
    <row r="15" spans="1:12" x14ac:dyDescent="0.25">
      <c r="B15" s="3">
        <v>12</v>
      </c>
      <c r="C15" s="3">
        <v>1.8620000000000001</v>
      </c>
      <c r="D15" s="3">
        <v>1.8220000000000001</v>
      </c>
      <c r="E15" s="3">
        <v>1.8720000000000001</v>
      </c>
      <c r="F15" s="3">
        <f t="shared" si="1"/>
        <v>1.862E-4</v>
      </c>
      <c r="G15" s="3">
        <f t="shared" si="2"/>
        <v>1.8220000000000001E-4</v>
      </c>
      <c r="H15" s="3">
        <f t="shared" si="3"/>
        <v>1.8720000000000002E-4</v>
      </c>
      <c r="I15" s="3">
        <f t="shared" si="4"/>
        <v>1.8520000000000003E-4</v>
      </c>
      <c r="J15" s="3">
        <f t="shared" si="5"/>
        <v>2.5000000000000066E-6</v>
      </c>
      <c r="K15">
        <f t="shared" si="6"/>
        <v>0.93346774193548399</v>
      </c>
      <c r="L15">
        <f t="shared" si="7"/>
        <v>1.2600806451612937E-2</v>
      </c>
    </row>
    <row r="16" spans="1:12" x14ac:dyDescent="0.25">
      <c r="B16" s="3">
        <v>13</v>
      </c>
      <c r="C16" s="3">
        <v>1.923</v>
      </c>
      <c r="D16" s="3">
        <v>1.911</v>
      </c>
      <c r="E16" s="3">
        <v>1.9330000000000001</v>
      </c>
      <c r="F16" s="3">
        <f t="shared" si="1"/>
        <v>1.9230000000000001E-4</v>
      </c>
      <c r="G16" s="3">
        <f t="shared" si="2"/>
        <v>1.9110000000000001E-4</v>
      </c>
      <c r="H16" s="3">
        <f t="shared" si="3"/>
        <v>1.9330000000000001E-4</v>
      </c>
      <c r="I16" s="3">
        <f t="shared" si="4"/>
        <v>1.9223333333333333E-4</v>
      </c>
      <c r="J16" s="3">
        <f t="shared" si="5"/>
        <v>1.0999999999999996E-6</v>
      </c>
      <c r="K16">
        <f t="shared" si="6"/>
        <v>0.96891801075268824</v>
      </c>
      <c r="L16">
        <f t="shared" si="7"/>
        <v>5.544354838709676E-3</v>
      </c>
    </row>
    <row r="17" spans="1:12" x14ac:dyDescent="0.25">
      <c r="B17" s="3">
        <v>14</v>
      </c>
      <c r="C17" s="3">
        <v>1.944</v>
      </c>
      <c r="D17" s="3">
        <v>1.944</v>
      </c>
      <c r="E17" s="3">
        <v>1.9450000000000001</v>
      </c>
      <c r="F17" s="3">
        <f t="shared" si="1"/>
        <v>1.9439999999999998E-4</v>
      </c>
      <c r="G17" s="3">
        <f t="shared" si="2"/>
        <v>1.9439999999999998E-4</v>
      </c>
      <c r="H17" s="3">
        <f t="shared" si="3"/>
        <v>1.9450000000000001E-4</v>
      </c>
      <c r="I17" s="3">
        <f t="shared" si="4"/>
        <v>1.9443333333333331E-4</v>
      </c>
      <c r="J17" s="3">
        <f t="shared" si="5"/>
        <v>5.0000000000014768E-8</v>
      </c>
      <c r="K17">
        <f t="shared" si="6"/>
        <v>0.98000672043010739</v>
      </c>
      <c r="L17">
        <f t="shared" si="7"/>
        <v>2.5201612903233249E-4</v>
      </c>
    </row>
    <row r="18" spans="1:12" x14ac:dyDescent="0.25">
      <c r="B18" s="3">
        <v>15</v>
      </c>
      <c r="C18" s="3">
        <v>1.9650000000000001</v>
      </c>
      <c r="D18" s="3">
        <v>1.9670000000000001</v>
      </c>
      <c r="E18" s="3">
        <v>1.956</v>
      </c>
      <c r="F18" s="3">
        <f t="shared" si="1"/>
        <v>1.9650000000000001E-4</v>
      </c>
      <c r="G18" s="3">
        <f t="shared" si="2"/>
        <v>1.9670000000000001E-4</v>
      </c>
      <c r="H18" s="3">
        <f t="shared" si="3"/>
        <v>1.9559999999999998E-4</v>
      </c>
      <c r="I18" s="3">
        <f t="shared" si="4"/>
        <v>1.9626666666666668E-4</v>
      </c>
      <c r="J18" s="3">
        <f t="shared" si="5"/>
        <v>5.5000000000001337E-7</v>
      </c>
      <c r="K18">
        <f t="shared" si="6"/>
        <v>0.989247311827957</v>
      </c>
      <c r="L18">
        <f t="shared" si="7"/>
        <v>2.7721774193549061E-3</v>
      </c>
    </row>
    <row r="19" spans="1:12" x14ac:dyDescent="0.25">
      <c r="B19" s="3">
        <v>16</v>
      </c>
      <c r="C19" s="3">
        <v>1.98</v>
      </c>
      <c r="D19" s="3">
        <v>1.984</v>
      </c>
      <c r="E19" s="3">
        <v>1.9710000000000001</v>
      </c>
      <c r="F19" s="3">
        <f t="shared" si="1"/>
        <v>1.9799999999999999E-4</v>
      </c>
      <c r="G19" s="3">
        <f t="shared" si="2"/>
        <v>1.984E-4</v>
      </c>
      <c r="H19" s="3">
        <f t="shared" si="3"/>
        <v>1.9710000000000002E-4</v>
      </c>
      <c r="I19" s="3">
        <f t="shared" si="4"/>
        <v>1.9783333333333336E-4</v>
      </c>
      <c r="J19" s="3">
        <f t="shared" si="5"/>
        <v>6.4999999999998869E-7</v>
      </c>
      <c r="K19">
        <f t="shared" si="6"/>
        <v>0.99714381720430123</v>
      </c>
      <c r="L19">
        <f t="shared" si="7"/>
        <v>3.2762096774192977E-3</v>
      </c>
    </row>
    <row r="20" spans="1:12" x14ac:dyDescent="0.25">
      <c r="B20" s="19">
        <v>17</v>
      </c>
    </row>
    <row r="21" spans="1:12" x14ac:dyDescent="0.25">
      <c r="A21">
        <v>4.8</v>
      </c>
      <c r="B21" s="19">
        <v>18</v>
      </c>
    </row>
    <row r="23" spans="1:12" x14ac:dyDescent="0.25">
      <c r="B23" s="3"/>
      <c r="C23" s="12" t="s">
        <v>41</v>
      </c>
      <c r="D23" s="12"/>
      <c r="E23" s="12"/>
      <c r="F23" s="12" t="s">
        <v>42</v>
      </c>
      <c r="G23" s="12"/>
      <c r="H23" s="12"/>
      <c r="I23" s="3"/>
      <c r="J23" s="3"/>
      <c r="K23">
        <f>MAX(F25:H40)</f>
        <v>4.1449999999999994E-4</v>
      </c>
      <c r="L23" t="s">
        <v>62</v>
      </c>
    </row>
    <row r="24" spans="1:12" x14ac:dyDescent="0.25">
      <c r="B24" s="3" t="s">
        <v>44</v>
      </c>
      <c r="C24" s="3" t="s">
        <v>45</v>
      </c>
      <c r="D24" s="3" t="s">
        <v>46</v>
      </c>
      <c r="E24" s="3" t="s">
        <v>47</v>
      </c>
      <c r="F24" s="3" t="s">
        <v>45</v>
      </c>
      <c r="G24" s="3" t="s">
        <v>46</v>
      </c>
      <c r="H24" s="3" t="s">
        <v>47</v>
      </c>
      <c r="I24" s="3" t="s">
        <v>54</v>
      </c>
      <c r="J24" s="3"/>
    </row>
    <row r="25" spans="1:12" x14ac:dyDescent="0.25">
      <c r="B25" s="3">
        <v>1</v>
      </c>
      <c r="C25" s="3">
        <v>0.34200000000000003</v>
      </c>
      <c r="D25" s="3">
        <v>0.34699999999999998</v>
      </c>
      <c r="E25" s="3">
        <v>0.34599999999999997</v>
      </c>
      <c r="F25" s="3">
        <f>C25/10000</f>
        <v>3.4200000000000005E-5</v>
      </c>
      <c r="G25" s="3">
        <f t="shared" ref="G25:G40" si="8">D25/10000</f>
        <v>3.4699999999999996E-5</v>
      </c>
      <c r="H25" s="3">
        <f t="shared" ref="H25:H40" si="9">E25/10000</f>
        <v>3.4600000000000001E-5</v>
      </c>
      <c r="I25" s="3">
        <f>AVERAGE(F25:H25)</f>
        <v>3.4499999999999998E-5</v>
      </c>
      <c r="J25" s="3">
        <f>(MAX(F25:H25)-MIN(F25:H25))/2</f>
        <v>2.4999999999999591E-7</v>
      </c>
      <c r="K25">
        <f>I25/$K$23</f>
        <v>8.3232810615199049E-2</v>
      </c>
      <c r="L25">
        <f>J25/$K$23</f>
        <v>6.0313630880578031E-4</v>
      </c>
    </row>
    <row r="26" spans="1:12" x14ac:dyDescent="0.25">
      <c r="B26" s="3">
        <v>2</v>
      </c>
      <c r="C26" s="3">
        <v>0.379</v>
      </c>
      <c r="D26" s="3">
        <v>0.372</v>
      </c>
      <c r="E26" s="3">
        <v>0.378</v>
      </c>
      <c r="F26" s="3">
        <f t="shared" ref="F26:F40" si="10">C26/10000</f>
        <v>3.79E-5</v>
      </c>
      <c r="G26" s="3">
        <f t="shared" si="8"/>
        <v>3.7200000000000003E-5</v>
      </c>
      <c r="H26" s="3">
        <f t="shared" si="9"/>
        <v>3.7799999999999997E-5</v>
      </c>
      <c r="I26" s="3">
        <f t="shared" ref="I26:I40" si="11">AVERAGE(F26:H26)</f>
        <v>3.7633333333333338E-5</v>
      </c>
      <c r="J26" s="3">
        <f t="shared" ref="J26:J40" si="12">(MAX(F26:H26)-MIN(F26:H26))/2</f>
        <v>3.4999999999999834E-7</v>
      </c>
      <c r="K26">
        <f>I26/$K$23</f>
        <v>9.079211901889829E-2</v>
      </c>
      <c r="L26">
        <f>J26/$K$23</f>
        <v>8.4439083232810226E-4</v>
      </c>
    </row>
    <row r="27" spans="1:12" x14ac:dyDescent="0.25">
      <c r="B27" s="3">
        <v>3</v>
      </c>
      <c r="C27" s="3">
        <v>0.438</v>
      </c>
      <c r="D27" s="3">
        <v>0.41699999999999998</v>
      </c>
      <c r="E27" s="3">
        <v>0.42799999999999999</v>
      </c>
      <c r="F27" s="3">
        <f t="shared" si="10"/>
        <v>4.3800000000000001E-5</v>
      </c>
      <c r="G27" s="3">
        <f t="shared" si="8"/>
        <v>4.1699999999999997E-5</v>
      </c>
      <c r="H27" s="3">
        <f t="shared" si="9"/>
        <v>4.2799999999999997E-5</v>
      </c>
      <c r="I27" s="3">
        <f t="shared" si="11"/>
        <v>4.2766666666666658E-5</v>
      </c>
      <c r="J27" s="3">
        <f t="shared" si="12"/>
        <v>1.0500000000000018E-6</v>
      </c>
      <c r="K27">
        <f>I27/$K$23</f>
        <v>0.10317651789304383</v>
      </c>
      <c r="L27">
        <f>J27/$K$23</f>
        <v>2.5331724969843233E-3</v>
      </c>
    </row>
    <row r="28" spans="1:12" x14ac:dyDescent="0.25">
      <c r="B28" s="3">
        <v>4</v>
      </c>
      <c r="C28" s="3">
        <v>0.61699999999999999</v>
      </c>
      <c r="D28" s="3">
        <v>0.50600000000000001</v>
      </c>
      <c r="E28" s="3">
        <v>0.56899999999999995</v>
      </c>
      <c r="F28" s="3">
        <f t="shared" si="10"/>
        <v>6.1699999999999995E-5</v>
      </c>
      <c r="G28" s="3">
        <f t="shared" si="8"/>
        <v>5.0600000000000003E-5</v>
      </c>
      <c r="H28" s="3">
        <f t="shared" si="9"/>
        <v>5.6899999999999994E-5</v>
      </c>
      <c r="I28" s="3">
        <f t="shared" si="11"/>
        <v>5.6399999999999995E-5</v>
      </c>
      <c r="J28" s="3">
        <f t="shared" si="12"/>
        <v>5.549999999999996E-6</v>
      </c>
      <c r="K28">
        <f>I28/$K$23</f>
        <v>0.13606755126658626</v>
      </c>
      <c r="L28">
        <f>J28/$K$23</f>
        <v>1.3389626055488532E-2</v>
      </c>
    </row>
    <row r="29" spans="1:12" x14ac:dyDescent="0.25">
      <c r="B29" s="3">
        <v>5</v>
      </c>
      <c r="C29" s="3">
        <v>1.1479999999999999</v>
      </c>
      <c r="D29" s="3">
        <v>0.97299999999999998</v>
      </c>
      <c r="E29" s="3">
        <v>1.04</v>
      </c>
      <c r="F29" s="3">
        <f t="shared" si="10"/>
        <v>1.1479999999999999E-4</v>
      </c>
      <c r="G29" s="3">
        <f t="shared" si="8"/>
        <v>9.7299999999999993E-5</v>
      </c>
      <c r="H29" s="3">
        <f t="shared" si="9"/>
        <v>1.0400000000000001E-4</v>
      </c>
      <c r="I29" s="3">
        <f t="shared" si="11"/>
        <v>1.0536666666666666E-4</v>
      </c>
      <c r="J29" s="3">
        <f t="shared" si="12"/>
        <v>8.7499999999999958E-6</v>
      </c>
      <c r="K29">
        <f>I29/$K$23</f>
        <v>0.25420184961801368</v>
      </c>
      <c r="L29">
        <f>J29/$K$23</f>
        <v>2.1109770808202647E-2</v>
      </c>
    </row>
    <row r="30" spans="1:12" x14ac:dyDescent="0.25">
      <c r="B30" s="3">
        <v>6</v>
      </c>
      <c r="C30" s="3">
        <v>1.9490000000000001</v>
      </c>
      <c r="D30" s="3">
        <v>1.6319999999999999</v>
      </c>
      <c r="E30" s="3">
        <v>1.637</v>
      </c>
      <c r="F30" s="3">
        <f t="shared" si="10"/>
        <v>1.9489999999999999E-4</v>
      </c>
      <c r="G30" s="3">
        <f t="shared" si="8"/>
        <v>1.6319999999999998E-4</v>
      </c>
      <c r="H30" s="3">
        <f t="shared" si="9"/>
        <v>1.6369999999999999E-4</v>
      </c>
      <c r="I30" s="3">
        <f t="shared" si="11"/>
        <v>1.7393333333333332E-4</v>
      </c>
      <c r="J30" s="3">
        <f t="shared" si="12"/>
        <v>1.5850000000000006E-5</v>
      </c>
      <c r="K30">
        <f>I30/$K$23</f>
        <v>0.41962203457981506</v>
      </c>
      <c r="L30">
        <f>J30/$K$23</f>
        <v>3.8238841978287114E-2</v>
      </c>
    </row>
    <row r="31" spans="1:12" x14ac:dyDescent="0.25">
      <c r="B31" s="3">
        <v>7</v>
      </c>
      <c r="C31" s="3">
        <v>2.6059999999999999</v>
      </c>
      <c r="D31" s="3">
        <v>2.5499999999999998</v>
      </c>
      <c r="E31" s="3">
        <v>2.2559999999999998</v>
      </c>
      <c r="F31" s="3">
        <f t="shared" si="10"/>
        <v>2.6059999999999999E-4</v>
      </c>
      <c r="G31" s="3">
        <f t="shared" si="8"/>
        <v>2.5499999999999996E-4</v>
      </c>
      <c r="H31" s="3">
        <f t="shared" si="9"/>
        <v>2.2559999999999998E-4</v>
      </c>
      <c r="I31" s="3">
        <f t="shared" si="11"/>
        <v>2.4706666666666664E-4</v>
      </c>
      <c r="J31" s="3">
        <f t="shared" si="12"/>
        <v>1.7500000000000005E-5</v>
      </c>
      <c r="K31">
        <f>I31/$K$23</f>
        <v>0.59605950944913555</v>
      </c>
      <c r="L31">
        <f>J31/$K$23</f>
        <v>4.2219541616405329E-2</v>
      </c>
    </row>
    <row r="32" spans="1:12" x14ac:dyDescent="0.25">
      <c r="B32" s="3">
        <v>8</v>
      </c>
      <c r="C32" s="3">
        <v>3.6309999999999998</v>
      </c>
      <c r="D32" s="3">
        <v>3.4380000000000002</v>
      </c>
      <c r="E32" s="3">
        <v>3.29</v>
      </c>
      <c r="F32" s="3">
        <f t="shared" si="10"/>
        <v>3.6309999999999999E-4</v>
      </c>
      <c r="G32" s="3">
        <f t="shared" si="8"/>
        <v>3.4380000000000001E-4</v>
      </c>
      <c r="H32" s="3">
        <f t="shared" si="9"/>
        <v>3.2900000000000003E-4</v>
      </c>
      <c r="I32" s="3">
        <f t="shared" si="11"/>
        <v>3.4529999999999999E-4</v>
      </c>
      <c r="J32" s="3">
        <f t="shared" si="12"/>
        <v>1.7049999999999981E-5</v>
      </c>
      <c r="K32">
        <f>I32/$K$23</f>
        <v>0.8330518697225574</v>
      </c>
      <c r="L32">
        <f>J32/$K$23</f>
        <v>4.1133896260554845E-2</v>
      </c>
    </row>
    <row r="33" spans="1:14" x14ac:dyDescent="0.25">
      <c r="B33" s="3">
        <v>9</v>
      </c>
      <c r="C33" s="3">
        <v>3.9260000000000002</v>
      </c>
      <c r="D33" s="3">
        <v>3.9249999999999998</v>
      </c>
      <c r="E33" s="3">
        <v>3.923</v>
      </c>
      <c r="F33" s="3">
        <f t="shared" si="10"/>
        <v>3.926E-4</v>
      </c>
      <c r="G33" s="3">
        <f t="shared" si="8"/>
        <v>3.925E-4</v>
      </c>
      <c r="H33" s="3">
        <f t="shared" si="9"/>
        <v>3.9229999999999999E-4</v>
      </c>
      <c r="I33" s="3">
        <f t="shared" si="11"/>
        <v>3.9246666666666665E-4</v>
      </c>
      <c r="J33" s="3">
        <f t="shared" si="12"/>
        <v>1.5000000000000365E-7</v>
      </c>
      <c r="K33">
        <f>I33/$K$23</f>
        <v>0.9468435866505831</v>
      </c>
      <c r="L33">
        <f>J33/$K$23</f>
        <v>3.6188178528348292E-4</v>
      </c>
    </row>
    <row r="34" spans="1:14" x14ac:dyDescent="0.25">
      <c r="B34" s="3">
        <v>10</v>
      </c>
      <c r="C34" s="3">
        <v>3.9550000000000001</v>
      </c>
      <c r="D34" s="3">
        <v>3.95</v>
      </c>
      <c r="E34" s="3">
        <v>3.9489999999999998</v>
      </c>
      <c r="F34" s="3">
        <f t="shared" si="10"/>
        <v>3.9550000000000002E-4</v>
      </c>
      <c r="G34" s="3">
        <f t="shared" si="8"/>
        <v>3.9500000000000001E-4</v>
      </c>
      <c r="H34" s="3">
        <f t="shared" si="9"/>
        <v>3.949E-4</v>
      </c>
      <c r="I34" s="3">
        <f t="shared" si="11"/>
        <v>3.9513333333333336E-4</v>
      </c>
      <c r="J34" s="3">
        <f t="shared" si="12"/>
        <v>3.0000000000000729E-7</v>
      </c>
      <c r="K34">
        <f>I34/$K$23</f>
        <v>0.95327704061117835</v>
      </c>
      <c r="L34">
        <f>J34/$K$23</f>
        <v>7.2376357056696584E-4</v>
      </c>
    </row>
    <row r="35" spans="1:14" x14ac:dyDescent="0.25">
      <c r="B35" s="3">
        <v>11</v>
      </c>
      <c r="C35" s="3">
        <v>3.984</v>
      </c>
      <c r="D35" s="3">
        <v>3.97</v>
      </c>
      <c r="E35" s="3">
        <v>3.9670000000000001</v>
      </c>
      <c r="F35" s="3">
        <f t="shared" si="10"/>
        <v>3.9839999999999998E-4</v>
      </c>
      <c r="G35" s="3">
        <f t="shared" si="8"/>
        <v>3.97E-4</v>
      </c>
      <c r="H35" s="3">
        <f t="shared" si="9"/>
        <v>3.9669999999999999E-4</v>
      </c>
      <c r="I35" s="3">
        <f t="shared" si="11"/>
        <v>3.9736666666666666E-4</v>
      </c>
      <c r="J35" s="3">
        <f t="shared" si="12"/>
        <v>8.4999999999999356E-7</v>
      </c>
      <c r="K35">
        <f>I35/$K$23</f>
        <v>0.95866505830317661</v>
      </c>
      <c r="L35">
        <f>J35/$K$23</f>
        <v>2.0506634499396713E-3</v>
      </c>
    </row>
    <row r="36" spans="1:14" x14ac:dyDescent="0.25">
      <c r="B36" s="3">
        <v>12</v>
      </c>
      <c r="C36" s="3">
        <v>4.0199999999999996</v>
      </c>
      <c r="D36" s="3">
        <v>3.9990000000000001</v>
      </c>
      <c r="E36" s="3">
        <v>4.008</v>
      </c>
      <c r="F36" s="3">
        <f t="shared" si="10"/>
        <v>4.0199999999999996E-4</v>
      </c>
      <c r="G36" s="3">
        <f t="shared" si="8"/>
        <v>3.9990000000000002E-4</v>
      </c>
      <c r="H36" s="3">
        <f t="shared" si="9"/>
        <v>4.0079999999999998E-4</v>
      </c>
      <c r="I36" s="3">
        <f t="shared" si="11"/>
        <v>4.0089999999999999E-4</v>
      </c>
      <c r="J36" s="3">
        <f t="shared" si="12"/>
        <v>1.0499999999999713E-6</v>
      </c>
      <c r="K36">
        <f>I36/$K$23</f>
        <v>0.96718938480096517</v>
      </c>
      <c r="L36">
        <f>J36/$K$23</f>
        <v>2.5331724969842495E-3</v>
      </c>
    </row>
    <row r="37" spans="1:14" x14ac:dyDescent="0.25">
      <c r="B37" s="3">
        <v>13</v>
      </c>
      <c r="C37" s="3">
        <v>4.0339999999999998</v>
      </c>
      <c r="D37" s="3">
        <v>4.0279999999999996</v>
      </c>
      <c r="E37" s="3">
        <v>4.03</v>
      </c>
      <c r="F37" s="3">
        <f t="shared" si="10"/>
        <v>4.0339999999999999E-4</v>
      </c>
      <c r="G37" s="3">
        <f t="shared" si="8"/>
        <v>4.0279999999999998E-4</v>
      </c>
      <c r="H37" s="3">
        <f t="shared" si="9"/>
        <v>4.0300000000000004E-4</v>
      </c>
      <c r="I37" s="3">
        <f t="shared" si="11"/>
        <v>4.0306666666666669E-4</v>
      </c>
      <c r="J37" s="3">
        <f t="shared" si="12"/>
        <v>3.0000000000000729E-7</v>
      </c>
      <c r="K37">
        <f>I37/$K$23</f>
        <v>0.97241656614394878</v>
      </c>
      <c r="L37">
        <f>J37/$K$23</f>
        <v>7.2376357056696584E-4</v>
      </c>
    </row>
    <row r="38" spans="1:14" x14ac:dyDescent="0.25">
      <c r="B38" s="3">
        <v>14</v>
      </c>
      <c r="C38" s="3">
        <v>4.0380000000000003</v>
      </c>
      <c r="D38" s="3">
        <v>4.0350000000000001</v>
      </c>
      <c r="E38" s="3">
        <v>4.0369999999999999</v>
      </c>
      <c r="F38" s="3">
        <f t="shared" si="10"/>
        <v>4.038E-4</v>
      </c>
      <c r="G38" s="3">
        <f t="shared" si="8"/>
        <v>4.035E-4</v>
      </c>
      <c r="H38" s="3">
        <f t="shared" si="9"/>
        <v>4.037E-4</v>
      </c>
      <c r="I38" s="3">
        <f t="shared" si="11"/>
        <v>4.0366666666666659E-4</v>
      </c>
      <c r="J38" s="3">
        <f t="shared" si="12"/>
        <v>1.5000000000000365E-7</v>
      </c>
      <c r="K38">
        <f>I38/$K$23</f>
        <v>0.97386409328508239</v>
      </c>
      <c r="L38">
        <f>J38/$K$23</f>
        <v>3.6188178528348292E-4</v>
      </c>
    </row>
    <row r="39" spans="1:14" x14ac:dyDescent="0.25">
      <c r="B39" s="3">
        <v>15</v>
      </c>
      <c r="C39" s="3">
        <v>4.0730000000000004</v>
      </c>
      <c r="D39" s="3">
        <v>4.0590000000000002</v>
      </c>
      <c r="E39" s="3">
        <v>4.056</v>
      </c>
      <c r="F39" s="3">
        <f t="shared" si="10"/>
        <v>4.0730000000000003E-4</v>
      </c>
      <c r="G39" s="3">
        <f t="shared" si="8"/>
        <v>4.059E-4</v>
      </c>
      <c r="H39" s="3">
        <f t="shared" si="9"/>
        <v>4.0559999999999999E-4</v>
      </c>
      <c r="I39" s="3">
        <f t="shared" si="11"/>
        <v>4.0626666666666666E-4</v>
      </c>
      <c r="J39" s="3">
        <f t="shared" si="12"/>
        <v>8.5000000000002066E-7</v>
      </c>
      <c r="K39">
        <f>I39/$K$23</f>
        <v>0.98013671089666277</v>
      </c>
      <c r="L39">
        <f>J39/$K$23</f>
        <v>2.0506634499397364E-3</v>
      </c>
    </row>
    <row r="40" spans="1:14" x14ac:dyDescent="0.25">
      <c r="A40">
        <v>4.8</v>
      </c>
      <c r="B40" s="3">
        <v>16</v>
      </c>
      <c r="C40" s="3">
        <v>4.1449999999999996</v>
      </c>
      <c r="D40" s="3">
        <v>4.1369999999999996</v>
      </c>
      <c r="E40" s="3">
        <v>4.1289999999999996</v>
      </c>
      <c r="F40" s="3">
        <f t="shared" si="10"/>
        <v>4.1449999999999994E-4</v>
      </c>
      <c r="G40" s="3">
        <f t="shared" si="8"/>
        <v>4.1369999999999997E-4</v>
      </c>
      <c r="H40" s="3">
        <f t="shared" si="9"/>
        <v>4.1289999999999995E-4</v>
      </c>
      <c r="I40" s="3">
        <f t="shared" si="11"/>
        <v>4.1369999999999992E-4</v>
      </c>
      <c r="J40" s="3">
        <f t="shared" si="12"/>
        <v>7.9999999999999234E-7</v>
      </c>
      <c r="K40">
        <f>I40/$K$23</f>
        <v>0.99806996381182145</v>
      </c>
      <c r="L40">
        <f>J40/$K$23</f>
        <v>1.9300361881785101E-3</v>
      </c>
    </row>
    <row r="41" spans="1:14" x14ac:dyDescent="0.25">
      <c r="B41" s="19">
        <v>17</v>
      </c>
    </row>
    <row r="42" spans="1:14" x14ac:dyDescent="0.25">
      <c r="B42" s="19">
        <v>18</v>
      </c>
    </row>
    <row r="45" spans="1:14" x14ac:dyDescent="0.25">
      <c r="B45" s="3"/>
      <c r="C45" s="12" t="s">
        <v>41</v>
      </c>
      <c r="D45" s="12"/>
      <c r="E45" s="12"/>
      <c r="F45" s="12" t="s">
        <v>42</v>
      </c>
      <c r="G45" s="12"/>
      <c r="H45" s="12"/>
      <c r="I45" s="3"/>
      <c r="J45" s="3"/>
      <c r="K45">
        <f>MAX(F47:H64)</f>
        <v>9.0000000000000006E-5</v>
      </c>
      <c r="L45" t="s">
        <v>62</v>
      </c>
      <c r="N45">
        <f>MIN(F47:H64)</f>
        <v>8.3000000000000002E-6</v>
      </c>
    </row>
    <row r="46" spans="1:14" x14ac:dyDescent="0.25">
      <c r="B46" s="3" t="s">
        <v>44</v>
      </c>
      <c r="C46" s="3" t="s">
        <v>45</v>
      </c>
      <c r="D46" s="3" t="s">
        <v>46</v>
      </c>
      <c r="E46" s="3" t="s">
        <v>47</v>
      </c>
      <c r="F46" s="3" t="s">
        <v>45</v>
      </c>
      <c r="G46" s="3" t="s">
        <v>46</v>
      </c>
      <c r="H46" s="3" t="s">
        <v>47</v>
      </c>
      <c r="I46" s="3" t="s">
        <v>54</v>
      </c>
      <c r="J46" s="3"/>
    </row>
    <row r="47" spans="1:14" x14ac:dyDescent="0.25">
      <c r="B47" s="3">
        <v>1</v>
      </c>
      <c r="C47" s="3">
        <v>8.3000000000000004E-2</v>
      </c>
      <c r="D47" s="3">
        <v>8.5000000000000006E-2</v>
      </c>
      <c r="E47" s="3">
        <v>8.5999999999999993E-2</v>
      </c>
      <c r="F47" s="3">
        <f>C47/10000</f>
        <v>8.3000000000000002E-6</v>
      </c>
      <c r="G47" s="3">
        <f t="shared" ref="G47:G62" si="13">D47/10000</f>
        <v>8.4999999999999999E-6</v>
      </c>
      <c r="H47" s="3">
        <f t="shared" ref="H47:H62" si="14">E47/10000</f>
        <v>8.599999999999999E-6</v>
      </c>
      <c r="I47" s="3">
        <f>AVERAGE(F47:H47)</f>
        <v>8.4666666666666664E-6</v>
      </c>
      <c r="J47" s="3">
        <f>(MAX(F47:H47)-MIN(F47:H47))/2</f>
        <v>1.4999999999999941E-7</v>
      </c>
      <c r="K47">
        <f>I47/$K$45</f>
        <v>9.407407407407406E-2</v>
      </c>
      <c r="L47">
        <f>J47/$K$45</f>
        <v>1.6666666666666601E-3</v>
      </c>
    </row>
    <row r="48" spans="1:14" x14ac:dyDescent="0.25">
      <c r="B48" s="3">
        <v>2</v>
      </c>
      <c r="C48" s="3">
        <v>0.09</v>
      </c>
      <c r="D48" s="3">
        <v>9.2999999999999999E-2</v>
      </c>
      <c r="E48" s="3">
        <v>9.4E-2</v>
      </c>
      <c r="F48" s="3">
        <f t="shared" ref="F48:F64" si="15">C48/10000</f>
        <v>9.0000000000000002E-6</v>
      </c>
      <c r="G48" s="3">
        <f t="shared" si="13"/>
        <v>9.3000000000000007E-6</v>
      </c>
      <c r="H48" s="3">
        <f t="shared" si="14"/>
        <v>9.3999999999999998E-6</v>
      </c>
      <c r="I48" s="3">
        <f t="shared" ref="I48:I62" si="16">AVERAGE(F48:H48)</f>
        <v>9.2333333333333336E-6</v>
      </c>
      <c r="J48" s="3">
        <f t="shared" ref="J48:J62" si="17">(MAX(F48:H48)-MIN(F48:H48))/2</f>
        <v>1.9999999999999978E-7</v>
      </c>
      <c r="K48">
        <f>I48/$K$45</f>
        <v>0.10259259259259258</v>
      </c>
      <c r="L48">
        <f>J48/$K$45</f>
        <v>2.2222222222222196E-3</v>
      </c>
    </row>
    <row r="49" spans="2:12" x14ac:dyDescent="0.25">
      <c r="B49" s="3">
        <v>3</v>
      </c>
      <c r="C49" s="3">
        <v>0.10100000000000001</v>
      </c>
      <c r="D49" s="3">
        <v>0.104</v>
      </c>
      <c r="E49" s="3">
        <v>0.105</v>
      </c>
      <c r="F49" s="3">
        <f t="shared" si="15"/>
        <v>1.01E-5</v>
      </c>
      <c r="G49" s="3">
        <f t="shared" si="13"/>
        <v>1.0399999999999999E-5</v>
      </c>
      <c r="H49" s="3">
        <f t="shared" si="14"/>
        <v>1.0499999999999999E-5</v>
      </c>
      <c r="I49" s="3">
        <f t="shared" si="16"/>
        <v>1.0333333333333332E-5</v>
      </c>
      <c r="J49" s="3">
        <f t="shared" si="17"/>
        <v>1.9999999999999978E-7</v>
      </c>
      <c r="K49">
        <f>I49/$K$45</f>
        <v>0.11481481481481479</v>
      </c>
      <c r="L49">
        <f>J49/$K$45</f>
        <v>2.2222222222222196E-3</v>
      </c>
    </row>
    <row r="50" spans="2:12" x14ac:dyDescent="0.25">
      <c r="B50" s="3">
        <v>4</v>
      </c>
      <c r="C50" s="3">
        <v>0.127</v>
      </c>
      <c r="D50" s="3">
        <v>0.129</v>
      </c>
      <c r="E50" s="3">
        <v>0.125</v>
      </c>
      <c r="F50" s="3">
        <f t="shared" si="15"/>
        <v>1.27E-5</v>
      </c>
      <c r="G50" s="3">
        <f t="shared" si="13"/>
        <v>1.29E-5</v>
      </c>
      <c r="H50" s="3">
        <f t="shared" si="14"/>
        <v>1.2500000000000001E-5</v>
      </c>
      <c r="I50" s="3">
        <f t="shared" si="16"/>
        <v>1.2699999999999999E-5</v>
      </c>
      <c r="J50" s="3">
        <f t="shared" si="17"/>
        <v>1.9999999999999978E-7</v>
      </c>
      <c r="K50">
        <f>I50/$K$45</f>
        <v>0.14111111111111108</v>
      </c>
      <c r="L50">
        <f>J50/$K$45</f>
        <v>2.2222222222222196E-3</v>
      </c>
    </row>
    <row r="51" spans="2:12" x14ac:dyDescent="0.25">
      <c r="B51" s="3">
        <v>5</v>
      </c>
      <c r="C51" s="3">
        <v>0.161</v>
      </c>
      <c r="D51" s="3">
        <v>0.161</v>
      </c>
      <c r="E51" s="3">
        <v>0.155</v>
      </c>
      <c r="F51" s="3">
        <f t="shared" si="15"/>
        <v>1.6100000000000002E-5</v>
      </c>
      <c r="G51" s="3">
        <f t="shared" si="13"/>
        <v>1.6100000000000002E-5</v>
      </c>
      <c r="H51" s="3">
        <f t="shared" si="14"/>
        <v>1.5500000000000001E-5</v>
      </c>
      <c r="I51" s="3">
        <f t="shared" si="16"/>
        <v>1.5900000000000004E-5</v>
      </c>
      <c r="J51" s="3">
        <f t="shared" si="17"/>
        <v>3.0000000000000052E-7</v>
      </c>
      <c r="K51">
        <f>I51/$K$45</f>
        <v>0.17666666666666669</v>
      </c>
      <c r="L51">
        <f>J51/$K$45</f>
        <v>3.3333333333333388E-3</v>
      </c>
    </row>
    <row r="52" spans="2:12" x14ac:dyDescent="0.25">
      <c r="B52" s="3">
        <v>6</v>
      </c>
      <c r="C52" s="3">
        <v>0.20200000000000001</v>
      </c>
      <c r="D52" s="3">
        <v>0.19900000000000001</v>
      </c>
      <c r="E52" s="3">
        <v>0.19500000000000001</v>
      </c>
      <c r="F52" s="3">
        <f t="shared" si="15"/>
        <v>2.02E-5</v>
      </c>
      <c r="G52" s="3">
        <f t="shared" si="13"/>
        <v>1.9900000000000003E-5</v>
      </c>
      <c r="H52" s="3">
        <f t="shared" si="14"/>
        <v>1.95E-5</v>
      </c>
      <c r="I52" s="3">
        <f t="shared" si="16"/>
        <v>1.9866666666666667E-5</v>
      </c>
      <c r="J52" s="3">
        <f t="shared" si="17"/>
        <v>3.5000000000000004E-7</v>
      </c>
      <c r="K52">
        <f>I52/$K$45</f>
        <v>0.22074074074074074</v>
      </c>
      <c r="L52">
        <f>J52/$K$45</f>
        <v>3.8888888888888892E-3</v>
      </c>
    </row>
    <row r="53" spans="2:12" x14ac:dyDescent="0.25">
      <c r="B53" s="3">
        <v>7</v>
      </c>
      <c r="C53" s="3">
        <v>0.23599999999999999</v>
      </c>
      <c r="D53" s="3">
        <v>0.245</v>
      </c>
      <c r="E53" s="3">
        <v>0.23699999999999999</v>
      </c>
      <c r="F53" s="3">
        <f t="shared" si="15"/>
        <v>2.3599999999999998E-5</v>
      </c>
      <c r="G53" s="3">
        <f t="shared" si="13"/>
        <v>2.4499999999999999E-5</v>
      </c>
      <c r="H53" s="3">
        <f t="shared" si="14"/>
        <v>2.37E-5</v>
      </c>
      <c r="I53" s="3">
        <f t="shared" si="16"/>
        <v>2.3933333333333333E-5</v>
      </c>
      <c r="J53" s="3">
        <f t="shared" si="17"/>
        <v>4.5000000000000077E-7</v>
      </c>
      <c r="K53">
        <f>I53/$K$45</f>
        <v>0.2659259259259259</v>
      </c>
      <c r="L53">
        <f>J53/$K$45</f>
        <v>5.0000000000000079E-3</v>
      </c>
    </row>
    <row r="54" spans="2:12" x14ac:dyDescent="0.25">
      <c r="B54" s="3">
        <v>8</v>
      </c>
      <c r="C54" s="3">
        <v>0.29899999999999999</v>
      </c>
      <c r="D54" s="3">
        <v>0.31</v>
      </c>
      <c r="E54" s="3">
        <v>0.29499999999999998</v>
      </c>
      <c r="F54" s="3">
        <f t="shared" si="15"/>
        <v>2.9899999999999998E-5</v>
      </c>
      <c r="G54" s="3">
        <f t="shared" si="13"/>
        <v>3.1000000000000001E-5</v>
      </c>
      <c r="H54" s="3">
        <f t="shared" si="14"/>
        <v>2.9499999999999999E-5</v>
      </c>
      <c r="I54" s="3">
        <f t="shared" si="16"/>
        <v>3.0133333333333335E-5</v>
      </c>
      <c r="J54" s="3">
        <f t="shared" si="17"/>
        <v>7.5000000000000129E-7</v>
      </c>
      <c r="K54">
        <f>I54/$K$45</f>
        <v>0.33481481481481479</v>
      </c>
      <c r="L54">
        <f>J54/$K$45</f>
        <v>8.3333333333333471E-3</v>
      </c>
    </row>
    <row r="55" spans="2:12" x14ac:dyDescent="0.25">
      <c r="B55" s="3">
        <v>9</v>
      </c>
      <c r="C55" s="3">
        <v>0.36799999999999999</v>
      </c>
      <c r="D55" s="3">
        <v>0.374</v>
      </c>
      <c r="E55" s="3">
        <v>0.373</v>
      </c>
      <c r="F55" s="3">
        <f t="shared" si="15"/>
        <v>3.68E-5</v>
      </c>
      <c r="G55" s="3">
        <f t="shared" si="13"/>
        <v>3.7400000000000001E-5</v>
      </c>
      <c r="H55" s="3">
        <f t="shared" si="14"/>
        <v>3.7299999999999999E-5</v>
      </c>
      <c r="I55" s="3">
        <f t="shared" si="16"/>
        <v>3.7166666666666664E-5</v>
      </c>
      <c r="J55" s="3">
        <f t="shared" si="17"/>
        <v>3.0000000000000052E-7</v>
      </c>
      <c r="K55">
        <f>I55/$K$45</f>
        <v>0.41296296296296292</v>
      </c>
      <c r="L55">
        <f>J55/$K$45</f>
        <v>3.3333333333333388E-3</v>
      </c>
    </row>
    <row r="56" spans="2:12" x14ac:dyDescent="0.25">
      <c r="B56" s="3">
        <v>10</v>
      </c>
      <c r="C56" s="3">
        <v>0.437</v>
      </c>
      <c r="D56" s="3">
        <v>0.439</v>
      </c>
      <c r="E56" s="3">
        <v>0.44900000000000001</v>
      </c>
      <c r="F56" s="3">
        <f t="shared" si="15"/>
        <v>4.3699999999999998E-5</v>
      </c>
      <c r="G56" s="3">
        <f t="shared" si="13"/>
        <v>4.3900000000000003E-5</v>
      </c>
      <c r="H56" s="3">
        <f t="shared" si="14"/>
        <v>4.49E-5</v>
      </c>
      <c r="I56" s="3">
        <f t="shared" si="16"/>
        <v>4.4166666666666665E-5</v>
      </c>
      <c r="J56" s="3">
        <f t="shared" si="17"/>
        <v>6.0000000000000103E-7</v>
      </c>
      <c r="K56">
        <f>I56/$K$45</f>
        <v>0.4907407407407407</v>
      </c>
      <c r="L56">
        <f>J56/$K$45</f>
        <v>6.6666666666666775E-3</v>
      </c>
    </row>
    <row r="57" spans="2:12" x14ac:dyDescent="0.25">
      <c r="B57" s="3">
        <v>11</v>
      </c>
      <c r="C57" s="3">
        <v>0.52400000000000002</v>
      </c>
      <c r="D57" s="3">
        <v>0.51900000000000002</v>
      </c>
      <c r="E57" s="3">
        <v>0.53400000000000003</v>
      </c>
      <c r="F57" s="3">
        <f t="shared" si="15"/>
        <v>5.24E-5</v>
      </c>
      <c r="G57" s="3">
        <f t="shared" si="13"/>
        <v>5.1900000000000001E-5</v>
      </c>
      <c r="H57" s="3">
        <f t="shared" si="14"/>
        <v>5.3400000000000004E-5</v>
      </c>
      <c r="I57" s="3">
        <f t="shared" si="16"/>
        <v>5.2566666666666673E-5</v>
      </c>
      <c r="J57" s="3">
        <f t="shared" si="17"/>
        <v>7.5000000000000129E-7</v>
      </c>
      <c r="K57">
        <f>I57/$K$45</f>
        <v>0.58407407407407408</v>
      </c>
      <c r="L57">
        <f>J57/$K$45</f>
        <v>8.3333333333333471E-3</v>
      </c>
    </row>
    <row r="58" spans="2:12" x14ac:dyDescent="0.25">
      <c r="B58" s="3">
        <v>12</v>
      </c>
      <c r="C58" s="3">
        <v>0.63100000000000001</v>
      </c>
      <c r="D58" s="3">
        <v>0.61899999999999999</v>
      </c>
      <c r="E58" s="3">
        <v>0.64800000000000002</v>
      </c>
      <c r="F58" s="3">
        <f t="shared" si="15"/>
        <v>6.3100000000000002E-5</v>
      </c>
      <c r="G58" s="3">
        <f t="shared" si="13"/>
        <v>6.19E-5</v>
      </c>
      <c r="H58" s="3">
        <f t="shared" si="14"/>
        <v>6.4800000000000003E-5</v>
      </c>
      <c r="I58" s="3">
        <f t="shared" si="16"/>
        <v>6.3266666666666669E-5</v>
      </c>
      <c r="J58" s="3">
        <f t="shared" si="17"/>
        <v>1.4500000000000014E-6</v>
      </c>
      <c r="K58">
        <f>I58/$K$45</f>
        <v>0.7029629629629629</v>
      </c>
      <c r="L58">
        <f>J58/$K$45</f>
        <v>1.6111111111111125E-2</v>
      </c>
    </row>
    <row r="59" spans="2:12" x14ac:dyDescent="0.25">
      <c r="B59" s="3">
        <v>13</v>
      </c>
      <c r="C59" s="3">
        <v>0.73</v>
      </c>
      <c r="D59" s="3">
        <v>0.74</v>
      </c>
      <c r="E59" s="3">
        <v>0.74</v>
      </c>
      <c r="F59" s="3">
        <f t="shared" si="15"/>
        <v>7.2999999999999999E-5</v>
      </c>
      <c r="G59" s="3">
        <f t="shared" si="13"/>
        <v>7.3999999999999996E-5</v>
      </c>
      <c r="H59" s="3">
        <f t="shared" si="14"/>
        <v>7.3999999999999996E-5</v>
      </c>
      <c r="I59" s="3">
        <f t="shared" si="16"/>
        <v>7.3666666666666664E-5</v>
      </c>
      <c r="J59" s="3">
        <f t="shared" si="17"/>
        <v>4.999999999999986E-7</v>
      </c>
      <c r="K59">
        <f>I59/$K$45</f>
        <v>0.81851851851851842</v>
      </c>
      <c r="L59">
        <f>J59/$K$45</f>
        <v>5.5555555555555393E-3</v>
      </c>
    </row>
    <row r="60" spans="2:12" x14ac:dyDescent="0.25">
      <c r="B60" s="3">
        <v>14</v>
      </c>
      <c r="C60" s="3">
        <v>0.79400000000000004</v>
      </c>
      <c r="D60" s="3">
        <v>0.79700000000000004</v>
      </c>
      <c r="E60" s="3">
        <v>0.79600000000000004</v>
      </c>
      <c r="F60" s="3">
        <f t="shared" si="15"/>
        <v>7.9400000000000006E-5</v>
      </c>
      <c r="G60" s="3">
        <f t="shared" si="13"/>
        <v>7.9699999999999999E-5</v>
      </c>
      <c r="H60" s="3">
        <f t="shared" si="14"/>
        <v>7.960000000000001E-5</v>
      </c>
      <c r="I60" s="3">
        <f t="shared" si="16"/>
        <v>7.9566666666666672E-5</v>
      </c>
      <c r="J60" s="3">
        <f t="shared" si="17"/>
        <v>1.4999999999999687E-7</v>
      </c>
      <c r="K60">
        <f>I60/$K$45</f>
        <v>0.88407407407407412</v>
      </c>
      <c r="L60">
        <f>J60/$K$45</f>
        <v>1.6666666666666319E-3</v>
      </c>
    </row>
    <row r="61" spans="2:12" x14ac:dyDescent="0.25">
      <c r="B61" s="3">
        <v>15</v>
      </c>
      <c r="C61" s="3">
        <v>0.83299999999999996</v>
      </c>
      <c r="D61" s="3">
        <v>0.83099999999999996</v>
      </c>
      <c r="E61" s="3">
        <v>0.82299999999999995</v>
      </c>
      <c r="F61" s="3">
        <f t="shared" si="15"/>
        <v>8.3299999999999992E-5</v>
      </c>
      <c r="G61" s="3">
        <f t="shared" si="13"/>
        <v>8.3100000000000001E-5</v>
      </c>
      <c r="H61" s="3">
        <f t="shared" si="14"/>
        <v>8.2299999999999995E-5</v>
      </c>
      <c r="I61" s="3">
        <f t="shared" si="16"/>
        <v>8.2899999999999996E-5</v>
      </c>
      <c r="J61" s="3">
        <f t="shared" si="17"/>
        <v>4.999999999999986E-7</v>
      </c>
      <c r="K61">
        <f>I61/$K$45</f>
        <v>0.92111111111111099</v>
      </c>
      <c r="L61">
        <f>J61/$K$45</f>
        <v>5.5555555555555393E-3</v>
      </c>
    </row>
    <row r="62" spans="2:12" x14ac:dyDescent="0.25">
      <c r="B62" s="3">
        <v>16</v>
      </c>
      <c r="C62" s="3">
        <v>0.87</v>
      </c>
      <c r="D62" s="3">
        <v>0.86099999999999999</v>
      </c>
      <c r="E62" s="3">
        <v>0.86699999999999999</v>
      </c>
      <c r="F62" s="3">
        <f t="shared" si="15"/>
        <v>8.7000000000000001E-5</v>
      </c>
      <c r="G62" s="3">
        <f t="shared" si="13"/>
        <v>8.6099999999999992E-5</v>
      </c>
      <c r="H62" s="3">
        <f t="shared" si="14"/>
        <v>8.6699999999999993E-5</v>
      </c>
      <c r="I62" s="3">
        <f t="shared" si="16"/>
        <v>8.6599999999999991E-5</v>
      </c>
      <c r="J62" s="3">
        <f t="shared" si="17"/>
        <v>4.5000000000000416E-7</v>
      </c>
      <c r="K62">
        <f>I62/$K$45</f>
        <v>0.96222222222222209</v>
      </c>
      <c r="L62">
        <f>J62/$K$45</f>
        <v>5.0000000000000461E-3</v>
      </c>
    </row>
    <row r="63" spans="2:12" x14ac:dyDescent="0.25">
      <c r="B63" s="3">
        <v>17</v>
      </c>
      <c r="C63" s="3">
        <v>0.88900000000000001</v>
      </c>
      <c r="D63" s="3">
        <v>0.89100000000000001</v>
      </c>
      <c r="E63" s="3">
        <v>0.88500000000000001</v>
      </c>
      <c r="F63" s="3">
        <f>C63/10000</f>
        <v>8.8900000000000006E-5</v>
      </c>
      <c r="G63" s="3">
        <f t="shared" ref="G63:G64" si="18">D63/10000</f>
        <v>8.9099999999999997E-5</v>
      </c>
      <c r="H63" s="3">
        <f t="shared" ref="H63:H64" si="19">E63/10000</f>
        <v>8.8499999999999996E-5</v>
      </c>
      <c r="I63" s="3">
        <f>AVERAGE(F63:H63)</f>
        <v>8.8833333333333329E-5</v>
      </c>
      <c r="J63" s="3">
        <f>(MAX(F63:H63)-MIN(F63:H63))/2</f>
        <v>3.0000000000000052E-7</v>
      </c>
      <c r="K63">
        <f>I63/$K$45</f>
        <v>0.98703703703703694</v>
      </c>
      <c r="L63">
        <f>J63/$K$45</f>
        <v>3.3333333333333388E-3</v>
      </c>
    </row>
    <row r="64" spans="2:12" x14ac:dyDescent="0.25">
      <c r="B64" s="3">
        <v>18</v>
      </c>
      <c r="C64" s="3">
        <v>0.89900000000000002</v>
      </c>
      <c r="D64" s="3">
        <v>0.9</v>
      </c>
      <c r="E64" s="3">
        <v>0.9</v>
      </c>
      <c r="F64" s="3">
        <f t="shared" si="15"/>
        <v>8.9900000000000003E-5</v>
      </c>
      <c r="G64" s="3">
        <f t="shared" si="18"/>
        <v>9.0000000000000006E-5</v>
      </c>
      <c r="H64" s="3">
        <f t="shared" si="19"/>
        <v>9.0000000000000006E-5</v>
      </c>
      <c r="I64" s="3">
        <f t="shared" ref="I64" si="20">AVERAGE(F64:H64)</f>
        <v>8.9966666666666667E-5</v>
      </c>
      <c r="J64" s="3">
        <f t="shared" ref="J64" si="21">(MAX(F64:H64)-MIN(F64:H64))/2</f>
        <v>5.0000000000001215E-8</v>
      </c>
      <c r="K64">
        <f>I64/$K$45</f>
        <v>0.99962962962962953</v>
      </c>
      <c r="L64">
        <f>J64/$K$45</f>
        <v>5.55555555555569E-4</v>
      </c>
    </row>
  </sheetData>
  <mergeCells count="6">
    <mergeCell ref="C2:E2"/>
    <mergeCell ref="F2:H2"/>
    <mergeCell ref="C23:E23"/>
    <mergeCell ref="F23:H23"/>
    <mergeCell ref="C45:E45"/>
    <mergeCell ref="F45:H4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8847-4A74-4B9A-805D-BEF1A5022A41}">
  <dimension ref="B2:S45"/>
  <sheetViews>
    <sheetView topLeftCell="B28" workbookViewId="0">
      <selection activeCell="H27" sqref="H27"/>
    </sheetView>
  </sheetViews>
  <sheetFormatPr defaultRowHeight="15" x14ac:dyDescent="0.25"/>
  <sheetData>
    <row r="2" spans="2:10" x14ac:dyDescent="0.25">
      <c r="B2" s="3"/>
      <c r="C2" s="12" t="s">
        <v>41</v>
      </c>
      <c r="D2" s="12"/>
      <c r="E2" s="12"/>
      <c r="F2" s="12" t="s">
        <v>42</v>
      </c>
      <c r="G2" s="12"/>
      <c r="H2" s="12"/>
      <c r="I2" s="3"/>
      <c r="J2" s="3"/>
    </row>
    <row r="3" spans="2:10" x14ac:dyDescent="0.25">
      <c r="B3" s="3" t="s">
        <v>44</v>
      </c>
      <c r="C3" s="3" t="s">
        <v>45</v>
      </c>
      <c r="D3" s="3" t="s">
        <v>46</v>
      </c>
      <c r="E3" s="3" t="s">
        <v>47</v>
      </c>
      <c r="F3" s="3" t="s">
        <v>45</v>
      </c>
      <c r="G3" s="3" t="s">
        <v>46</v>
      </c>
      <c r="H3" s="3" t="s">
        <v>47</v>
      </c>
      <c r="I3" s="3" t="s">
        <v>54</v>
      </c>
      <c r="J3" s="3"/>
    </row>
    <row r="4" spans="2:10" x14ac:dyDescent="0.25">
      <c r="B4" s="3">
        <v>1</v>
      </c>
      <c r="C4" s="3">
        <v>1.7000000000000001E-2</v>
      </c>
      <c r="D4" s="3">
        <v>1.7000000000000001E-2</v>
      </c>
      <c r="E4" s="3">
        <v>1.6E-2</v>
      </c>
      <c r="F4" s="3">
        <f t="shared" ref="F4:F19" si="0">C4/10000</f>
        <v>1.7E-6</v>
      </c>
      <c r="G4" s="3">
        <f t="shared" ref="G4:H4" si="1">D4/10000</f>
        <v>1.7E-6</v>
      </c>
      <c r="H4" s="3">
        <f t="shared" si="1"/>
        <v>1.5999999999999999E-6</v>
      </c>
      <c r="I4" s="3">
        <f>AVERAGE(F4:H4)</f>
        <v>1.6666666666666665E-6</v>
      </c>
      <c r="J4" s="3">
        <f>(MAX(F4:H4)-MIN(F4:H4))/2</f>
        <v>5.0000000000000051E-8</v>
      </c>
    </row>
    <row r="5" spans="2:10" x14ac:dyDescent="0.25">
      <c r="B5" s="3">
        <v>2</v>
      </c>
      <c r="C5" s="3">
        <v>2.1000000000000001E-2</v>
      </c>
      <c r="D5" s="3">
        <v>0.02</v>
      </c>
      <c r="E5" s="3">
        <v>0.02</v>
      </c>
      <c r="F5" s="3">
        <f t="shared" si="0"/>
        <v>2.1000000000000002E-6</v>
      </c>
      <c r="G5" s="3">
        <f t="shared" ref="G5:G19" si="2">D5/10000</f>
        <v>1.9999999999999999E-6</v>
      </c>
      <c r="H5" s="3">
        <f t="shared" ref="H5:H19" si="3">E5/10000</f>
        <v>1.9999999999999999E-6</v>
      </c>
      <c r="I5" s="3">
        <f t="shared" ref="I5:I19" si="4">AVERAGE(F5:H5)</f>
        <v>2.0333333333333331E-6</v>
      </c>
      <c r="J5" s="3">
        <f t="shared" ref="J5:J19" si="5">(MAX(F5:H5)-MIN(F5:H5))/2</f>
        <v>5.0000000000000157E-8</v>
      </c>
    </row>
    <row r="6" spans="2:10" x14ac:dyDescent="0.25">
      <c r="B6" s="3">
        <v>3</v>
      </c>
      <c r="C6" s="3">
        <v>2.5000000000000001E-2</v>
      </c>
      <c r="D6" s="3">
        <v>2.5000000000000001E-2</v>
      </c>
      <c r="E6" s="3">
        <v>2.5000000000000001E-2</v>
      </c>
      <c r="F6" s="3">
        <f t="shared" si="0"/>
        <v>2.5000000000000002E-6</v>
      </c>
      <c r="G6" s="3">
        <f t="shared" si="2"/>
        <v>2.5000000000000002E-6</v>
      </c>
      <c r="H6" s="3">
        <f t="shared" si="3"/>
        <v>2.5000000000000002E-6</v>
      </c>
      <c r="I6" s="3">
        <f t="shared" si="4"/>
        <v>2.5000000000000002E-6</v>
      </c>
      <c r="J6" s="3">
        <f t="shared" si="5"/>
        <v>0</v>
      </c>
    </row>
    <row r="7" spans="2:10" x14ac:dyDescent="0.25">
      <c r="B7" s="3">
        <v>4</v>
      </c>
      <c r="C7" s="3">
        <v>3.2000000000000001E-2</v>
      </c>
      <c r="D7" s="3">
        <v>3.1E-2</v>
      </c>
      <c r="E7" s="3">
        <v>3.3000000000000002E-2</v>
      </c>
      <c r="F7" s="3">
        <f t="shared" si="0"/>
        <v>3.1999999999999999E-6</v>
      </c>
      <c r="G7" s="3">
        <f t="shared" si="2"/>
        <v>3.1E-6</v>
      </c>
      <c r="H7" s="3">
        <f t="shared" si="3"/>
        <v>3.3000000000000002E-6</v>
      </c>
      <c r="I7" s="3">
        <f t="shared" si="4"/>
        <v>3.1999999999999999E-6</v>
      </c>
      <c r="J7" s="3">
        <f t="shared" si="5"/>
        <v>1.000000000000001E-7</v>
      </c>
    </row>
    <row r="8" spans="2:10" x14ac:dyDescent="0.25">
      <c r="B8" s="3">
        <v>5</v>
      </c>
      <c r="C8" s="3">
        <v>0.04</v>
      </c>
      <c r="D8" s="3">
        <v>0.04</v>
      </c>
      <c r="E8" s="3">
        <v>0.04</v>
      </c>
      <c r="F8" s="3">
        <f t="shared" si="0"/>
        <v>3.9999999999999998E-6</v>
      </c>
      <c r="G8" s="3">
        <f t="shared" si="2"/>
        <v>3.9999999999999998E-6</v>
      </c>
      <c r="H8" s="3">
        <f t="shared" si="3"/>
        <v>3.9999999999999998E-6</v>
      </c>
      <c r="I8" s="3">
        <f t="shared" si="4"/>
        <v>3.9999999999999998E-6</v>
      </c>
      <c r="J8" s="3">
        <f t="shared" si="5"/>
        <v>0</v>
      </c>
    </row>
    <row r="9" spans="2:10" x14ac:dyDescent="0.25">
      <c r="B9" s="3">
        <v>6</v>
      </c>
      <c r="C9" s="3">
        <v>4.9000000000000002E-2</v>
      </c>
      <c r="D9" s="3">
        <v>4.9000000000000002E-2</v>
      </c>
      <c r="E9" s="3">
        <v>4.4999999999999998E-2</v>
      </c>
      <c r="F9" s="3">
        <f t="shared" si="0"/>
        <v>4.9000000000000005E-6</v>
      </c>
      <c r="G9" s="3">
        <f t="shared" si="2"/>
        <v>4.9000000000000005E-6</v>
      </c>
      <c r="H9" s="3">
        <f t="shared" si="3"/>
        <v>4.5000000000000001E-6</v>
      </c>
      <c r="I9" s="3">
        <f t="shared" si="4"/>
        <v>4.7666666666666671E-6</v>
      </c>
      <c r="J9" s="3">
        <f t="shared" si="5"/>
        <v>2.000000000000002E-7</v>
      </c>
    </row>
    <row r="10" spans="2:10" x14ac:dyDescent="0.25">
      <c r="B10" s="3">
        <v>7</v>
      </c>
      <c r="C10" s="3">
        <v>0.06</v>
      </c>
      <c r="D10" s="3">
        <v>5.6000000000000001E-2</v>
      </c>
      <c r="E10" s="3">
        <v>5.2999999999999999E-2</v>
      </c>
      <c r="F10" s="3">
        <f t="shared" si="0"/>
        <v>6.0000000000000002E-6</v>
      </c>
      <c r="G10" s="3">
        <f t="shared" si="2"/>
        <v>5.5999999999999997E-6</v>
      </c>
      <c r="H10" s="3">
        <f t="shared" si="3"/>
        <v>5.3000000000000001E-6</v>
      </c>
      <c r="I10" s="3">
        <f t="shared" si="4"/>
        <v>5.6333333333333333E-6</v>
      </c>
      <c r="J10" s="3">
        <f t="shared" si="5"/>
        <v>3.5000000000000004E-7</v>
      </c>
    </row>
    <row r="11" spans="2:10" x14ac:dyDescent="0.25">
      <c r="B11" s="3">
        <v>8</v>
      </c>
      <c r="C11" s="3">
        <v>7.4999999999999997E-2</v>
      </c>
      <c r="D11" s="3">
        <v>7.1999999999999995E-2</v>
      </c>
      <c r="E11" s="3">
        <v>6.8000000000000005E-2</v>
      </c>
      <c r="F11" s="3">
        <f t="shared" si="0"/>
        <v>7.4999999999999993E-6</v>
      </c>
      <c r="G11" s="3">
        <f t="shared" si="2"/>
        <v>7.1999999999999997E-6</v>
      </c>
      <c r="H11" s="3">
        <f t="shared" si="3"/>
        <v>6.8000000000000001E-6</v>
      </c>
      <c r="I11" s="3">
        <f t="shared" si="4"/>
        <v>7.1666666666666661E-6</v>
      </c>
      <c r="J11" s="3">
        <f t="shared" si="5"/>
        <v>3.4999999999999961E-7</v>
      </c>
    </row>
    <row r="12" spans="2:10" x14ac:dyDescent="0.25">
      <c r="B12" s="3">
        <v>9</v>
      </c>
      <c r="C12" s="3">
        <v>9.9000000000000005E-2</v>
      </c>
      <c r="D12" s="3">
        <v>0.09</v>
      </c>
      <c r="E12" s="3">
        <v>8.6999999999999994E-2</v>
      </c>
      <c r="F12" s="3">
        <f t="shared" si="0"/>
        <v>9.9000000000000001E-6</v>
      </c>
      <c r="G12" s="3">
        <f t="shared" si="2"/>
        <v>9.0000000000000002E-6</v>
      </c>
      <c r="H12" s="3">
        <f t="shared" si="3"/>
        <v>8.6999999999999997E-6</v>
      </c>
      <c r="I12" s="3">
        <f t="shared" si="4"/>
        <v>9.2E-6</v>
      </c>
      <c r="J12" s="3">
        <f t="shared" si="5"/>
        <v>6.0000000000000018E-7</v>
      </c>
    </row>
    <row r="13" spans="2:10" x14ac:dyDescent="0.25">
      <c r="B13" s="3">
        <v>10</v>
      </c>
      <c r="C13" s="3">
        <v>0.11600000000000001</v>
      </c>
      <c r="D13" s="3">
        <v>0.112</v>
      </c>
      <c r="E13" s="3">
        <v>0.108</v>
      </c>
      <c r="F13" s="3">
        <f t="shared" si="0"/>
        <v>1.1600000000000001E-5</v>
      </c>
      <c r="G13" s="3">
        <f t="shared" si="2"/>
        <v>1.1199999999999999E-5</v>
      </c>
      <c r="H13" s="3">
        <f t="shared" si="3"/>
        <v>1.08E-5</v>
      </c>
      <c r="I13" s="3">
        <f t="shared" si="4"/>
        <v>1.1199999999999999E-5</v>
      </c>
      <c r="J13" s="3">
        <f t="shared" si="5"/>
        <v>4.0000000000000041E-7</v>
      </c>
    </row>
    <row r="14" spans="2:10" x14ac:dyDescent="0.25">
      <c r="B14" s="3">
        <v>11</v>
      </c>
      <c r="C14" s="3">
        <v>0.122</v>
      </c>
      <c r="D14" s="3">
        <v>0.12</v>
      </c>
      <c r="E14" s="3">
        <v>0.12</v>
      </c>
      <c r="F14" s="3">
        <f t="shared" si="0"/>
        <v>1.22E-5</v>
      </c>
      <c r="G14" s="3">
        <f t="shared" si="2"/>
        <v>1.2E-5</v>
      </c>
      <c r="H14" s="3">
        <f t="shared" si="3"/>
        <v>1.2E-5</v>
      </c>
      <c r="I14" s="3">
        <f t="shared" si="4"/>
        <v>1.2066666666666666E-5</v>
      </c>
      <c r="J14" s="3">
        <f t="shared" si="5"/>
        <v>9.999999999999989E-8</v>
      </c>
    </row>
    <row r="15" spans="2:10" x14ac:dyDescent="0.25">
      <c r="B15" s="3">
        <v>12</v>
      </c>
      <c r="C15" s="3">
        <v>0.126</v>
      </c>
      <c r="D15" s="3">
        <v>0.126</v>
      </c>
      <c r="E15" s="3">
        <v>0.125</v>
      </c>
      <c r="F15" s="3">
        <f t="shared" si="0"/>
        <v>1.26E-5</v>
      </c>
      <c r="G15" s="3">
        <f t="shared" si="2"/>
        <v>1.26E-5</v>
      </c>
      <c r="H15" s="3">
        <f t="shared" si="3"/>
        <v>1.2500000000000001E-5</v>
      </c>
      <c r="I15" s="3">
        <f t="shared" si="4"/>
        <v>1.2566666666666668E-5</v>
      </c>
      <c r="J15" s="3">
        <f t="shared" si="5"/>
        <v>4.9999999999999521E-8</v>
      </c>
    </row>
    <row r="16" spans="2:10" x14ac:dyDescent="0.25">
      <c r="B16" s="3">
        <v>13</v>
      </c>
      <c r="C16" s="3">
        <v>0.13</v>
      </c>
      <c r="D16" s="3">
        <v>0.13300000000000001</v>
      </c>
      <c r="E16" s="3">
        <v>0.13100000000000001</v>
      </c>
      <c r="F16" s="3">
        <f t="shared" si="0"/>
        <v>1.3000000000000001E-5</v>
      </c>
      <c r="G16" s="3">
        <f t="shared" si="2"/>
        <v>1.3300000000000001E-5</v>
      </c>
      <c r="H16" s="3">
        <f t="shared" si="3"/>
        <v>1.31E-5</v>
      </c>
      <c r="I16" s="3">
        <f t="shared" si="4"/>
        <v>1.3133333333333334E-5</v>
      </c>
      <c r="J16" s="3">
        <f t="shared" si="5"/>
        <v>1.5000000000000026E-7</v>
      </c>
    </row>
    <row r="17" spans="2:19" x14ac:dyDescent="0.25">
      <c r="B17" s="3">
        <v>14</v>
      </c>
      <c r="C17" s="3"/>
      <c r="D17" s="3"/>
      <c r="E17" s="3"/>
      <c r="F17" s="3">
        <f t="shared" si="0"/>
        <v>0</v>
      </c>
      <c r="G17" s="3">
        <f t="shared" si="2"/>
        <v>0</v>
      </c>
      <c r="H17" s="3">
        <f t="shared" si="3"/>
        <v>0</v>
      </c>
      <c r="I17" s="3">
        <f t="shared" si="4"/>
        <v>0</v>
      </c>
      <c r="J17" s="3">
        <f t="shared" si="5"/>
        <v>0</v>
      </c>
    </row>
    <row r="18" spans="2:19" x14ac:dyDescent="0.25">
      <c r="B18" s="3">
        <v>15</v>
      </c>
      <c r="C18" s="3"/>
      <c r="D18" s="3"/>
      <c r="E18" s="3"/>
      <c r="F18" s="3">
        <f t="shared" si="0"/>
        <v>0</v>
      </c>
      <c r="G18" s="3">
        <f t="shared" si="2"/>
        <v>0</v>
      </c>
      <c r="H18" s="3">
        <f t="shared" si="3"/>
        <v>0</v>
      </c>
      <c r="I18" s="3">
        <f t="shared" si="4"/>
        <v>0</v>
      </c>
      <c r="J18" s="3">
        <f t="shared" si="5"/>
        <v>0</v>
      </c>
    </row>
    <row r="19" spans="2:19" x14ac:dyDescent="0.25">
      <c r="B19" s="3">
        <v>16</v>
      </c>
      <c r="C19" s="3"/>
      <c r="D19" s="3"/>
      <c r="E19" s="3"/>
      <c r="F19" s="3">
        <f t="shared" si="0"/>
        <v>0</v>
      </c>
      <c r="G19" s="3">
        <f t="shared" si="2"/>
        <v>0</v>
      </c>
      <c r="H19" s="3">
        <f t="shared" si="3"/>
        <v>0</v>
      </c>
      <c r="I19" s="3">
        <f t="shared" si="4"/>
        <v>0</v>
      </c>
      <c r="J19" s="3">
        <f t="shared" si="5"/>
        <v>0</v>
      </c>
    </row>
    <row r="30" spans="2:19" x14ac:dyDescent="0.25">
      <c r="B30" s="2"/>
      <c r="C30" s="2"/>
      <c r="D30" s="10" t="s">
        <v>16</v>
      </c>
      <c r="E30" s="10"/>
      <c r="F30" s="10"/>
      <c r="G30" s="10" t="s">
        <v>17</v>
      </c>
      <c r="H30" s="10"/>
      <c r="I30" s="10"/>
      <c r="J30" s="10" t="s">
        <v>18</v>
      </c>
      <c r="K30" s="10"/>
      <c r="L30" s="10"/>
      <c r="M30" s="10" t="s">
        <v>19</v>
      </c>
      <c r="N30" s="10"/>
      <c r="O30" s="10"/>
      <c r="P30" s="2"/>
      <c r="Q30" s="2"/>
      <c r="R30" t="s">
        <v>20</v>
      </c>
      <c r="S30" t="s">
        <v>21</v>
      </c>
    </row>
    <row r="31" spans="2:19" x14ac:dyDescent="0.25">
      <c r="B31" s="2" t="s">
        <v>26</v>
      </c>
      <c r="C31" s="2" t="s">
        <v>27</v>
      </c>
      <c r="D31" s="2">
        <v>1</v>
      </c>
      <c r="E31" s="2">
        <v>2</v>
      </c>
      <c r="F31" s="2">
        <v>3</v>
      </c>
      <c r="G31" s="2">
        <v>1</v>
      </c>
      <c r="H31" s="2">
        <v>2</v>
      </c>
      <c r="I31" s="2">
        <v>3</v>
      </c>
      <c r="J31" s="2">
        <v>1</v>
      </c>
      <c r="K31" s="2">
        <v>2</v>
      </c>
      <c r="L31" s="2">
        <v>3</v>
      </c>
      <c r="M31" s="2">
        <v>1</v>
      </c>
      <c r="N31" s="2">
        <v>2</v>
      </c>
      <c r="O31" s="2">
        <v>3</v>
      </c>
      <c r="P31" s="2" t="s">
        <v>28</v>
      </c>
      <c r="Q31" s="2" t="s">
        <v>29</v>
      </c>
    </row>
    <row r="32" spans="2:19" x14ac:dyDescent="0.25">
      <c r="B32" s="2"/>
      <c r="C32" s="2">
        <v>5</v>
      </c>
      <c r="D32" s="2">
        <v>0.17299999999999999</v>
      </c>
      <c r="E32" s="2">
        <v>0.17399999999999999</v>
      </c>
      <c r="F32" s="2">
        <v>0.17</v>
      </c>
      <c r="G32" s="2">
        <v>1.2999999999999999E-2</v>
      </c>
      <c r="H32" s="2">
        <v>1.0999999999999999E-2</v>
      </c>
      <c r="I32" s="2">
        <v>0.01</v>
      </c>
      <c r="J32" s="2">
        <f>(D32)/10000</f>
        <v>1.73E-5</v>
      </c>
      <c r="K32" s="2">
        <f t="shared" ref="K32:O45" si="6">(E32)/10000</f>
        <v>1.7399999999999999E-5</v>
      </c>
      <c r="L32" s="2">
        <f t="shared" si="6"/>
        <v>1.7E-5</v>
      </c>
      <c r="M32" s="2">
        <f t="shared" si="6"/>
        <v>1.2999999999999998E-6</v>
      </c>
      <c r="N32" s="2">
        <f t="shared" si="6"/>
        <v>1.0999999999999998E-6</v>
      </c>
      <c r="O32" s="2">
        <f t="shared" si="6"/>
        <v>9.9999999999999995E-7</v>
      </c>
      <c r="P32" s="2">
        <f>((MAX(J32:L32)-MIN(J32:L32))/2)</f>
        <v>1.9999999999999978E-7</v>
      </c>
      <c r="Q32" s="2">
        <f>((MAX(M32:O32)-MIN(M32:O32))/2)</f>
        <v>1.4999999999999994E-7</v>
      </c>
      <c r="R32">
        <f>AVERAGE(J32:L32)</f>
        <v>1.7233333333333333E-5</v>
      </c>
      <c r="S32">
        <f>AVERAGE(M32:O32)</f>
        <v>1.1333333333333332E-6</v>
      </c>
    </row>
    <row r="33" spans="2:19" x14ac:dyDescent="0.25">
      <c r="B33" s="2"/>
      <c r="C33" s="2">
        <v>10</v>
      </c>
      <c r="D33" s="2">
        <v>0.14000000000000001</v>
      </c>
      <c r="E33" s="2">
        <v>0.14099999999999999</v>
      </c>
      <c r="F33" s="2">
        <v>0.13800000000000001</v>
      </c>
      <c r="G33" s="2">
        <v>1.0999999999999999E-2</v>
      </c>
      <c r="H33" s="2">
        <v>0.01</v>
      </c>
      <c r="I33" s="2">
        <v>8.9999999999999993E-3</v>
      </c>
      <c r="J33" s="2">
        <f t="shared" ref="J33:J44" si="7">(D33)/10000</f>
        <v>1.4000000000000001E-5</v>
      </c>
      <c r="K33" s="2">
        <f t="shared" si="6"/>
        <v>1.4099999999999999E-5</v>
      </c>
      <c r="L33" s="2">
        <f t="shared" si="6"/>
        <v>1.3800000000000002E-5</v>
      </c>
      <c r="M33" s="2">
        <f t="shared" si="6"/>
        <v>1.0999999999999998E-6</v>
      </c>
      <c r="N33" s="2">
        <f t="shared" si="6"/>
        <v>9.9999999999999995E-7</v>
      </c>
      <c r="O33" s="2">
        <f t="shared" si="6"/>
        <v>8.9999999999999996E-7</v>
      </c>
      <c r="P33" s="2">
        <f t="shared" ref="P33:P38" si="8">((MAX(J33:L33)-MIN(J33:L33))/2)</f>
        <v>1.4999999999999856E-7</v>
      </c>
      <c r="Q33" s="2">
        <f t="shared" ref="Q33:Q38" si="9">((MAX(M33:O33)-MIN(M33:O33))/2)</f>
        <v>9.9999999999999943E-8</v>
      </c>
      <c r="R33">
        <f t="shared" ref="R33:R38" si="10">AVERAGE(J33:L33)</f>
        <v>1.3966666666666668E-5</v>
      </c>
      <c r="S33">
        <f t="shared" ref="S33:S38" si="11">AVERAGE(M33:O33)</f>
        <v>9.9999999999999995E-7</v>
      </c>
    </row>
    <row r="34" spans="2:19" x14ac:dyDescent="0.25">
      <c r="B34" s="2"/>
      <c r="C34" s="2">
        <v>15</v>
      </c>
      <c r="D34" s="2">
        <v>0.10299999999999999</v>
      </c>
      <c r="E34" s="2">
        <v>0.10100000000000001</v>
      </c>
      <c r="F34" s="2">
        <v>0.104</v>
      </c>
      <c r="G34" s="2">
        <v>8.0000000000000002E-3</v>
      </c>
      <c r="H34" s="2">
        <v>8.0000000000000002E-3</v>
      </c>
      <c r="I34" s="2">
        <v>7.0000000000000001E-3</v>
      </c>
      <c r="J34" s="2">
        <f t="shared" si="7"/>
        <v>1.03E-5</v>
      </c>
      <c r="K34" s="2">
        <f t="shared" si="6"/>
        <v>1.01E-5</v>
      </c>
      <c r="L34" s="2">
        <f t="shared" si="6"/>
        <v>1.0399999999999999E-5</v>
      </c>
      <c r="M34" s="2">
        <f t="shared" si="6"/>
        <v>7.9999999999999996E-7</v>
      </c>
      <c r="N34" s="2">
        <f t="shared" si="6"/>
        <v>7.9999999999999996E-7</v>
      </c>
      <c r="O34" s="2">
        <f t="shared" si="6"/>
        <v>6.9999999999999997E-7</v>
      </c>
      <c r="P34" s="2">
        <f t="shared" si="8"/>
        <v>1.4999999999999941E-7</v>
      </c>
      <c r="Q34" s="2">
        <f t="shared" si="9"/>
        <v>4.9999999999999998E-8</v>
      </c>
      <c r="R34">
        <f t="shared" si="10"/>
        <v>1.0266666666666668E-5</v>
      </c>
      <c r="S34">
        <f t="shared" si="11"/>
        <v>7.666666666666667E-7</v>
      </c>
    </row>
    <row r="35" spans="2:19" x14ac:dyDescent="0.25">
      <c r="B35" s="2"/>
      <c r="C35" s="2">
        <v>20</v>
      </c>
      <c r="D35" s="2">
        <v>7.0999999999999994E-2</v>
      </c>
      <c r="E35" s="2">
        <v>7.1999999999999995E-2</v>
      </c>
      <c r="F35" s="2">
        <v>7.1999999999999995E-2</v>
      </c>
      <c r="G35" s="2">
        <v>6.0000000000000001E-3</v>
      </c>
      <c r="H35" s="2">
        <v>6.0000000000000001E-3</v>
      </c>
      <c r="I35" s="2">
        <v>6.0000000000000001E-3</v>
      </c>
      <c r="J35" s="2">
        <f t="shared" si="7"/>
        <v>7.0999999999999998E-6</v>
      </c>
      <c r="K35" s="2">
        <f t="shared" si="6"/>
        <v>7.1999999999999997E-6</v>
      </c>
      <c r="L35" s="2">
        <f t="shared" si="6"/>
        <v>7.1999999999999997E-6</v>
      </c>
      <c r="M35" s="2">
        <f t="shared" si="6"/>
        <v>5.9999999999999997E-7</v>
      </c>
      <c r="N35" s="2">
        <f t="shared" si="6"/>
        <v>5.9999999999999997E-7</v>
      </c>
      <c r="O35" s="2">
        <f t="shared" si="6"/>
        <v>5.9999999999999997E-7</v>
      </c>
      <c r="P35" s="2">
        <f t="shared" si="8"/>
        <v>4.9999999999999945E-8</v>
      </c>
      <c r="Q35" s="2">
        <f t="shared" si="9"/>
        <v>0</v>
      </c>
      <c r="R35">
        <f t="shared" si="10"/>
        <v>7.1666666666666661E-6</v>
      </c>
      <c r="S35">
        <f t="shared" si="11"/>
        <v>5.9999999999999997E-7</v>
      </c>
    </row>
    <row r="36" spans="2:19" x14ac:dyDescent="0.25">
      <c r="B36" s="2"/>
      <c r="C36" s="2">
        <v>25</v>
      </c>
      <c r="D36" s="2"/>
      <c r="E36" s="2"/>
      <c r="F36" s="2"/>
      <c r="G36" s="2"/>
      <c r="H36" s="2"/>
      <c r="I36" s="2"/>
      <c r="J36" s="2">
        <f t="shared" si="7"/>
        <v>0</v>
      </c>
      <c r="K36" s="2">
        <f t="shared" si="6"/>
        <v>0</v>
      </c>
      <c r="L36" s="2">
        <f t="shared" si="6"/>
        <v>0</v>
      </c>
      <c r="M36" s="2">
        <f t="shared" si="6"/>
        <v>0</v>
      </c>
      <c r="N36" s="2">
        <f t="shared" si="6"/>
        <v>0</v>
      </c>
      <c r="O36" s="2">
        <f t="shared" si="6"/>
        <v>0</v>
      </c>
      <c r="P36" s="2">
        <f t="shared" si="8"/>
        <v>0</v>
      </c>
      <c r="Q36" s="2">
        <f t="shared" si="9"/>
        <v>0</v>
      </c>
      <c r="R36">
        <f t="shared" si="10"/>
        <v>0</v>
      </c>
      <c r="S36">
        <f t="shared" si="11"/>
        <v>0</v>
      </c>
    </row>
    <row r="37" spans="2:19" x14ac:dyDescent="0.25">
      <c r="B37" s="2"/>
      <c r="C37" s="2"/>
      <c r="D37" s="2"/>
      <c r="E37" s="2"/>
      <c r="F37" s="2"/>
      <c r="G37" s="2"/>
      <c r="H37" s="2"/>
      <c r="I37" s="2"/>
      <c r="J37" s="2">
        <f t="shared" si="7"/>
        <v>0</v>
      </c>
      <c r="K37" s="2">
        <f t="shared" si="6"/>
        <v>0</v>
      </c>
      <c r="L37" s="2">
        <f t="shared" si="6"/>
        <v>0</v>
      </c>
      <c r="M37" s="2">
        <f t="shared" si="6"/>
        <v>0</v>
      </c>
      <c r="N37" s="2">
        <f t="shared" si="6"/>
        <v>0</v>
      </c>
      <c r="O37" s="2">
        <f t="shared" si="6"/>
        <v>0</v>
      </c>
      <c r="P37" s="2">
        <f t="shared" si="8"/>
        <v>0</v>
      </c>
      <c r="Q37" s="2">
        <f t="shared" si="9"/>
        <v>0</v>
      </c>
      <c r="R37">
        <f t="shared" si="10"/>
        <v>0</v>
      </c>
      <c r="S37">
        <f t="shared" si="11"/>
        <v>0</v>
      </c>
    </row>
    <row r="38" spans="2:19" x14ac:dyDescent="0.25">
      <c r="B38" s="2"/>
      <c r="C38" s="2"/>
      <c r="D38" s="2"/>
      <c r="E38" s="2"/>
      <c r="F38" s="2"/>
      <c r="G38" s="2"/>
      <c r="H38" s="2"/>
      <c r="I38" s="2"/>
      <c r="J38" s="2">
        <f t="shared" si="7"/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8"/>
        <v>0</v>
      </c>
      <c r="Q38" s="2">
        <f t="shared" si="9"/>
        <v>0</v>
      </c>
      <c r="R38">
        <f t="shared" si="10"/>
        <v>0</v>
      </c>
      <c r="S38">
        <f t="shared" si="11"/>
        <v>0</v>
      </c>
    </row>
    <row r="39" spans="2:19" x14ac:dyDescent="0.25">
      <c r="B39" s="2"/>
      <c r="C39" s="2"/>
      <c r="D39" s="2"/>
      <c r="E39" s="2"/>
      <c r="F39" s="2"/>
      <c r="G39" s="2"/>
      <c r="H39" s="2"/>
      <c r="I39" s="2"/>
      <c r="J39" s="2">
        <f t="shared" si="7"/>
        <v>0</v>
      </c>
      <c r="K39" s="2">
        <f t="shared" si="6"/>
        <v>0</v>
      </c>
      <c r="L39" s="2">
        <f t="shared" si="6"/>
        <v>0</v>
      </c>
      <c r="M39" s="2">
        <f t="shared" si="6"/>
        <v>0</v>
      </c>
      <c r="N39" s="2">
        <f t="shared" si="6"/>
        <v>0</v>
      </c>
      <c r="O39" s="2">
        <f t="shared" si="6"/>
        <v>0</v>
      </c>
      <c r="P39" s="2"/>
      <c r="Q39" s="2"/>
    </row>
    <row r="40" spans="2:19" x14ac:dyDescent="0.25">
      <c r="B40" s="2"/>
      <c r="C40" s="2"/>
      <c r="D40" s="2"/>
      <c r="E40" s="2"/>
      <c r="F40" s="2"/>
      <c r="G40" s="2"/>
      <c r="H40" s="2"/>
      <c r="I40" s="2"/>
      <c r="J40" s="2">
        <f t="shared" si="7"/>
        <v>0</v>
      </c>
      <c r="K40" s="2">
        <f t="shared" si="6"/>
        <v>0</v>
      </c>
      <c r="L40" s="2">
        <f t="shared" si="6"/>
        <v>0</v>
      </c>
      <c r="M40" s="2">
        <f t="shared" si="6"/>
        <v>0</v>
      </c>
      <c r="N40" s="2">
        <f t="shared" si="6"/>
        <v>0</v>
      </c>
      <c r="O40" s="2">
        <f t="shared" si="6"/>
        <v>0</v>
      </c>
      <c r="P40" s="2"/>
      <c r="Q40" s="2"/>
    </row>
    <row r="41" spans="2:19" x14ac:dyDescent="0.25">
      <c r="B41" s="2"/>
      <c r="C41" s="2"/>
      <c r="D41" s="2"/>
      <c r="E41" s="2"/>
      <c r="F41" s="2"/>
      <c r="G41" s="2"/>
      <c r="H41" s="2"/>
      <c r="I41" s="2"/>
      <c r="J41" s="2">
        <f t="shared" si="7"/>
        <v>0</v>
      </c>
      <c r="K41" s="2">
        <f t="shared" si="6"/>
        <v>0</v>
      </c>
      <c r="L41" s="2">
        <f t="shared" si="6"/>
        <v>0</v>
      </c>
      <c r="M41" s="2">
        <f t="shared" si="6"/>
        <v>0</v>
      </c>
      <c r="N41" s="2">
        <f t="shared" si="6"/>
        <v>0</v>
      </c>
      <c r="O41" s="2">
        <f t="shared" si="6"/>
        <v>0</v>
      </c>
      <c r="P41" s="2"/>
      <c r="Q41" s="2"/>
    </row>
    <row r="42" spans="2:19" x14ac:dyDescent="0.25">
      <c r="B42" s="2"/>
      <c r="C42" s="2"/>
      <c r="D42" s="2"/>
      <c r="E42" s="2"/>
      <c r="F42" s="2"/>
      <c r="G42" s="2"/>
      <c r="H42" s="2"/>
      <c r="I42" s="2"/>
      <c r="J42" s="2">
        <f t="shared" si="7"/>
        <v>0</v>
      </c>
      <c r="K42" s="2">
        <f t="shared" si="6"/>
        <v>0</v>
      </c>
      <c r="L42" s="2">
        <f t="shared" si="6"/>
        <v>0</v>
      </c>
      <c r="M42" s="2">
        <f t="shared" si="6"/>
        <v>0</v>
      </c>
      <c r="N42" s="2">
        <f t="shared" si="6"/>
        <v>0</v>
      </c>
      <c r="O42" s="2">
        <f t="shared" si="6"/>
        <v>0</v>
      </c>
      <c r="P42" s="2"/>
      <c r="Q42" s="2"/>
    </row>
    <row r="43" spans="2:19" x14ac:dyDescent="0.25">
      <c r="B43" s="2"/>
      <c r="C43" s="2"/>
      <c r="D43" s="2"/>
      <c r="E43" s="2"/>
      <c r="F43" s="2"/>
      <c r="G43" s="2"/>
      <c r="H43" s="2"/>
      <c r="I43" s="2"/>
      <c r="J43" s="2">
        <f t="shared" si="7"/>
        <v>0</v>
      </c>
      <c r="K43" s="2">
        <f t="shared" si="6"/>
        <v>0</v>
      </c>
      <c r="L43" s="2">
        <f t="shared" si="6"/>
        <v>0</v>
      </c>
      <c r="M43" s="2">
        <f t="shared" si="6"/>
        <v>0</v>
      </c>
      <c r="N43" s="2">
        <f t="shared" si="6"/>
        <v>0</v>
      </c>
      <c r="O43" s="2">
        <f t="shared" si="6"/>
        <v>0</v>
      </c>
      <c r="P43" s="2"/>
      <c r="Q43" s="2"/>
    </row>
    <row r="44" spans="2:19" x14ac:dyDescent="0.25">
      <c r="B44" s="2"/>
      <c r="C44" s="2"/>
      <c r="D44" s="2"/>
      <c r="E44" s="2"/>
      <c r="F44" s="2"/>
      <c r="G44" s="2"/>
      <c r="H44" s="2"/>
      <c r="I44" s="2"/>
      <c r="J44" s="2">
        <f t="shared" si="7"/>
        <v>0</v>
      </c>
      <c r="K44" s="2">
        <f t="shared" si="6"/>
        <v>0</v>
      </c>
      <c r="L44" s="2">
        <f t="shared" si="6"/>
        <v>0</v>
      </c>
      <c r="M44" s="2">
        <f t="shared" si="6"/>
        <v>0</v>
      </c>
      <c r="N44" s="2">
        <f t="shared" si="6"/>
        <v>0</v>
      </c>
      <c r="O44" s="2">
        <f t="shared" si="6"/>
        <v>0</v>
      </c>
      <c r="P44" s="2"/>
      <c r="Q44" s="2"/>
    </row>
    <row r="45" spans="2:19" x14ac:dyDescent="0.25">
      <c r="B45" s="2"/>
      <c r="C45" s="2"/>
      <c r="D45" s="2"/>
      <c r="E45" s="2"/>
      <c r="F45" s="2"/>
      <c r="G45" s="2"/>
      <c r="H45" s="2"/>
      <c r="I45" s="2"/>
      <c r="J45" s="2">
        <f>(D45)/10000</f>
        <v>0</v>
      </c>
      <c r="K45" s="2">
        <f t="shared" si="6"/>
        <v>0</v>
      </c>
      <c r="L45" s="2">
        <f t="shared" si="6"/>
        <v>0</v>
      </c>
      <c r="M45" s="2">
        <f t="shared" si="6"/>
        <v>0</v>
      </c>
      <c r="N45" s="2">
        <f t="shared" si="6"/>
        <v>0</v>
      </c>
      <c r="O45" s="2">
        <f t="shared" si="6"/>
        <v>0</v>
      </c>
      <c r="P45" s="2"/>
      <c r="Q45" s="2"/>
    </row>
  </sheetData>
  <mergeCells count="6">
    <mergeCell ref="M30:O30"/>
    <mergeCell ref="C2:E2"/>
    <mergeCell ref="F2:H2"/>
    <mergeCell ref="D30:F30"/>
    <mergeCell ref="G30:I30"/>
    <mergeCell ref="J30:L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Lab prep notes</vt:lpstr>
      <vt:lpstr>Table</vt:lpstr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Lemin</cp:lastModifiedBy>
  <cp:revision/>
  <dcterms:created xsi:type="dcterms:W3CDTF">2023-10-20T12:33:48Z</dcterms:created>
  <dcterms:modified xsi:type="dcterms:W3CDTF">2023-11-30T21:47:03Z</dcterms:modified>
  <cp:category/>
  <cp:contentStatus/>
</cp:coreProperties>
</file>