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дек.2020" sheetId="1" state="visible" r:id="rId1"/>
    <sheet xmlns:r="http://schemas.openxmlformats.org/officeDocument/2006/relationships" name="Янв.2021" sheetId="2" state="visible" r:id="rId2"/>
    <sheet xmlns:r="http://schemas.openxmlformats.org/officeDocument/2006/relationships" name="Фев.2021" sheetId="3" state="visible" r:id="rId3"/>
    <sheet xmlns:r="http://schemas.openxmlformats.org/officeDocument/2006/relationships" name="Март2021" sheetId="4" state="visible" r:id="rId4"/>
    <sheet xmlns:r="http://schemas.openxmlformats.org/officeDocument/2006/relationships" name="Апр.2021" sheetId="5" state="visible" r:id="rId5"/>
    <sheet xmlns:r="http://schemas.openxmlformats.org/officeDocument/2006/relationships" name="Май2021" sheetId="6" state="visible" r:id="rId6"/>
    <sheet xmlns:r="http://schemas.openxmlformats.org/officeDocument/2006/relationships" name="Июнь2021" sheetId="7" state="visible" r:id="rId7"/>
    <sheet xmlns:r="http://schemas.openxmlformats.org/officeDocument/2006/relationships" name="Июль2021" sheetId="8" state="visible" r:id="rId8"/>
    <sheet xmlns:r="http://schemas.openxmlformats.org/officeDocument/2006/relationships" name="Авг.2021" sheetId="9" state="visible" r:id="rId9"/>
    <sheet xmlns:r="http://schemas.openxmlformats.org/officeDocument/2006/relationships" name="Сен.2021" sheetId="10" state="visible" r:id="rId10"/>
  </sheets>
  <definedNames/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5">
    <font>
      <name val="Arial Cyr"/>
      <strike val="0"/>
      <color rgb="FF000000"/>
      <sz val="10"/>
    </font>
    <font>
      <name val="Arial Cyr"/>
      <strike val="0"/>
      <color rgb="FF000000"/>
      <sz val="12"/>
    </font>
    <font>
      <name val="Arial Cyr"/>
      <strike val="0"/>
      <color rgb="FF000000"/>
      <sz val="8"/>
    </font>
    <font>
      <name val="Arial"/>
      <strike val="0"/>
      <color rgb="FF000000"/>
      <sz val="12"/>
    </font>
    <font>
      <name val="Arial Cyr"/>
      <b val="1"/>
      <strike val="0"/>
      <color rgb="FF000000"/>
      <sz val="12"/>
    </font>
  </fonts>
  <fills count="5">
    <fill>
      <patternFill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1" fontId="0" fillId="0" borderId="2" applyAlignment="1" pivotButton="0" quotePrefix="0" xfId="0">
      <alignment horizontal="center" vertical="bottom"/>
    </xf>
    <xf numFmtId="0" fontId="2" fillId="2" borderId="2" applyAlignment="1" pivotButton="0" quotePrefix="0" xfId="0">
      <alignment horizontal="center" vertical="bottom"/>
    </xf>
    <xf numFmtId="2" fontId="1" fillId="2" borderId="3" applyAlignment="1" pivotButton="0" quotePrefix="0" xfId="0">
      <alignment horizontal="center" vertical="bottom"/>
    </xf>
    <xf numFmtId="164" fontId="1" fillId="2" borderId="0" applyAlignment="1" pivotButton="0" quotePrefix="0" xfId="0">
      <alignment horizontal="center" vertical="bottom"/>
    </xf>
    <xf numFmtId="0" fontId="1" fillId="2" borderId="3" applyAlignment="1" pivotButton="0" quotePrefix="0" xfId="0">
      <alignment horizontal="center" vertical="bottom"/>
    </xf>
    <xf numFmtId="0" fontId="1" fillId="3" borderId="2" applyAlignment="1" pivotButton="0" quotePrefix="0" xfId="0">
      <alignment horizontal="center" vertical="bottom"/>
    </xf>
    <xf numFmtId="164" fontId="1" fillId="3" borderId="3" applyAlignment="1" pivotButton="0" quotePrefix="0" xfId="0">
      <alignment horizontal="center" vertical="bottom"/>
    </xf>
    <xf numFmtId="2" fontId="1" fillId="3" borderId="3" applyAlignment="1" pivotButton="0" quotePrefix="0" xfId="0">
      <alignment horizontal="center" vertical="bottom"/>
    </xf>
    <xf numFmtId="1" fontId="1" fillId="3" borderId="3" applyAlignment="1" pivotButton="0" quotePrefix="0" xfId="0">
      <alignment horizontal="center" vertical="bottom"/>
    </xf>
    <xf numFmtId="0" fontId="1" fillId="4" borderId="3" applyAlignment="1" pivotButton="0" quotePrefix="0" xfId="0">
      <alignment horizontal="center" vertical="bottom"/>
    </xf>
    <xf numFmtId="164" fontId="1" fillId="4" borderId="3" applyAlignment="1" pivotButton="0" quotePrefix="0" xfId="0">
      <alignment horizontal="center" vertical="bottom"/>
    </xf>
    <xf numFmtId="2" fontId="1" fillId="4" borderId="3" applyAlignment="1" pivotButton="0" quotePrefix="0" xfId="0">
      <alignment horizontal="center" vertical="bottom"/>
    </xf>
    <xf numFmtId="0" fontId="0" fillId="4" borderId="3" applyAlignment="1" pivotButton="0" quotePrefix="0" xfId="0">
      <alignment horizontal="center" vertical="bottom"/>
    </xf>
    <xf numFmtId="1" fontId="1" fillId="4" borderId="3" applyAlignment="1" pivotButton="0" quotePrefix="0" xfId="0">
      <alignment horizontal="center" vertical="bottom"/>
    </xf>
    <xf numFmtId="1" fontId="0" fillId="0" borderId="0" applyAlignment="1" pivotButton="0" quotePrefix="0" xfId="0">
      <alignment horizontal="general" vertical="bottom"/>
    </xf>
    <xf numFmtId="0" fontId="1" fillId="3" borderId="3" applyAlignment="1" pivotButton="0" quotePrefix="0" xfId="0">
      <alignment horizontal="center" vertical="bottom"/>
    </xf>
    <xf numFmtId="0" fontId="0" fillId="3" borderId="3" applyAlignment="1" pivotButton="0" quotePrefix="0" xfId="0">
      <alignment horizontal="center" vertical="bottom"/>
    </xf>
    <xf numFmtId="0" fontId="1" fillId="4" borderId="0" applyAlignment="1" pivotButton="0" quotePrefix="0" xfId="0">
      <alignment horizontal="center" vertical="bottom"/>
    </xf>
    <xf numFmtId="0" fontId="1" fillId="3" borderId="4" applyAlignment="1" pivotButton="0" quotePrefix="0" xfId="0">
      <alignment horizontal="center" vertical="bottom"/>
    </xf>
    <xf numFmtId="0" fontId="1" fillId="4" borderId="4" applyAlignment="1" pivotButton="0" quotePrefix="0" xfId="0">
      <alignment horizontal="center" vertical="bottom"/>
    </xf>
    <xf numFmtId="0" fontId="3" fillId="4" borderId="0" applyAlignment="1" pivotButton="0" quotePrefix="0" xfId="0">
      <alignment horizontal="center" vertical="top" wrapText="1"/>
    </xf>
    <xf numFmtId="0" fontId="1" fillId="4" borderId="3" applyAlignment="1" pivotButton="0" quotePrefix="0" xfId="0">
      <alignment horizontal="general" vertical="bottom"/>
    </xf>
    <xf numFmtId="2" fontId="1" fillId="4" borderId="3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1" fillId="0" borderId="0" applyAlignment="1" pivotButton="0" quotePrefix="0" xfId="0">
      <alignment horizontal="center" vertical="bottom"/>
    </xf>
    <xf numFmtId="14" fontId="1" fillId="0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general" vertical="bottom"/>
    </xf>
    <xf numFmtId="0" fontId="1" fillId="4" borderId="2" applyAlignment="1" pivotButton="0" quotePrefix="0" xfId="0">
      <alignment horizontal="center" vertical="bottom"/>
    </xf>
    <xf numFmtId="0" fontId="3" fillId="3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" fontId="0" fillId="4" borderId="3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omments/comment1.xml><?xml version="1.0" encoding="utf-8"?>
<comments xmlns="http://schemas.openxmlformats.org/spreadsheetml/2006/main">
  <authors>
    <author>Шурховецкий</author>
    <author>Владимир</author>
  </authors>
  <commentList>
    <comment ref="E8" authorId="0" shapeId="0">
      <text>
        <t>Шурховецкий:
24х0,196   6407 кг
7х0,30       8652 кг</t>
      </text>
    </comment>
    <comment ref="E14" authorId="1" shapeId="0">
      <text>
        <t>Владимир:
24х0,196
15173 кг</t>
      </text>
    </comment>
    <comment ref="F18" authorId="1" shapeId="0">
      <text>
        <t>Владимир:
7х0,30
11452 кг</t>
      </text>
    </comment>
    <comment ref="E21" authorId="1" shapeId="0">
      <text>
        <t>Владимир:
24х0,196 15244 кг</t>
      </text>
    </comment>
    <comment ref="F24" authorId="1" shapeId="0">
      <text>
        <t>Владимир:
7х0,30
11045 кг</t>
      </text>
    </comment>
  </commentList>
</comments>
</file>

<file path=xl/comments/comment2.xml><?xml version="1.0" encoding="utf-8"?>
<comments xmlns="http://schemas.openxmlformats.org/spreadsheetml/2006/main">
  <authors>
    <author>Шурховецкий</author>
  </authors>
  <commentList>
    <comment ref="E18" authorId="0" shapeId="0">
      <text>
        <t>Шурховецкий:
24х0,196
15076 кг</t>
      </text>
    </comment>
    <comment ref="E25" authorId="0" shapeId="0">
      <text>
        <t>Шурховецкий:
24х0,196
15190 кг</t>
      </text>
    </comment>
    <comment ref="F26" authorId="0" shapeId="0">
      <text>
        <t>Шурховецкий:
7х0,30
11365 кг</t>
      </text>
    </comment>
  </commentList>
</comments>
</file>

<file path=xl/comments/comment3.xml><?xml version="1.0" encoding="utf-8"?>
<comments xmlns="http://schemas.openxmlformats.org/spreadsheetml/2006/main">
  <authors>
    <author>Владимир</author>
    <author>Шурховецкий</author>
  </authors>
  <commentList>
    <comment ref="E9" authorId="0" shapeId="0">
      <text>
        <t>Владимир:
24х0,196
15307 кг</t>
      </text>
    </comment>
    <comment ref="E19" authorId="1" shapeId="0">
      <text>
        <t>Шурховецкий:
24х0,196
15107 кг</t>
      </text>
    </comment>
    <comment ref="F24" authorId="0" shapeId="0">
      <text>
        <t>Владимир:
7х0,30
2467 кг</t>
      </text>
    </comment>
    <comment ref="F26" authorId="0" shapeId="0">
      <text>
        <t>Владимир:
7х0,30
4506 кг</t>
      </text>
    </comment>
    <comment ref="E27" authorId="1" shapeId="0">
      <text>
        <t>Шурховецкий:
24х0,196  - 8802 кг
7х0,30  - 6505 кг</t>
      </text>
    </comment>
  </commentList>
</comments>
</file>

<file path=xl/comments/comment4.xml><?xml version="1.0" encoding="utf-8"?>
<comments xmlns="http://schemas.openxmlformats.org/spreadsheetml/2006/main">
  <authors>
    <author>Шурховецкий</author>
  </authors>
  <commentList>
    <comment ref="E13" authorId="0" shapeId="0">
      <text>
        <t>Шурховецкий:
24х0,196
15122 кг</t>
      </text>
    </comment>
    <comment ref="F18" authorId="0" shapeId="0">
      <text>
        <t>Шурховецкий:
7х0,30
7781 кг</t>
      </text>
    </comment>
    <comment ref="E22" authorId="0" shapeId="0">
      <text>
        <t>Шурховецкий:
24х0,196
15163 кг</t>
      </text>
    </comment>
    <comment ref="E30" authorId="0" shapeId="0">
      <text>
        <t>Шурховецкий:
24х0,196   14523 кг
7х0,37       802 кг</t>
      </text>
    </comment>
  </commentList>
</comments>
</file>

<file path=xl/comments/comment5.xml><?xml version="1.0" encoding="utf-8"?>
<comments xmlns="http://schemas.openxmlformats.org/spreadsheetml/2006/main">
  <authors>
    <author>Шурховецкий</author>
  </authors>
  <commentList>
    <comment ref="E12" authorId="0" shapeId="0">
      <text>
        <t>Шурховецкий:
24х0,196
15190 кг</t>
      </text>
    </comment>
    <comment ref="F20" authorId="0" shapeId="0">
      <text>
        <t>Шурховецкий:
7х0,30
8155 кг</t>
      </text>
    </comment>
    <comment ref="E23" authorId="0" shapeId="0">
      <text>
        <t>Шурховецкий:
24х0,196
15221 кг</t>
      </text>
    </comment>
    <comment ref="F23" authorId="0" shapeId="0">
      <text>
        <t>Шурховецкий:
7х0,30
8030 кг</t>
      </text>
    </comment>
    <comment ref="E26" authorId="0" shapeId="0">
      <text>
        <t>Шурховецкий:
24х0,196
15235 кг</t>
      </text>
    </comment>
    <comment ref="F30" authorId="0" shapeId="0">
      <text>
        <t>Шурховецкий:
7х0,30
8192 кг</t>
      </text>
    </comment>
    <comment ref="E33" authorId="0" shapeId="0">
      <text>
        <t>Шурховецкий:
24х0,196
15285 кг</t>
      </text>
    </comment>
  </commentList>
</comments>
</file>

<file path=xl/comments/comment6.xml><?xml version="1.0" encoding="utf-8"?>
<comments xmlns="http://schemas.openxmlformats.org/spreadsheetml/2006/main">
  <authors>
    <author>Шурховецкий</author>
  </authors>
  <commentList>
    <comment ref="E15" authorId="0" shapeId="0">
      <text>
        <t>Шурховецкий:
24х0,196
15175 кг</t>
      </text>
    </comment>
    <comment ref="E21" authorId="0" shapeId="0">
      <text>
        <t>Шурховецкий:
24х0,196
15241 кг</t>
      </text>
    </comment>
    <comment ref="F26" authorId="0" shapeId="0">
      <text>
        <t>Шурховецкий:
7х0,30
7999 кг</t>
      </text>
    </comment>
    <comment ref="E28" authorId="0" shapeId="0">
      <text>
        <t>Шурховецкий:
24х0,196
15087 кг</t>
      </text>
    </comment>
    <comment ref="F28" authorId="0" shapeId="0">
      <text>
        <t>Шурховецкий:
7х0,30
7999 кг</t>
      </text>
    </comment>
    <comment ref="E34" authorId="0" shapeId="0">
      <text>
        <t>Шурховецкий:
24х0,196  11912 кг
7х0,30      3208 кг</t>
      </text>
    </comment>
  </commentList>
</comments>
</file>

<file path=xl/comments/comment7.xml><?xml version="1.0" encoding="utf-8"?>
<comments xmlns="http://schemas.openxmlformats.org/spreadsheetml/2006/main">
  <authors>
    <author>Шурховецкий</author>
    <author>Владимир</author>
  </authors>
  <commentList>
    <comment ref="E14" authorId="0" shapeId="0">
      <text>
        <t>Шурховецкий:
24х0,196
15153 кг</t>
      </text>
    </comment>
    <comment ref="E22" authorId="0" shapeId="0">
      <text>
        <t>Шурховецкий:
24х0,196
15112 кг</t>
      </text>
    </comment>
    <comment ref="E28" authorId="1" shapeId="0">
      <text>
        <t>Владимир:
24х0,196
15228 кг</t>
      </text>
    </comment>
    <comment ref="E29" authorId="0" shapeId="0">
      <text>
        <t>Шурховецкий:
7х0,30
11281,2 кг</t>
      </text>
    </comment>
    <comment ref="E31" authorId="0" shapeId="0">
      <text>
        <t>Шурховецкий:
7х0,30
6426 кг</t>
      </text>
    </comment>
  </commentList>
</comments>
</file>

<file path=xl/comments/comment8.xml><?xml version="1.0" encoding="utf-8"?>
<comments xmlns="http://schemas.openxmlformats.org/spreadsheetml/2006/main">
  <authors>
    <author>Шурховецкий</author>
  </authors>
  <commentList>
    <comment ref="E12" authorId="0" shapeId="0">
      <text>
        <t>Шурховецкий:
24х0,196
15176 кг</t>
      </text>
    </comment>
    <comment ref="E19" authorId="0" shapeId="0">
      <text>
        <t>Шурховецкий:
24х0,196
15229 кг</t>
      </text>
    </comment>
    <comment ref="E26" authorId="0" shapeId="0">
      <text>
        <t>Шурховецкий:
24х0,196  9626 кг
7х0,30     5617 кг</t>
      </text>
    </comment>
    <comment ref="F27" authorId="0" shapeId="0">
      <text>
        <t>Шурховецкий:
7х0,30
16174 кг</t>
      </text>
    </comment>
    <comment ref="E33" authorId="0" shapeId="0">
      <text>
        <t>Шурховецкий:
24х0,196
15295 кг</t>
      </text>
    </comment>
  </commentList>
</comments>
</file>

<file path=xl/comments/comment9.xml><?xml version="1.0" encoding="utf-8"?>
<comments xmlns="http://schemas.openxmlformats.org/spreadsheetml/2006/main">
  <authors>
    <author>Шурховецкий</author>
  </authors>
  <commentList>
    <comment ref="E13" authorId="0" shapeId="0">
      <text>
        <t>Шурховецкий:
24х0,196
15249 кг</t>
      </text>
    </comment>
    <comment ref="E16" authorId="0" shapeId="0">
      <text>
        <t>Шурховецкий:
24х0,196  13642 кг
7х0,37       1589 кг</t>
      </text>
    </comment>
    <comment ref="F27" authorId="0" shapeId="0">
      <text>
        <t>Шурховецкий:
7х0,30  7276 кг</t>
      </text>
    </comment>
    <comment ref="F33" authorId="0" shapeId="0">
      <text>
        <t>Шурховецкий:
7х0,30
8090 кг</t>
      </text>
    </comment>
    <comment ref="F34" authorId="0" shapeId="0">
      <text>
        <t>Шурховецкий:
7х0,30
4857 кг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5"/>
  <sheetViews>
    <sheetView showGridLines="1" showRowColHeaders="1" tabSelected="1" zoomScale="110" zoomScaleNormal="110" workbookViewId="0">
      <selection activeCell="D39" sqref="D39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декабрь  2020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7063.43</v>
      </c>
      <c r="C7" s="11" t="n">
        <v>77.0462</v>
      </c>
      <c r="D7" s="12" t="n"/>
      <c r="E7" s="12" t="n">
        <v>670416.9</v>
      </c>
      <c r="F7" s="12" t="n">
        <v>633260.85</v>
      </c>
      <c r="G7" s="10" t="n">
        <v>559018.24</v>
      </c>
      <c r="H7" s="43" t="n">
        <v>508000</v>
      </c>
    </row>
    <row r="8" ht="15.5" customHeight="1" s="46">
      <c r="A8" s="35" t="n">
        <v>1</v>
      </c>
      <c r="B8" s="17" t="n">
        <v>7644</v>
      </c>
      <c r="C8" s="18" t="n">
        <v>76.1999</v>
      </c>
      <c r="D8" s="19">
        <f>(7665.7+1000)*75.2+9420</f>
        <v/>
      </c>
      <c r="E8" s="19" t="n">
        <v>661080.64</v>
      </c>
      <c r="F8" s="17" t="n"/>
      <c r="G8" s="21">
        <f>(B8+190)*C8</f>
        <v/>
      </c>
    </row>
    <row r="9" ht="15.5" customHeight="1" s="46">
      <c r="A9" s="17" t="n">
        <v>2</v>
      </c>
      <c r="B9" s="17" t="n">
        <v>7616.5</v>
      </c>
      <c r="C9" s="18" t="n">
        <v>76.3203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7679</v>
      </c>
      <c r="C10" s="18" t="n">
        <v>75.6151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7741.5</v>
      </c>
      <c r="C11" s="18" t="n">
        <v>75.1996</v>
      </c>
      <c r="D11" s="19" t="n"/>
      <c r="E11" s="19" t="n"/>
      <c r="F11" s="20" t="n"/>
      <c r="G11" s="21">
        <f>(B11+190)*C11</f>
        <v/>
      </c>
    </row>
    <row r="12" ht="15.5" customHeight="1" s="46">
      <c r="A12" s="23" t="n">
        <v>5</v>
      </c>
      <c r="B12" s="23" t="n"/>
      <c r="C12" s="14" t="n">
        <v>74.2529</v>
      </c>
      <c r="D12" s="15" t="n"/>
      <c r="E12" s="15" t="n"/>
      <c r="F12" s="24" t="n"/>
      <c r="G12" s="16" t="n"/>
    </row>
    <row r="13" ht="15.5" customHeight="1" s="46">
      <c r="A13" s="23" t="n">
        <v>6</v>
      </c>
      <c r="B13" s="23" t="n"/>
      <c r="C13" s="14" t="n">
        <v>74.2529</v>
      </c>
      <c r="D13" s="15" t="n"/>
      <c r="E13" s="15" t="n"/>
      <c r="F13" s="24" t="n"/>
      <c r="G13" s="16" t="n"/>
      <c r="H13" s="22" t="n"/>
    </row>
    <row r="14" ht="15.5" customHeight="1" s="46">
      <c r="A14" s="17" t="n">
        <v>7</v>
      </c>
      <c r="B14" s="17" t="n">
        <v>7656.5</v>
      </c>
      <c r="C14" s="18" t="n">
        <v>74.2529</v>
      </c>
      <c r="D14" s="19">
        <f>(7711.1+1000)*73.61+9420</f>
        <v/>
      </c>
      <c r="E14" s="19" t="n">
        <v>650644.08</v>
      </c>
      <c r="F14" s="20" t="n"/>
      <c r="G14" s="21">
        <f>(B14+190)*C14</f>
        <v/>
      </c>
    </row>
    <row r="15" ht="15.5" customHeight="1" s="46">
      <c r="A15" s="17" t="n">
        <v>8</v>
      </c>
      <c r="B15" s="17" t="n">
        <v>7635</v>
      </c>
      <c r="C15" s="18" t="n">
        <v>74.25060000000001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7704.5</v>
      </c>
      <c r="C16" s="18" t="n">
        <v>73.6618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7712</v>
      </c>
      <c r="C17" s="18" t="n">
        <v>73.3057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7741</v>
      </c>
      <c r="C18" s="18" t="n">
        <v>73.7124</v>
      </c>
      <c r="D18" s="19" t="n"/>
      <c r="E18" s="19" t="n"/>
      <c r="F18" s="17" t="n">
        <v>633260.85</v>
      </c>
      <c r="G18" s="21">
        <f>(B18+190)*C18</f>
        <v/>
      </c>
    </row>
    <row r="19" ht="15.5" customHeight="1" s="46">
      <c r="A19" s="23" t="n">
        <v>12</v>
      </c>
      <c r="B19" s="23" t="n"/>
      <c r="C19" s="14" t="n">
        <v>73.1195</v>
      </c>
      <c r="D19" s="15" t="n"/>
      <c r="E19" s="15" t="n"/>
      <c r="F19" s="23" t="n"/>
      <c r="G19" s="16" t="n"/>
    </row>
    <row r="20" ht="15.5" customHeight="1" s="46">
      <c r="A20" s="23" t="n">
        <v>13</v>
      </c>
      <c r="B20" s="23" t="n"/>
      <c r="C20" s="14" t="n">
        <v>73.1195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17" t="n">
        <v>14</v>
      </c>
      <c r="B21" s="27" t="n">
        <v>7763</v>
      </c>
      <c r="C21" s="18" t="n">
        <v>73.1195</v>
      </c>
      <c r="D21" s="19">
        <f>(7854.5+1000)*73.3+9420</f>
        <v/>
      </c>
      <c r="E21" s="19" t="n">
        <v>658454.85</v>
      </c>
      <c r="F21" s="17" t="n"/>
      <c r="G21" s="21">
        <f>(B21+190)*C21</f>
        <v/>
      </c>
    </row>
    <row r="22" ht="15.5" customHeight="1" s="46">
      <c r="A22" s="17" t="n">
        <v>15</v>
      </c>
      <c r="B22" s="27" t="n">
        <v>7753</v>
      </c>
      <c r="C22" s="18" t="n">
        <v>72.9272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7823</v>
      </c>
      <c r="C23" s="18" t="n">
        <v>73.4453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7893</v>
      </c>
      <c r="C24" s="18" t="n">
        <v>73.42010000000001</v>
      </c>
      <c r="D24" s="19" t="n"/>
      <c r="E24" s="19" t="n"/>
      <c r="F24" s="17" t="n">
        <v>633260.85</v>
      </c>
      <c r="G24" s="21">
        <f>(B24+190)*C24</f>
        <v/>
      </c>
    </row>
    <row r="25" ht="15.5" customHeight="1" s="46">
      <c r="A25" s="17" t="n">
        <v>18</v>
      </c>
      <c r="B25" s="27" t="n">
        <v>7964</v>
      </c>
      <c r="C25" s="18" t="n">
        <v>72.9781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23" t="n">
        <v>19</v>
      </c>
      <c r="B26" s="26" t="n"/>
      <c r="C26" s="14" t="n">
        <v>73.3155</v>
      </c>
      <c r="D26" s="15" t="n"/>
      <c r="E26" s="15" t="n"/>
      <c r="F26" s="23" t="n"/>
      <c r="G26" s="16" t="n"/>
    </row>
    <row r="27" ht="15.5" customHeight="1" s="46">
      <c r="A27" s="23" t="n">
        <v>20</v>
      </c>
      <c r="B27" s="23" t="n"/>
      <c r="C27" s="14" t="n">
        <v>73.3155</v>
      </c>
      <c r="D27" s="15" t="n"/>
      <c r="E27" s="15" t="n"/>
      <c r="F27" s="23" t="n"/>
      <c r="G27" s="16" t="n"/>
    </row>
    <row r="28" ht="15.5" customHeight="1" s="46">
      <c r="A28" s="17" t="n">
        <v>21</v>
      </c>
      <c r="B28" s="17" t="n">
        <v>7838.5</v>
      </c>
      <c r="C28" s="18" t="n">
        <v>73.3155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7753</v>
      </c>
      <c r="C29" s="18" t="n">
        <v>74.6721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7764.5</v>
      </c>
      <c r="C30" s="18" t="n">
        <v>75.3498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7793</v>
      </c>
      <c r="C31" s="18" t="n">
        <v>75.4571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inlineStr">
        <is>
          <t>нет</t>
        </is>
      </c>
      <c r="C32" s="18" t="n">
        <v>74.83920000000001</v>
      </c>
      <c r="D32" s="19" t="n"/>
      <c r="E32" s="19" t="n"/>
      <c r="F32" s="20" t="n"/>
      <c r="G32" s="21" t="n"/>
    </row>
    <row r="33" ht="15.5" customHeight="1" s="46">
      <c r="A33" s="23" t="n">
        <v>26</v>
      </c>
      <c r="B33" s="23" t="n"/>
      <c r="C33" s="14" t="n">
        <v>73.6921</v>
      </c>
      <c r="D33" s="15" t="n"/>
      <c r="E33" s="15" t="n"/>
      <c r="F33" s="23" t="n"/>
      <c r="G33" s="16" t="n"/>
    </row>
    <row r="34" ht="15.5" customHeight="1" s="46">
      <c r="A34" s="23" t="n">
        <v>27</v>
      </c>
      <c r="B34" s="23" t="n"/>
      <c r="C34" s="14" t="n">
        <v>73.6921</v>
      </c>
      <c r="D34" s="15" t="n"/>
      <c r="E34" s="15" t="n"/>
      <c r="F34" s="24" t="n"/>
      <c r="G34" s="16" t="n"/>
      <c r="H34" s="22" t="n"/>
    </row>
    <row r="35" ht="15.5" customHeight="1" s="46">
      <c r="A35" s="17" t="n">
        <v>28</v>
      </c>
      <c r="B35" s="17" t="inlineStr">
        <is>
          <t>нет</t>
        </is>
      </c>
      <c r="C35" s="18" t="n">
        <v>73.6921</v>
      </c>
      <c r="D35" s="19" t="n"/>
      <c r="E35" s="18" t="n"/>
      <c r="F35" s="20" t="n"/>
      <c r="G35" s="21" t="n"/>
      <c r="H35" s="34" t="n"/>
    </row>
    <row r="36" ht="15.5" customHeight="1" s="46">
      <c r="A36" s="17" t="n">
        <v>29</v>
      </c>
      <c r="B36" s="17" t="n">
        <v>7840</v>
      </c>
      <c r="C36" s="18" t="n">
        <v>73.7175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7803.5</v>
      </c>
      <c r="C37" s="18" t="n">
        <v>73.6567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>
        <v>31</v>
      </c>
      <c r="B38" s="17" t="n">
        <v>7741.5</v>
      </c>
      <c r="C38" s="18" t="n">
        <v>73.87569999999999</v>
      </c>
      <c r="D38" s="19">
        <f>AVERAGE(B8:B38)</f>
        <v/>
      </c>
      <c r="E38" s="19" t="n"/>
      <c r="F38" s="20" t="n"/>
      <c r="G38" s="21">
        <f>(B38+190)*C38</f>
        <v/>
      </c>
      <c r="H38" s="39" t="inlineStr">
        <is>
          <t>Измен. относ.</t>
        </is>
      </c>
      <c r="I38" s="34">
        <f>AVERAGE(G8:G38)</f>
        <v/>
      </c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508000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100" fitToHeight="1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C10" sqref="C10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сентябрь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9357.190000000001</v>
      </c>
      <c r="C7" s="11" t="n">
        <v>73.5813</v>
      </c>
      <c r="D7" s="12" t="n"/>
      <c r="E7" s="12" t="n">
        <v>778630.5</v>
      </c>
      <c r="F7" s="12" t="n">
        <v>777555</v>
      </c>
      <c r="G7" s="10" t="n">
        <v>702088.47</v>
      </c>
      <c r="H7" s="43" t="n">
        <v>725220.37</v>
      </c>
    </row>
    <row r="8" ht="15.5" customHeight="1" s="46">
      <c r="A8" s="35" t="n">
        <v>1</v>
      </c>
      <c r="B8" s="21" t="n">
        <v>9312</v>
      </c>
      <c r="C8" s="18" t="n">
        <v>73.27809999999999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21" t="n">
        <v>9347</v>
      </c>
      <c r="C9" s="18" t="n">
        <v>73.19119999999999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9361</v>
      </c>
      <c r="C10" s="18" t="n">
        <v>72.84910000000001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23" t="n">
        <v>4</v>
      </c>
      <c r="B11" s="23" t="n"/>
      <c r="C11" s="14" t="n"/>
      <c r="D11" s="15" t="n"/>
      <c r="E11" s="15" t="n"/>
      <c r="F11" s="24" t="n"/>
      <c r="G11" s="16" t="n"/>
    </row>
    <row r="12" ht="15.5" customHeight="1" s="46">
      <c r="A12" s="23" t="n">
        <v>5</v>
      </c>
      <c r="B12" s="23" t="n"/>
      <c r="C12" s="14" t="n"/>
      <c r="D12" s="15" t="n"/>
      <c r="E12" s="15" t="n"/>
      <c r="F12" s="24" t="n"/>
      <c r="G12" s="16" t="n"/>
    </row>
    <row r="13" ht="15.5" customHeight="1" s="46">
      <c r="A13" s="17" t="n">
        <v>6</v>
      </c>
      <c r="B13" s="17" t="n">
        <v>9401</v>
      </c>
      <c r="C13" s="18" t="n">
        <v>72.8545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9324</v>
      </c>
      <c r="C14" s="18" t="n">
        <v>72.9538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inlineStr">
        <is>
          <t>9255</t>
        </is>
      </c>
      <c r="C15" s="18" t="n">
        <v>73.1909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inlineStr">
        <is>
          <t>9356</t>
        </is>
      </c>
      <c r="C16" s="18" t="inlineStr">
        <is>
          <t>73,1290</t>
        </is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/>
      <c r="C17" s="18" t="inlineStr">
        <is>
          <t>72.7600</t>
        </is>
      </c>
      <c r="D17" s="19" t="n"/>
      <c r="E17" s="19" t="n"/>
      <c r="F17" s="17" t="n"/>
      <c r="G17" s="21">
        <f>(B17+190)*C17</f>
        <v/>
      </c>
    </row>
    <row r="18" ht="15.5" customHeight="1" s="46">
      <c r="A18" s="23" t="n">
        <v>11</v>
      </c>
      <c r="B18" s="23" t="inlineStr">
        <is>
          <t>9514.50</t>
        </is>
      </c>
      <c r="C18" s="14" t="n"/>
      <c r="D18" s="15" t="n"/>
      <c r="E18" s="15" t="n"/>
      <c r="F18" s="23" t="n"/>
      <c r="G18" s="16" t="n"/>
    </row>
    <row r="19" ht="15.5" customHeight="1" s="46">
      <c r="A19" s="23" t="n">
        <v>12</v>
      </c>
      <c r="B19" s="23" t="n"/>
      <c r="C19" s="14" t="inlineStr">
        <is>
          <t>72.7600</t>
        </is>
      </c>
      <c r="D19" s="15" t="n"/>
      <c r="E19" s="15" t="n"/>
      <c r="F19" s="23" t="n"/>
      <c r="G19" s="16" t="n"/>
    </row>
    <row r="20" ht="15.5" customHeight="1" s="46">
      <c r="A20" s="17" t="n">
        <v>13</v>
      </c>
      <c r="B20" s="17" t="n"/>
      <c r="C20" s="18" t="n"/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/>
      <c r="C21" s="18" t="n"/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inlineStr">
        <is>
          <t>9488</t>
        </is>
      </c>
      <c r="C22" s="18" t="n"/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inlineStr">
        <is>
          <t>9488</t>
        </is>
      </c>
      <c r="C23" s="18" t="inlineStr">
        <is>
          <t>72.4329</t>
        </is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/>
      <c r="C24" s="18" t="inlineStr">
        <is>
          <t>72.4329</t>
        </is>
      </c>
      <c r="D24" s="19" t="n"/>
      <c r="E24" s="19" t="n"/>
      <c r="F24" s="17" t="n"/>
      <c r="G24" s="21">
        <f>(B24+190)*C24</f>
        <v/>
      </c>
    </row>
    <row r="25" ht="15.5" customHeight="1" s="46">
      <c r="A25" s="23" t="n">
        <v>18</v>
      </c>
      <c r="B25" s="26" t="n"/>
      <c r="C25" s="14" t="n"/>
      <c r="D25" s="15" t="n"/>
      <c r="E25" s="15" t="n"/>
      <c r="F25" s="23" t="n"/>
      <c r="G25" s="16" t="n"/>
      <c r="H25" s="22" t="n"/>
    </row>
    <row r="26" ht="15.5" customHeight="1" s="46">
      <c r="A26" s="23" t="n">
        <v>19</v>
      </c>
      <c r="B26" s="26" t="inlineStr">
        <is>
          <t>9435</t>
        </is>
      </c>
      <c r="C26" s="14" t="n"/>
      <c r="D26" s="15" t="n"/>
      <c r="E26" s="15" t="n"/>
      <c r="F26" s="23" t="n"/>
      <c r="G26" s="16" t="n"/>
      <c r="H26" s="22" t="n"/>
    </row>
    <row r="27" ht="15.5" customHeight="1" s="46">
      <c r="A27" s="17" t="n">
        <v>20</v>
      </c>
      <c r="B27" s="17" t="n"/>
      <c r="C27" s="18" t="inlineStr">
        <is>
          <t>73.3315</t>
        </is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/>
      <c r="C28" s="18" t="n"/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/>
      <c r="C29" s="18" t="n"/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/>
      <c r="C30" s="18" t="n"/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/>
      <c r="C31" s="18" t="n"/>
      <c r="D31" s="19" t="n"/>
      <c r="E31" s="19" t="n"/>
      <c r="F31" s="20" t="n"/>
      <c r="G31" s="21">
        <f>(B31+190)*C31</f>
        <v/>
      </c>
    </row>
    <row r="32" ht="15.5" customHeight="1" s="46">
      <c r="A32" s="23" t="n">
        <v>25</v>
      </c>
      <c r="B32" s="23" t="n"/>
      <c r="C32" s="14" t="n"/>
      <c r="D32" s="15" t="n"/>
      <c r="E32" s="15" t="n"/>
      <c r="F32" s="24" t="n"/>
      <c r="G32" s="16" t="n"/>
    </row>
    <row r="33" ht="15.5" customHeight="1" s="46">
      <c r="A33" s="23" t="n">
        <v>26</v>
      </c>
      <c r="B33" s="23" t="n"/>
      <c r="C33" s="14" t="n"/>
      <c r="D33" s="15" t="n"/>
      <c r="E33" s="15" t="n"/>
      <c r="F33" s="23" t="n"/>
      <c r="G33" s="16" t="n"/>
      <c r="H33" s="34" t="n"/>
    </row>
    <row r="34" ht="15.5" customHeight="1" s="46">
      <c r="A34" s="17" t="n">
        <v>27</v>
      </c>
      <c r="B34" s="17" t="n"/>
      <c r="C34" s="18" t="n"/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/>
      <c r="C35" s="18" t="n"/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/>
      <c r="C36" s="18" t="n"/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/>
      <c r="C37" s="18" t="n"/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AVERAGE(B8:B38)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I45"/>
  <sheetViews>
    <sheetView showGridLines="1" showRowColHeaders="1" tabSelected="0" zoomScale="110" zoomScaleNormal="110" workbookViewId="0">
      <selection activeCell="D18" sqref="D18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январь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7755.93</v>
      </c>
      <c r="C7" s="11" t="n">
        <v>74.05629999999999</v>
      </c>
      <c r="D7" s="12" t="n"/>
      <c r="E7" s="12" t="n">
        <v>686224</v>
      </c>
      <c r="F7" s="12" t="n">
        <v>659882.73</v>
      </c>
      <c r="G7" s="10" t="n">
        <v>589581.16</v>
      </c>
      <c r="H7" s="43" t="n">
        <v>559020</v>
      </c>
    </row>
    <row r="8" ht="15.5" customHeight="1" s="46">
      <c r="A8" s="13" t="n">
        <v>1</v>
      </c>
      <c r="B8" s="23" t="n"/>
      <c r="C8" s="14" t="n">
        <v>73.87569999999999</v>
      </c>
      <c r="D8" s="15" t="n"/>
      <c r="E8" s="15" t="n"/>
      <c r="F8" s="23" t="n"/>
      <c r="G8" s="16" t="n"/>
    </row>
    <row r="9" ht="15.5" customHeight="1" s="46">
      <c r="A9" s="23" t="n">
        <v>2</v>
      </c>
      <c r="B9" s="23" t="n"/>
      <c r="C9" s="14" t="n">
        <v>73.87569999999999</v>
      </c>
      <c r="D9" s="15" t="n"/>
      <c r="E9" s="15" t="n"/>
      <c r="F9" s="24" t="n"/>
      <c r="G9" s="16" t="n"/>
      <c r="I9" s="31" t="n"/>
    </row>
    <row r="10" ht="15.5" customHeight="1" s="46">
      <c r="A10" s="23" t="n">
        <v>3</v>
      </c>
      <c r="B10" s="23" t="n"/>
      <c r="C10" s="14" t="n">
        <v>73.87569999999999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>
        <v>7918.5</v>
      </c>
      <c r="C11" s="14" t="n">
        <v>73.87569999999999</v>
      </c>
      <c r="D11" s="15" t="n"/>
      <c r="E11" s="15" t="n"/>
      <c r="F11" s="24" t="n"/>
      <c r="G11" s="16">
        <f>(B11+190)*C11</f>
        <v/>
      </c>
    </row>
    <row r="12" ht="15.5" customHeight="1" s="46">
      <c r="A12" s="23" t="n">
        <v>5</v>
      </c>
      <c r="B12" s="23" t="n">
        <v>7914</v>
      </c>
      <c r="C12" s="14" t="n">
        <v>73.87569999999999</v>
      </c>
      <c r="D12" s="15" t="n"/>
      <c r="E12" s="15" t="n"/>
      <c r="F12" s="24" t="n"/>
      <c r="G12" s="16">
        <f>(B12+190)*C12</f>
        <v/>
      </c>
    </row>
    <row r="13" ht="15.5" customHeight="1" s="46">
      <c r="A13" s="23" t="n">
        <v>6</v>
      </c>
      <c r="B13" s="23" t="n">
        <v>8129.5</v>
      </c>
      <c r="C13" s="14" t="n">
        <v>73.87569999999999</v>
      </c>
      <c r="D13" s="15" t="n"/>
      <c r="E13" s="15" t="n"/>
      <c r="F13" s="24" t="n"/>
      <c r="G13" s="16">
        <f>(B13+190)*C13</f>
        <v/>
      </c>
      <c r="H13" s="22" t="n"/>
    </row>
    <row r="14" ht="15.5" customHeight="1" s="46">
      <c r="A14" s="23" t="n">
        <v>7</v>
      </c>
      <c r="B14" s="23" t="n">
        <v>8036.5</v>
      </c>
      <c r="C14" s="14" t="n">
        <v>73.87569999999999</v>
      </c>
      <c r="D14" s="15" t="n"/>
      <c r="E14" s="15" t="n"/>
      <c r="F14" s="24" t="n"/>
      <c r="G14" s="16">
        <f>(B14+190)*C14</f>
        <v/>
      </c>
    </row>
    <row r="15" ht="15.5" customHeight="1" s="46">
      <c r="A15" s="23" t="n">
        <v>8</v>
      </c>
      <c r="B15" s="23" t="n">
        <v>8146</v>
      </c>
      <c r="C15" s="14" t="n">
        <v>73.87569999999999</v>
      </c>
      <c r="D15" s="15" t="n"/>
      <c r="E15" s="15" t="n"/>
      <c r="F15" s="23" t="n"/>
      <c r="G15" s="16">
        <f>(B15+190)*C15</f>
        <v/>
      </c>
    </row>
    <row r="16" ht="15.5" customHeight="1" s="46">
      <c r="A16" s="23" t="n">
        <v>9</v>
      </c>
      <c r="B16" s="23" t="n"/>
      <c r="C16" s="14" t="n">
        <v>73.87569999999999</v>
      </c>
      <c r="D16" s="15" t="n"/>
      <c r="E16" s="15" t="n"/>
      <c r="F16" s="24" t="n"/>
      <c r="G16" s="16" t="n"/>
    </row>
    <row r="17" ht="15.5" customHeight="1" s="46">
      <c r="A17" s="23" t="n">
        <v>10</v>
      </c>
      <c r="B17" s="23" t="n"/>
      <c r="C17" s="14" t="n">
        <v>73.87569999999999</v>
      </c>
      <c r="D17" s="15" t="n"/>
      <c r="E17" s="15" t="n"/>
      <c r="F17" s="23" t="n"/>
      <c r="G17" s="16" t="n"/>
    </row>
    <row r="18" ht="15.5" customHeight="1" s="46">
      <c r="A18" s="17" t="n">
        <v>11</v>
      </c>
      <c r="B18" s="17" t="n">
        <v>7951.5</v>
      </c>
      <c r="C18" s="18" t="n">
        <v>73.87569999999999</v>
      </c>
      <c r="D18" s="19">
        <f>(7980+1000)*74+9420</f>
        <v/>
      </c>
      <c r="E18" s="19" t="n">
        <v>673940</v>
      </c>
      <c r="F18" s="17" t="n"/>
      <c r="G18" s="21">
        <f>(B18+190)*C18</f>
        <v/>
      </c>
    </row>
    <row r="19" ht="15.5" customHeight="1" s="46">
      <c r="A19" s="17" t="n">
        <v>12</v>
      </c>
      <c r="B19" s="17" t="n">
        <v>7983</v>
      </c>
      <c r="C19" s="18" t="n">
        <v>74.5157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7960.5</v>
      </c>
      <c r="C20" s="18" t="n">
        <v>74.2663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8002.5</v>
      </c>
      <c r="C21" s="18" t="n">
        <v>73.5264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7979.5</v>
      </c>
      <c r="C22" s="18" t="n">
        <v>73.7961</v>
      </c>
      <c r="D22" s="19" t="n"/>
      <c r="E22" s="19" t="n"/>
      <c r="F22" s="17" t="n"/>
      <c r="G22" s="21">
        <f>(B22+190)*C22</f>
        <v/>
      </c>
    </row>
    <row r="23" ht="15.5" customHeight="1" s="46">
      <c r="A23" s="23" t="n">
        <v>16</v>
      </c>
      <c r="B23" s="26" t="n"/>
      <c r="C23" s="14" t="n">
        <v>73.5453</v>
      </c>
      <c r="D23" s="15" t="n"/>
      <c r="E23" s="15" t="n"/>
      <c r="F23" s="23" t="n"/>
      <c r="G23" s="16" t="n"/>
      <c r="H23" s="22" t="n"/>
    </row>
    <row r="24" ht="15.5" customHeight="1" s="46">
      <c r="A24" s="23" t="n">
        <v>17</v>
      </c>
      <c r="B24" s="36" t="n"/>
      <c r="C24" s="14" t="n">
        <v>73.5453</v>
      </c>
      <c r="D24" s="15" t="n"/>
      <c r="E24" s="15" t="n"/>
      <c r="F24" s="23" t="n"/>
      <c r="G24" s="16" t="n"/>
    </row>
    <row r="25" ht="15.5" customHeight="1" s="46">
      <c r="A25" s="17" t="n">
        <v>18</v>
      </c>
      <c r="B25" s="27" t="n">
        <v>7972.5</v>
      </c>
      <c r="C25" s="18" t="n">
        <v>73.5453</v>
      </c>
      <c r="D25" s="19">
        <f>(7982+1000)*74+9420</f>
        <v/>
      </c>
      <c r="E25" s="19" t="n">
        <v>674088</v>
      </c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7986.5</v>
      </c>
      <c r="C26" s="18" t="n">
        <v>73.9735</v>
      </c>
      <c r="D26" s="19" t="n"/>
      <c r="E26" s="19" t="n"/>
      <c r="F26" s="17" t="n">
        <v>659882.73</v>
      </c>
      <c r="G26" s="21">
        <f>(B26+190)*C26</f>
        <v/>
      </c>
    </row>
    <row r="27" ht="15.5" customHeight="1" s="46">
      <c r="A27" s="17" t="n">
        <v>20</v>
      </c>
      <c r="B27" s="17" t="n">
        <v>8014.5</v>
      </c>
      <c r="C27" s="18" t="n">
        <v>73.7243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8051</v>
      </c>
      <c r="C28" s="18" t="n">
        <v>73.355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7872</v>
      </c>
      <c r="C29" s="18" t="n">
        <v>73.3694</v>
      </c>
      <c r="D29" s="19" t="n"/>
      <c r="E29" s="19" t="n"/>
      <c r="F29" s="20" t="n"/>
      <c r="G29" s="21">
        <f>(B29+190)*C29</f>
        <v/>
      </c>
    </row>
    <row r="30" ht="15.5" customHeight="1" s="46">
      <c r="A30" s="23" t="n">
        <v>23</v>
      </c>
      <c r="B30" s="23" t="n"/>
      <c r="C30" s="14" t="n">
        <v>74.36150000000001</v>
      </c>
      <c r="D30" s="15" t="n"/>
      <c r="E30" s="15" t="n"/>
      <c r="F30" s="24" t="n"/>
      <c r="G30" s="16" t="n"/>
    </row>
    <row r="31" ht="15.5" customHeight="1" s="46">
      <c r="A31" s="23" t="n">
        <v>24</v>
      </c>
      <c r="B31" s="23" t="n"/>
      <c r="C31" s="14" t="n">
        <v>74.36150000000001</v>
      </c>
      <c r="D31" s="15" t="n"/>
      <c r="E31" s="15" t="n"/>
      <c r="F31" s="24" t="n"/>
      <c r="G31" s="16" t="n"/>
    </row>
    <row r="32" ht="15.5" customHeight="1" s="46">
      <c r="A32" s="17" t="n">
        <v>25</v>
      </c>
      <c r="B32" s="17" t="n">
        <v>7984.5</v>
      </c>
      <c r="C32" s="18" t="n">
        <v>74.36150000000001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7957</v>
      </c>
      <c r="C33" s="18" t="n">
        <v>74.8569</v>
      </c>
      <c r="D33" s="19" t="n"/>
      <c r="E33" s="19" t="n"/>
      <c r="F33" s="17" t="n"/>
      <c r="G33" s="21">
        <f>(B33+190)*C33</f>
        <v/>
      </c>
    </row>
    <row r="34" ht="15.5" customHeight="1" s="46">
      <c r="A34" s="17" t="n">
        <v>27</v>
      </c>
      <c r="B34" s="17" t="n">
        <v>7895</v>
      </c>
      <c r="C34" s="18" t="n">
        <v>75.6354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7778.5</v>
      </c>
      <c r="C35" s="18" t="n">
        <v>75.04000000000001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7877</v>
      </c>
      <c r="C36" s="18" t="n">
        <v>76.1854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23" t="n">
        <v>30</v>
      </c>
      <c r="B37" s="23" t="n"/>
      <c r="C37" s="14" t="n">
        <v>76.2527</v>
      </c>
      <c r="D37" s="15" t="n"/>
      <c r="E37" s="15" t="n"/>
      <c r="F37" s="24" t="n"/>
      <c r="G37" s="16" t="n"/>
      <c r="H37" s="34" t="n"/>
    </row>
    <row r="38" ht="15.5" customHeight="1" s="46">
      <c r="A38" s="23" t="n">
        <v>31</v>
      </c>
      <c r="B38" s="23" t="n"/>
      <c r="C38" s="14" t="n">
        <v>76.2527</v>
      </c>
      <c r="D38" s="15" t="n"/>
      <c r="E38" s="15" t="n"/>
      <c r="F38" s="24" t="n"/>
      <c r="G38" s="16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559020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100" fitToHeight="1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D33" sqref="D33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февраль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7970.5</v>
      </c>
      <c r="C7" s="11" t="n">
        <v>74.2291</v>
      </c>
      <c r="D7" s="12" t="n"/>
      <c r="E7" s="12" t="n">
        <v>686735.1</v>
      </c>
      <c r="F7" s="12" t="n">
        <v>677690.3</v>
      </c>
      <c r="G7" s="10" t="n">
        <v>605237.27</v>
      </c>
      <c r="H7" s="43" t="n">
        <v>589581.16</v>
      </c>
    </row>
    <row r="8" ht="15.5" customHeight="1" s="46">
      <c r="A8" s="35" t="n">
        <v>1</v>
      </c>
      <c r="B8" s="17" t="n">
        <v>7827</v>
      </c>
      <c r="C8" s="18" t="n">
        <v>76.2527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7755.5</v>
      </c>
      <c r="C9" s="18" t="n">
        <v>75.50530000000001</v>
      </c>
      <c r="D9" s="19">
        <f>(7951.5+1000)*75.6+9420</f>
        <v/>
      </c>
      <c r="E9" s="19" t="n">
        <v>686153.4</v>
      </c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7832.5</v>
      </c>
      <c r="C10" s="18" t="n">
        <v>75.9051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7833.5</v>
      </c>
      <c r="C11" s="18" t="n">
        <v>76.0801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7936.5</v>
      </c>
      <c r="C12" s="18" t="n">
        <v>75.72929999999999</v>
      </c>
      <c r="D12" s="19" t="n"/>
      <c r="E12" s="19" t="n"/>
      <c r="F12" s="20" t="n"/>
      <c r="G12" s="21">
        <f>(B12+190)*C12</f>
        <v/>
      </c>
    </row>
    <row r="13" ht="15.5" customHeight="1" s="46">
      <c r="A13" s="23" t="n">
        <v>6</v>
      </c>
      <c r="B13" s="23" t="n"/>
      <c r="C13" s="14" t="n">
        <v>75.11069999999999</v>
      </c>
      <c r="D13" s="15" t="n"/>
      <c r="E13" s="15" t="n"/>
      <c r="F13" s="24" t="n"/>
      <c r="G13" s="16" t="n"/>
      <c r="H13" s="22" t="n"/>
    </row>
    <row r="14" ht="15.5" customHeight="1" s="46">
      <c r="A14" s="23" t="n">
        <v>7</v>
      </c>
      <c r="B14" s="23" t="n"/>
      <c r="C14" s="14" t="n">
        <v>75.11069999999999</v>
      </c>
      <c r="D14" s="15" t="n"/>
      <c r="E14" s="15" t="n"/>
      <c r="F14" s="24" t="n"/>
      <c r="G14" s="16" t="n"/>
    </row>
    <row r="15" ht="15.5" customHeight="1" s="46">
      <c r="A15" s="17" t="n">
        <v>8</v>
      </c>
      <c r="B15" s="17" t="n">
        <v>8007</v>
      </c>
      <c r="C15" s="18" t="n">
        <v>75.11069999999999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8146.5</v>
      </c>
      <c r="C16" s="18" t="n">
        <v>74.2602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8279.5</v>
      </c>
      <c r="C17" s="18" t="n">
        <v>74.11920000000001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8292</v>
      </c>
      <c r="C18" s="18" t="n">
        <v>73.85250000000001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8270.5</v>
      </c>
      <c r="C19" s="18" t="n">
        <v>73.75790000000001</v>
      </c>
      <c r="D19" s="19">
        <f>(8545+1000)*74+9420</f>
        <v/>
      </c>
      <c r="E19" s="19" t="n">
        <v>715750</v>
      </c>
      <c r="F19" s="17" t="n"/>
      <c r="G19" s="21">
        <f>(B19+190)*C19</f>
        <v/>
      </c>
    </row>
    <row r="20" ht="15.5" customHeight="1" s="46">
      <c r="A20" s="23" t="n">
        <v>13</v>
      </c>
      <c r="B20" s="23" t="n"/>
      <c r="C20" s="14" t="n">
        <v>73.9378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23" t="n">
        <v>14</v>
      </c>
      <c r="B21" s="26" t="n"/>
      <c r="C21" s="14" t="n">
        <v>73.9378</v>
      </c>
      <c r="D21" s="15" t="n"/>
      <c r="E21" s="15" t="n"/>
      <c r="F21" s="23" t="n"/>
      <c r="G21" s="16" t="n"/>
    </row>
    <row r="22" ht="15.5" customHeight="1" s="46">
      <c r="A22" s="17" t="n">
        <v>15</v>
      </c>
      <c r="B22" s="27" t="n">
        <v>8416.5</v>
      </c>
      <c r="C22" s="18" t="n">
        <v>73.9378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8439.5</v>
      </c>
      <c r="C23" s="18" t="n">
        <v>73.3092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8413.5</v>
      </c>
      <c r="C24" s="18" t="n">
        <v>73.2895</v>
      </c>
      <c r="D24" s="19" t="n"/>
      <c r="E24" s="19" t="n"/>
      <c r="F24" s="17" t="n">
        <v>677690.3</v>
      </c>
      <c r="G24" s="21">
        <f>(B24+190)*C24</f>
        <v/>
      </c>
    </row>
    <row r="25" ht="15.5" customHeight="1" s="46">
      <c r="A25" s="17" t="n">
        <v>18</v>
      </c>
      <c r="B25" s="27" t="n">
        <v>8650</v>
      </c>
      <c r="C25" s="18" t="n">
        <v>73.76690000000001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8806.5</v>
      </c>
      <c r="C26" s="18" t="n">
        <v>73.77549999999999</v>
      </c>
      <c r="D26" s="19" t="n"/>
      <c r="E26" s="19" t="n"/>
      <c r="F26" s="17" t="n">
        <v>677690.3</v>
      </c>
      <c r="G26" s="21">
        <f>(B26+190)*C26</f>
        <v/>
      </c>
    </row>
    <row r="27" ht="15.5" customHeight="1" s="46">
      <c r="A27" s="23" t="n">
        <v>20</v>
      </c>
      <c r="B27" s="23" t="n"/>
      <c r="C27" s="14" t="n">
        <v>73.9717</v>
      </c>
      <c r="D27" s="15">
        <f>(9260+1000)*74+9420</f>
        <v/>
      </c>
      <c r="E27" s="15" t="n">
        <v>768660</v>
      </c>
      <c r="F27" s="23" t="n"/>
      <c r="G27" s="16" t="n"/>
    </row>
    <row r="28" ht="15.5" customHeight="1" s="46">
      <c r="A28" s="23" t="n">
        <v>21</v>
      </c>
      <c r="B28" s="23" t="n"/>
      <c r="C28" s="14" t="n">
        <v>73.9833</v>
      </c>
      <c r="D28" s="15" t="n"/>
      <c r="E28" s="15" t="n"/>
      <c r="F28" s="23" t="n"/>
      <c r="G28" s="16" t="n"/>
      <c r="H28" s="22" t="n"/>
    </row>
    <row r="29" ht="15.5" customHeight="1" s="46">
      <c r="A29" s="17" t="n">
        <v>22</v>
      </c>
      <c r="B29" s="17" t="n">
        <v>9067.5</v>
      </c>
      <c r="C29" s="18" t="n">
        <v>73.9833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9158</v>
      </c>
      <c r="C30" s="18" t="n">
        <v>73.9833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9286</v>
      </c>
      <c r="C31" s="18" t="n">
        <v>73.9833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9614.5</v>
      </c>
      <c r="C32" s="18" t="n">
        <v>73.75320000000001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9172.5</v>
      </c>
      <c r="C33" s="18" t="n">
        <v>73.4747</v>
      </c>
      <c r="D33" s="19" t="n"/>
      <c r="E33" s="19" t="n"/>
      <c r="F33" s="17" t="n"/>
      <c r="G33" s="21">
        <f>(B33+190)*C33</f>
        <v/>
      </c>
      <c r="H33" s="34">
        <f>AVERAGE(G8:G33)</f>
        <v/>
      </c>
    </row>
    <row r="34" ht="15.5" customHeight="1" s="46">
      <c r="A34" s="23" t="n">
        <v>27</v>
      </c>
      <c r="B34" s="23" t="n"/>
      <c r="C34" s="14" t="n">
        <v>74.43729999999999</v>
      </c>
      <c r="D34" s="15" t="n"/>
      <c r="E34" s="15" t="n"/>
      <c r="F34" s="24" t="n"/>
      <c r="G34" s="16" t="n"/>
      <c r="H34" s="22" t="n"/>
    </row>
    <row r="35" ht="15.5" customHeight="1" s="46">
      <c r="A35" s="23" t="n">
        <v>28</v>
      </c>
      <c r="B35" s="23" t="n"/>
      <c r="C35" s="14" t="n">
        <v>74.43729999999999</v>
      </c>
      <c r="D35" s="15" t="n"/>
      <c r="E35" s="14" t="n"/>
      <c r="F35" s="24" t="n"/>
      <c r="G35" s="16" t="n"/>
      <c r="H35" s="34" t="n"/>
    </row>
    <row r="36" ht="15.5" customHeight="1" s="46">
      <c r="A36" s="17" t="n"/>
      <c r="B36" s="17" t="n"/>
      <c r="C36" s="18" t="n"/>
      <c r="D36" s="19" t="n"/>
      <c r="E36" s="19" t="n"/>
      <c r="F36" s="20" t="n"/>
      <c r="G36" s="21" t="n"/>
      <c r="H36" s="34" t="n"/>
    </row>
    <row r="37" ht="15.5" customHeight="1" s="46">
      <c r="A37" s="17" t="n"/>
      <c r="B37" s="17" t="n"/>
      <c r="C37" s="18" t="n"/>
      <c r="D37" s="19" t="n"/>
      <c r="E37" s="19" t="n"/>
      <c r="F37" s="20" t="n"/>
      <c r="G37" s="21" t="n"/>
      <c r="H37" s="34" t="n"/>
    </row>
    <row r="38" ht="15.5" customHeight="1" s="46">
      <c r="A38" s="17" t="n"/>
      <c r="B38" s="17" t="n"/>
      <c r="C38" s="18" t="n"/>
      <c r="D38" s="19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589581.16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I32" sqref="I32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март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8460.25</v>
      </c>
      <c r="C7" s="11" t="n">
        <v>74.38420000000001</v>
      </c>
      <c r="D7" s="12" t="n"/>
      <c r="E7" s="12" t="n">
        <v>767271.25</v>
      </c>
      <c r="F7" s="12" t="n">
        <v>715967.35</v>
      </c>
      <c r="G7" s="10" t="n">
        <v>643145.24</v>
      </c>
      <c r="H7" s="43" t="n">
        <v>589581.16</v>
      </c>
    </row>
    <row r="8" ht="15.5" customHeight="1" s="46">
      <c r="A8" s="35" t="n">
        <v>1</v>
      </c>
      <c r="B8" s="17" t="n">
        <v>9198</v>
      </c>
      <c r="C8" s="18" t="n">
        <v>74.43729999999999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9213.5</v>
      </c>
      <c r="C9" s="18" t="n">
        <v>74.0448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9266</v>
      </c>
      <c r="C10" s="18" t="n">
        <v>74.57550000000001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8786.5</v>
      </c>
      <c r="C11" s="18" t="n">
        <v>73.5187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9021.5</v>
      </c>
      <c r="C12" s="18" t="n">
        <v>73.7864</v>
      </c>
      <c r="D12" s="19" t="n"/>
      <c r="E12" s="19" t="n"/>
      <c r="F12" s="20" t="n"/>
      <c r="G12" s="21">
        <f>(B12+190)*C12</f>
        <v/>
      </c>
    </row>
    <row r="13" ht="15.5" customHeight="1" s="46">
      <c r="A13" s="23" t="n">
        <v>6</v>
      </c>
      <c r="B13" s="23" t="n"/>
      <c r="C13" s="14" t="n">
        <v>74.42749999999999</v>
      </c>
      <c r="D13" s="15">
        <f>(8988.5+1000)*74.5+9420</f>
        <v/>
      </c>
      <c r="E13" s="15" t="n">
        <v>753563.25</v>
      </c>
      <c r="F13" s="24" t="n"/>
      <c r="G13" s="16" t="n"/>
      <c r="H13" s="22" t="n"/>
    </row>
    <row r="14" ht="15.5" customHeight="1" s="46">
      <c r="A14" s="23" t="n">
        <v>7</v>
      </c>
      <c r="B14" s="23" t="n"/>
      <c r="C14" s="14" t="n">
        <v>74.42749999999999</v>
      </c>
      <c r="D14" s="15" t="n"/>
      <c r="E14" s="15" t="n"/>
      <c r="F14" s="24" t="n"/>
      <c r="G14" s="16" t="n"/>
    </row>
    <row r="15" ht="15.5" customHeight="1" s="46">
      <c r="A15" s="23" t="n">
        <v>8</v>
      </c>
      <c r="B15" s="23" t="n">
        <v>8992.5</v>
      </c>
      <c r="C15" s="14" t="n">
        <v>74.42749999999999</v>
      </c>
      <c r="D15" s="15" t="n"/>
      <c r="E15" s="15" t="n"/>
      <c r="F15" s="23" t="n"/>
      <c r="G15" s="16">
        <f>(B15+190)*C15</f>
        <v/>
      </c>
    </row>
    <row r="16" ht="15.5" customHeight="1" s="46">
      <c r="A16" s="17" t="n">
        <v>9</v>
      </c>
      <c r="B16" s="17" t="n">
        <v>8895</v>
      </c>
      <c r="C16" s="18" t="n">
        <v>74.42749999999999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8939</v>
      </c>
      <c r="C17" s="18" t="n">
        <v>74.264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9062.5</v>
      </c>
      <c r="C18" s="18" t="n">
        <v>74.0393</v>
      </c>
      <c r="D18" s="19" t="n"/>
      <c r="E18" s="19" t="n"/>
      <c r="F18" s="17" t="n">
        <v>715967.35</v>
      </c>
      <c r="G18" s="21">
        <f>(B18+190)*C18</f>
        <v/>
      </c>
    </row>
    <row r="19" ht="15.5" customHeight="1" s="46">
      <c r="A19" s="17" t="n">
        <v>12</v>
      </c>
      <c r="B19" s="17" t="n">
        <v>9052.5</v>
      </c>
      <c r="C19" s="18" t="n">
        <v>73.4996</v>
      </c>
      <c r="D19" s="19" t="n"/>
      <c r="E19" s="19" t="n"/>
      <c r="F19" s="17" t="n"/>
      <c r="G19" s="21">
        <f>(B19+190)*C19</f>
        <v/>
      </c>
    </row>
    <row r="20" ht="15.5" customHeight="1" s="46">
      <c r="A20" s="23" t="n">
        <v>13</v>
      </c>
      <c r="B20" s="23" t="n"/>
      <c r="C20" s="14" t="n">
        <v>73.5081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23" t="n">
        <v>14</v>
      </c>
      <c r="B21" s="26" t="n"/>
      <c r="C21" s="14" t="n">
        <v>73.5081</v>
      </c>
      <c r="D21" s="15" t="n"/>
      <c r="E21" s="15" t="n"/>
      <c r="F21" s="23" t="n"/>
      <c r="G21" s="16" t="n"/>
    </row>
    <row r="22" ht="15.5" customHeight="1" s="46">
      <c r="A22" s="17" t="n">
        <v>15</v>
      </c>
      <c r="B22" s="27" t="n">
        <v>9147.5</v>
      </c>
      <c r="C22" s="18" t="n">
        <v>73.5081</v>
      </c>
      <c r="D22" s="19">
        <f>(9043.5+1000)*73.5+9420</f>
        <v/>
      </c>
      <c r="E22" s="19" t="n">
        <v>747617.25</v>
      </c>
      <c r="F22" s="17" t="n"/>
      <c r="G22" s="21">
        <f>(B22+190)*C22</f>
        <v/>
      </c>
    </row>
    <row r="23" ht="15.5" customHeight="1" s="46">
      <c r="A23" s="17" t="n">
        <v>16</v>
      </c>
      <c r="B23" s="27" t="n">
        <v>8965.5</v>
      </c>
      <c r="C23" s="18" t="n">
        <v>73.2317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9027</v>
      </c>
      <c r="C24" s="18" t="n">
        <v>72.9619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9090</v>
      </c>
      <c r="C25" s="18" t="n">
        <v>73.1019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9036</v>
      </c>
      <c r="C26" s="18" t="n">
        <v>73.65819999999999</v>
      </c>
      <c r="D26" s="19" t="n"/>
      <c r="E26" s="19" t="n"/>
      <c r="F26" s="17" t="n"/>
      <c r="G26" s="21">
        <f>(B26+190)*C26</f>
        <v/>
      </c>
    </row>
    <row r="27" ht="15.5" customHeight="1" s="46">
      <c r="A27" s="23" t="n">
        <v>20</v>
      </c>
      <c r="B27" s="23" t="n"/>
      <c r="C27" s="14" t="n">
        <v>74.139</v>
      </c>
      <c r="D27" s="15" t="n"/>
      <c r="E27" s="15" t="n"/>
      <c r="F27" s="23" t="n"/>
      <c r="G27" s="16" t="n"/>
    </row>
    <row r="28" ht="15.5" customHeight="1" s="46">
      <c r="A28" s="23" t="n">
        <v>21</v>
      </c>
      <c r="B28" s="23" t="n"/>
      <c r="C28" s="14" t="n">
        <v>74.139</v>
      </c>
      <c r="D28" s="15" t="n"/>
      <c r="E28" s="15" t="n"/>
      <c r="F28" s="23" t="n"/>
      <c r="G28" s="16" t="n"/>
      <c r="H28" s="22" t="n"/>
    </row>
    <row r="29" ht="15.5" customHeight="1" s="46">
      <c r="A29" s="17" t="n">
        <v>22</v>
      </c>
      <c r="B29" s="17" t="n">
        <v>9097.5</v>
      </c>
      <c r="C29" s="18" t="n">
        <v>74.139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9016.5</v>
      </c>
      <c r="C30" s="18" t="n">
        <v>74.60850000000001</v>
      </c>
      <c r="D30" s="19">
        <f>(8892+1000)*76+9420</f>
        <v/>
      </c>
      <c r="E30" s="19" t="n">
        <v>761212</v>
      </c>
      <c r="F30" s="20" t="n"/>
      <c r="G30" s="21">
        <f>(B30+190)*C30</f>
        <v/>
      </c>
    </row>
    <row r="31" ht="15.5" customHeight="1" s="46">
      <c r="A31" s="17" t="n">
        <v>24</v>
      </c>
      <c r="B31" s="17" t="n">
        <v>9016</v>
      </c>
      <c r="C31" s="18" t="n">
        <v>75.35850000000001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8781</v>
      </c>
      <c r="C32" s="18" t="n">
        <v>76.15349999999999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8929</v>
      </c>
      <c r="C33" s="18" t="n">
        <v>76.1741</v>
      </c>
      <c r="D33" s="19" t="n"/>
      <c r="E33" s="19" t="n"/>
      <c r="F33" s="17" t="n"/>
      <c r="G33" s="21">
        <f>(B33+190)*C33</f>
        <v/>
      </c>
      <c r="H33" s="34" t="n"/>
    </row>
    <row r="34" ht="15.5" customHeight="1" s="46">
      <c r="A34" s="23" t="n">
        <v>27</v>
      </c>
      <c r="B34" s="23" t="n"/>
      <c r="C34" s="14" t="n">
        <v>75.7576</v>
      </c>
      <c r="D34" s="15" t="n"/>
      <c r="E34" s="15" t="n"/>
      <c r="F34" s="24" t="n"/>
      <c r="G34" s="16" t="n"/>
      <c r="H34" s="22" t="n"/>
    </row>
    <row r="35" ht="15.5" customHeight="1" s="46">
      <c r="A35" s="23" t="n">
        <v>28</v>
      </c>
      <c r="B35" s="23" t="n"/>
      <c r="C35" s="14" t="n">
        <v>75.7576</v>
      </c>
      <c r="D35" s="15" t="n"/>
      <c r="E35" s="14" t="n"/>
      <c r="F35" s="24" t="n"/>
      <c r="G35" s="16" t="n"/>
      <c r="H35" s="34" t="n"/>
    </row>
    <row r="36" ht="15.5" customHeight="1" s="46">
      <c r="A36" s="17" t="n">
        <v>29</v>
      </c>
      <c r="B36" s="17" t="n">
        <v>8942.5</v>
      </c>
      <c r="C36" s="18" t="n">
        <v>75.7576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8788.5</v>
      </c>
      <c r="C37" s="18" t="n">
        <v>75.8287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>
        <v>31</v>
      </c>
      <c r="B38" s="17" t="n">
        <v>8850.5</v>
      </c>
      <c r="C38" s="18" t="n">
        <v>75.70229999999999</v>
      </c>
      <c r="D38" s="18" t="n"/>
      <c r="E38" s="19" t="n"/>
      <c r="F38" s="42" t="n"/>
      <c r="G38" s="21">
        <f>(B38+190)*C38</f>
        <v/>
      </c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589581.16</v>
      </c>
    </row>
    <row r="41" ht="15.5" customHeight="1" s="46">
      <c r="A41" s="29" t="inlineStr">
        <is>
          <t>Средняя ц.</t>
        </is>
      </c>
      <c r="B41" s="30" t="n">
        <v>9005</v>
      </c>
      <c r="C41" s="18">
        <f>AVERAGE(C8:C38)</f>
        <v/>
      </c>
      <c r="D41" s="25" t="n"/>
      <c r="E41" s="25" t="n"/>
      <c r="F41" s="31" t="n"/>
      <c r="G41" s="21">
        <f>AVERAGE(G8:G38)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D37" sqref="D37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апрель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9005</v>
      </c>
      <c r="C7" s="11" t="n">
        <v>74.4151</v>
      </c>
      <c r="D7" s="12" t="n"/>
      <c r="E7" s="12" t="n">
        <v>755140.7</v>
      </c>
      <c r="F7" s="12" t="n">
        <v>756547.5</v>
      </c>
      <c r="G7" s="10" t="n">
        <v>684052.72</v>
      </c>
      <c r="H7" s="43" t="n">
        <v>643145.24</v>
      </c>
    </row>
    <row r="8" ht="15.5" customHeight="1" s="46">
      <c r="A8" s="35" t="n">
        <v>1</v>
      </c>
      <c r="B8" s="17" t="n">
        <v>8768</v>
      </c>
      <c r="C8" s="18" t="n">
        <v>75.6373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inlineStr">
        <is>
          <t>нет</t>
        </is>
      </c>
      <c r="C9" s="18" t="n">
        <v>75.8073</v>
      </c>
      <c r="D9" s="19" t="n"/>
      <c r="E9" s="19" t="n"/>
      <c r="F9" s="20" t="n"/>
      <c r="G9" s="21" t="n"/>
      <c r="I9" s="31" t="n"/>
    </row>
    <row r="10" ht="15.5" customHeight="1" s="46">
      <c r="A10" s="23" t="n">
        <v>3</v>
      </c>
      <c r="B10" s="23" t="n"/>
      <c r="C10" s="14" t="n">
        <v>76.07340000000001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/>
      <c r="C11" s="14" t="n">
        <v>76.07340000000001</v>
      </c>
      <c r="D11" s="15" t="n"/>
      <c r="E11" s="15" t="n"/>
      <c r="F11" s="24" t="n"/>
      <c r="G11" s="16" t="n"/>
    </row>
    <row r="12" ht="15.5" customHeight="1" s="46">
      <c r="A12" s="17" t="n">
        <v>5</v>
      </c>
      <c r="B12" s="17" t="inlineStr">
        <is>
          <t>нет</t>
        </is>
      </c>
      <c r="C12" s="18" t="n">
        <v>76.07340000000001</v>
      </c>
      <c r="D12" s="19">
        <f>(8972.5+1000)*77.01+9420</f>
        <v/>
      </c>
      <c r="E12" s="19" t="n">
        <v>777402.23</v>
      </c>
      <c r="F12" s="20" t="n"/>
      <c r="G12" s="21" t="n"/>
    </row>
    <row r="13" ht="15.5" customHeight="1" s="46">
      <c r="A13" s="17" t="n">
        <v>6</v>
      </c>
      <c r="B13" s="17" t="n">
        <v>8984.5</v>
      </c>
      <c r="C13" s="18" t="n">
        <v>76.6052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8981.5</v>
      </c>
      <c r="C14" s="18" t="n">
        <v>76.3802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n">
        <v>9001.5</v>
      </c>
      <c r="C15" s="18" t="n">
        <v>77.773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8993</v>
      </c>
      <c r="C16" s="18" t="n">
        <v>77.1011</v>
      </c>
      <c r="D16" s="19" t="n"/>
      <c r="E16" s="19" t="n"/>
      <c r="F16" s="20" t="n"/>
      <c r="G16" s="21">
        <f>(B16+190)*C16</f>
        <v/>
      </c>
    </row>
    <row r="17" ht="15.5" customHeight="1" s="46">
      <c r="A17" s="23" t="n">
        <v>10</v>
      </c>
      <c r="B17" s="23" t="n"/>
      <c r="C17" s="14" t="n">
        <v>77.1657</v>
      </c>
      <c r="D17" s="15" t="n"/>
      <c r="E17" s="15" t="n"/>
      <c r="F17" s="23" t="n"/>
      <c r="G17" s="16" t="n"/>
    </row>
    <row r="18" ht="15.5" customHeight="1" s="46">
      <c r="A18" s="23" t="n">
        <v>11</v>
      </c>
      <c r="B18" s="23" t="n"/>
      <c r="C18" s="14" t="n">
        <v>77.1657</v>
      </c>
      <c r="D18" s="15" t="n"/>
      <c r="E18" s="15" t="n"/>
      <c r="F18" s="23" t="n"/>
      <c r="G18" s="16" t="n"/>
    </row>
    <row r="19" ht="15.5" customHeight="1" s="46">
      <c r="A19" s="17" t="n">
        <v>12</v>
      </c>
      <c r="B19" s="17" t="n">
        <v>8901</v>
      </c>
      <c r="C19" s="18" t="n">
        <v>77.1657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8904</v>
      </c>
      <c r="C20" s="18" t="n">
        <v>77.5104</v>
      </c>
      <c r="D20" s="19" t="n"/>
      <c r="E20" s="19" t="n"/>
      <c r="F20" s="17" t="n">
        <v>756547.5</v>
      </c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9011</v>
      </c>
      <c r="C21" s="18" t="n">
        <v>77.2535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9187.5</v>
      </c>
      <c r="C22" s="18" t="n">
        <v>75.68259999999999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9336</v>
      </c>
      <c r="C23" s="18" t="n">
        <v>76.9808</v>
      </c>
      <c r="D23" s="19">
        <f>(9443+1000)*76+9420</f>
        <v/>
      </c>
      <c r="E23" s="19" t="n">
        <v>803088</v>
      </c>
      <c r="F23" s="17" t="n">
        <v>756547.5</v>
      </c>
      <c r="G23" s="21">
        <f>(B23+190)*C23</f>
        <v/>
      </c>
      <c r="H23" s="22" t="n"/>
    </row>
    <row r="24" ht="15.5" customHeight="1" s="46">
      <c r="A24" s="23" t="n">
        <v>17</v>
      </c>
      <c r="B24" s="36" t="n"/>
      <c r="C24" s="14" t="n">
        <v>75.5535</v>
      </c>
      <c r="D24" s="15" t="n"/>
      <c r="E24" s="15" t="n"/>
      <c r="F24" s="23" t="n"/>
      <c r="G24" s="16" t="n"/>
    </row>
    <row r="25" ht="15.5" customHeight="1" s="46">
      <c r="A25" s="23" t="n">
        <v>18</v>
      </c>
      <c r="B25" s="26" t="n"/>
      <c r="C25" s="14" t="n">
        <v>75.5535</v>
      </c>
      <c r="D25" s="15" t="n"/>
      <c r="E25" s="15" t="n"/>
      <c r="F25" s="23" t="n"/>
      <c r="G25" s="16" t="n"/>
      <c r="H25" s="22" t="n"/>
    </row>
    <row r="26" ht="15.5" customHeight="1" s="46">
      <c r="A26" s="17" t="n">
        <v>19</v>
      </c>
      <c r="B26" s="27" t="n">
        <v>9415</v>
      </c>
      <c r="C26" s="18" t="n">
        <v>75.5535</v>
      </c>
      <c r="D26" s="19">
        <f>(9512+1000)*76.12+9420</f>
        <v/>
      </c>
      <c r="E26" s="19" t="n">
        <v>809593.4399999999</v>
      </c>
      <c r="F26" s="17" t="n"/>
      <c r="G26" s="21">
        <f>(B26+190)*C26</f>
        <v/>
      </c>
    </row>
    <row r="27" ht="15.5" customHeight="1" s="46">
      <c r="A27" s="17" t="n">
        <v>20</v>
      </c>
      <c r="B27" s="17" t="n">
        <v>9396.5</v>
      </c>
      <c r="C27" s="18" t="n">
        <v>76.2491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9382.5</v>
      </c>
      <c r="C28" s="18" t="n">
        <v>76.0155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9475.5</v>
      </c>
      <c r="C29" s="18" t="n">
        <v>76.81910000000001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9545.5</v>
      </c>
      <c r="C30" s="18" t="n">
        <v>76.4217</v>
      </c>
      <c r="D30" s="19" t="n"/>
      <c r="E30" s="19" t="n"/>
      <c r="F30" s="20" t="n">
        <v>7565547.5</v>
      </c>
      <c r="G30" s="21">
        <f>(B30+190)*C30</f>
        <v/>
      </c>
    </row>
    <row r="31" ht="15.5" customHeight="1" s="46">
      <c r="A31" s="23" t="n">
        <v>24</v>
      </c>
      <c r="B31" s="23" t="n"/>
      <c r="C31" s="14" t="n">
        <v>75.08929999999999</v>
      </c>
      <c r="D31" s="15" t="n"/>
      <c r="E31" s="15" t="n"/>
      <c r="F31" s="24" t="n"/>
      <c r="G31" s="16" t="n"/>
    </row>
    <row r="32" ht="15.5" customHeight="1" s="46">
      <c r="A32" s="23" t="n">
        <v>25</v>
      </c>
      <c r="B32" s="23" t="n"/>
      <c r="C32" s="14" t="n">
        <v>75.08929999999999</v>
      </c>
      <c r="D32" s="15" t="n"/>
      <c r="E32" s="15" t="n"/>
      <c r="F32" s="24" t="n"/>
      <c r="G32" s="16" t="n"/>
    </row>
    <row r="33" ht="15.5" customHeight="1" s="46">
      <c r="A33" s="17" t="n">
        <v>26</v>
      </c>
      <c r="B33" s="17" t="n">
        <v>9758</v>
      </c>
      <c r="C33" s="18" t="n">
        <v>75.08929999999999</v>
      </c>
      <c r="D33" s="19">
        <f>(9926.2+1000)*75+9420</f>
        <v/>
      </c>
      <c r="E33" s="19" t="n">
        <v>828885</v>
      </c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9898.5</v>
      </c>
      <c r="C34" s="18" t="n">
        <v>74.768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9832.5</v>
      </c>
      <c r="C35" s="18" t="n">
        <v>74.95780000000001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9990</v>
      </c>
      <c r="C36" s="18" t="n">
        <v>74.93899999999999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9949</v>
      </c>
      <c r="C37" s="18" t="n">
        <v>74.3823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643145.24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AVERAGE(G8:G37)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F43" sqref="F43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май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9335.549999999999</v>
      </c>
      <c r="C7" s="11" t="n">
        <v>76.0977</v>
      </c>
      <c r="D7" s="12" t="n"/>
      <c r="E7" s="12" t="n">
        <v>830595</v>
      </c>
      <c r="F7" s="12" t="n">
        <v>797984.6</v>
      </c>
      <c r="G7" s="10" t="n">
        <v>725220.37</v>
      </c>
      <c r="H7" s="43" t="n">
        <v>725220.37</v>
      </c>
    </row>
    <row r="8" ht="15.5" customHeight="1" s="46">
      <c r="A8" s="13" t="n">
        <v>1</v>
      </c>
      <c r="B8" s="23" t="n"/>
      <c r="C8" s="14" t="n">
        <v>74.8451</v>
      </c>
      <c r="D8" s="15" t="n"/>
      <c r="E8" s="15" t="n"/>
      <c r="F8" s="23" t="n"/>
      <c r="G8" s="16" t="n"/>
    </row>
    <row r="9" ht="15.5" customHeight="1" s="46">
      <c r="A9" s="23" t="n">
        <v>2</v>
      </c>
      <c r="B9" s="23" t="n"/>
      <c r="C9" s="14" t="n">
        <v>74.8451</v>
      </c>
      <c r="D9" s="15" t="n"/>
      <c r="E9" s="15" t="n"/>
      <c r="F9" s="24" t="n"/>
      <c r="G9" s="16" t="n"/>
      <c r="I9" s="31" t="n"/>
    </row>
    <row r="10" ht="15.5" customHeight="1" s="46">
      <c r="A10" s="23" t="n">
        <v>3</v>
      </c>
      <c r="B10" s="23" t="n"/>
      <c r="C10" s="14" t="n">
        <v>74.8451</v>
      </c>
      <c r="D10" s="15" t="n"/>
      <c r="E10" s="15" t="n"/>
      <c r="F10" s="24" t="n"/>
      <c r="G10" s="16" t="n"/>
      <c r="I10" s="41" t="n"/>
    </row>
    <row r="11" ht="15.5" customHeight="1" s="46">
      <c r="A11" s="17" t="n">
        <v>4</v>
      </c>
      <c r="B11" s="17" t="n">
        <v>9961</v>
      </c>
      <c r="C11" s="18" t="n">
        <v>74.8451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9991.5</v>
      </c>
      <c r="C12" s="18" t="n">
        <v>75.2567</v>
      </c>
      <c r="D12" s="19" t="n"/>
      <c r="E12" s="19" t="n"/>
      <c r="F12" s="20" t="n"/>
      <c r="G12" s="21">
        <f>(B12+190)*C12</f>
        <v/>
      </c>
    </row>
    <row r="13" ht="15.5" customHeight="1" s="46">
      <c r="A13" s="17" t="n">
        <v>6</v>
      </c>
      <c r="B13" s="17" t="n">
        <v>10025.5</v>
      </c>
      <c r="C13" s="18" t="n">
        <v>74.8617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10361</v>
      </c>
      <c r="C14" s="18" t="n">
        <v>74.577</v>
      </c>
      <c r="D14" s="19" t="n"/>
      <c r="E14" s="19" t="n"/>
      <c r="F14" s="20" t="n"/>
      <c r="G14" s="21">
        <f>(B14+190)*C14</f>
        <v/>
      </c>
    </row>
    <row r="15" ht="15.5" customHeight="1" s="46">
      <c r="A15" s="23" t="n">
        <v>8</v>
      </c>
      <c r="B15" s="23" t="n"/>
      <c r="C15" s="14" t="n">
        <v>74.1373</v>
      </c>
      <c r="D15" s="15">
        <f>(10451+1000)*74.12+9420</f>
        <v/>
      </c>
      <c r="E15" s="15" t="n">
        <v>858168.12</v>
      </c>
      <c r="F15" s="23" t="n"/>
      <c r="G15" s="16" t="n"/>
    </row>
    <row r="16" ht="15.5" customHeight="1" s="46">
      <c r="A16" s="23" t="n">
        <v>9</v>
      </c>
      <c r="B16" s="23" t="n"/>
      <c r="C16" s="14" t="n">
        <v>74.1373</v>
      </c>
      <c r="D16" s="15" t="n"/>
      <c r="E16" s="15" t="n"/>
      <c r="F16" s="24" t="n"/>
      <c r="G16" s="16" t="n"/>
    </row>
    <row r="17" ht="15.5" customHeight="1" s="46">
      <c r="A17" s="17" t="n">
        <v>10</v>
      </c>
      <c r="B17" s="17" t="n">
        <v>10724.5</v>
      </c>
      <c r="C17" s="18" t="n">
        <v>74.1373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10528</v>
      </c>
      <c r="C18" s="18" t="n">
        <v>74.1373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10537</v>
      </c>
      <c r="C19" s="18" t="n">
        <v>74.1567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10253.5</v>
      </c>
      <c r="C20" s="18" t="n">
        <v>74.04000000000001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10212</v>
      </c>
      <c r="C21" s="18" t="n">
        <v>74.3566</v>
      </c>
      <c r="D21" s="19">
        <f>(10187+1000)*74+9420</f>
        <v/>
      </c>
      <c r="E21" s="19" t="n">
        <v>837258</v>
      </c>
      <c r="F21" s="17" t="n"/>
      <c r="G21" s="21">
        <f>(B21+190)*C21</f>
        <v/>
      </c>
    </row>
    <row r="22" ht="15.5" customHeight="1" s="46">
      <c r="A22" s="23" t="n">
        <v>15</v>
      </c>
      <c r="B22" s="26" t="n"/>
      <c r="C22" s="14" t="n">
        <v>73.99679999999999</v>
      </c>
      <c r="D22" s="15" t="n"/>
      <c r="E22" s="15" t="n"/>
      <c r="F22" s="23" t="n"/>
      <c r="G22" s="16" t="n"/>
    </row>
    <row r="23" ht="15.5" customHeight="1" s="46">
      <c r="A23" s="23" t="n">
        <v>16</v>
      </c>
      <c r="B23" s="26" t="n"/>
      <c r="C23" s="14" t="n">
        <v>73.99679999999999</v>
      </c>
      <c r="D23" s="15" t="n"/>
      <c r="E23" s="15" t="n"/>
      <c r="F23" s="23" t="n"/>
      <c r="G23" s="16" t="n"/>
      <c r="H23" s="22" t="n"/>
    </row>
    <row r="24" ht="15.5" customHeight="1" s="46">
      <c r="A24" s="17" t="n">
        <v>17</v>
      </c>
      <c r="B24" s="28" t="n">
        <v>10257</v>
      </c>
      <c r="C24" s="18" t="n">
        <v>73.99679999999999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10465</v>
      </c>
      <c r="C25" s="18" t="n">
        <v>73.8537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10114.5</v>
      </c>
      <c r="C26" s="18" t="n">
        <v>73.6992</v>
      </c>
      <c r="D26" s="19" t="n"/>
      <c r="E26" s="19" t="n"/>
      <c r="F26" s="17" t="n">
        <v>797984.6</v>
      </c>
      <c r="G26" s="21">
        <f>(B26+190)*C26</f>
        <v/>
      </c>
    </row>
    <row r="27" ht="15.5" customHeight="1" s="46">
      <c r="A27" s="17" t="n">
        <v>20</v>
      </c>
      <c r="B27" s="17" t="n">
        <v>10086</v>
      </c>
      <c r="C27" s="18" t="n">
        <v>73.6778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10011</v>
      </c>
      <c r="C28" s="18" t="n">
        <v>73.9833</v>
      </c>
      <c r="D28" s="19">
        <f>(9994+1000)*74+9420</f>
        <v/>
      </c>
      <c r="E28" s="19" t="n">
        <v>822976</v>
      </c>
      <c r="F28" s="17" t="n">
        <v>797984.6</v>
      </c>
      <c r="G28" s="21">
        <f>(B28+190)*C28</f>
        <v/>
      </c>
      <c r="H28" s="22" t="n"/>
    </row>
    <row r="29" ht="15.5" customHeight="1" s="46">
      <c r="A29" s="23" t="n">
        <v>22</v>
      </c>
      <c r="B29" s="23" t="n"/>
      <c r="C29" s="14" t="n">
        <v>73.58029999999999</v>
      </c>
      <c r="D29" s="15" t="n"/>
      <c r="E29" s="15" t="n"/>
      <c r="F29" s="24" t="n"/>
      <c r="G29" s="16" t="n"/>
    </row>
    <row r="30" ht="15.5" customHeight="1" s="46">
      <c r="A30" s="23" t="n">
        <v>23</v>
      </c>
      <c r="B30" s="23" t="n"/>
      <c r="C30" s="14" t="n">
        <v>73.58029999999999</v>
      </c>
      <c r="D30" s="15" t="n"/>
      <c r="E30" s="15" t="n"/>
      <c r="F30" s="24" t="n"/>
      <c r="G30" s="16" t="n"/>
    </row>
    <row r="31" ht="15.5" customHeight="1" s="46">
      <c r="A31" s="17" t="n">
        <v>24</v>
      </c>
      <c r="B31" s="17" t="n">
        <v>9868</v>
      </c>
      <c r="C31" s="18" t="n">
        <v>73.58029999999999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9943</v>
      </c>
      <c r="C32" s="18" t="n">
        <v>73.5266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9965</v>
      </c>
      <c r="C33" s="18" t="n">
        <v>73.3963</v>
      </c>
      <c r="D33" s="19" t="n"/>
      <c r="E33" s="19" t="n"/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10032.5</v>
      </c>
      <c r="C34" s="18" t="n">
        <v>73.47369999999999</v>
      </c>
      <c r="D34" s="19">
        <f>(10062+1000)*73.51+9420</f>
        <v/>
      </c>
      <c r="E34" s="19" t="n">
        <v>822587.62</v>
      </c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10159.5</v>
      </c>
      <c r="C35" s="18" t="n">
        <v>73.458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23" t="n">
        <v>29</v>
      </c>
      <c r="B36" s="23" t="n"/>
      <c r="C36" s="14" t="n">
        <v>73.587</v>
      </c>
      <c r="D36" s="15" t="n"/>
      <c r="E36" s="15" t="n"/>
      <c r="F36" s="24" t="n"/>
      <c r="G36" s="16" t="n"/>
      <c r="H36" s="34" t="n"/>
    </row>
    <row r="37" ht="15.5" customHeight="1" s="46">
      <c r="A37" s="23" t="n">
        <v>30</v>
      </c>
      <c r="B37" s="23" t="n"/>
      <c r="C37" s="14" t="n">
        <v>73.587</v>
      </c>
      <c r="D37" s="15" t="n"/>
      <c r="E37" s="15" t="n"/>
      <c r="F37" s="24" t="n"/>
      <c r="G37" s="16" t="n"/>
      <c r="H37" s="34" t="n"/>
    </row>
    <row r="38" ht="15.5" customHeight="1" s="46">
      <c r="A38" s="17" t="n">
        <v>31</v>
      </c>
      <c r="B38" s="17" t="inlineStr">
        <is>
          <t>нет</t>
        </is>
      </c>
      <c r="C38" s="18" t="n">
        <v>73.587</v>
      </c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AVERAGE(G11:G35)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E36" sqref="E36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июнь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10183.97</v>
      </c>
      <c r="C7" s="11" t="n">
        <v>74.0561</v>
      </c>
      <c r="D7" s="12" t="n"/>
      <c r="E7" s="12" t="n">
        <v>829860</v>
      </c>
      <c r="F7" s="12" t="n">
        <v>839849</v>
      </c>
      <c r="G7" s="10" t="n">
        <v>768033.42</v>
      </c>
      <c r="H7" s="43" t="n">
        <v>725220.37</v>
      </c>
    </row>
    <row r="8" ht="15.5" customHeight="1" s="46">
      <c r="A8" s="35" t="n">
        <v>1</v>
      </c>
      <c r="B8" s="17" t="n">
        <v>10212.5</v>
      </c>
      <c r="C8" s="18" t="n">
        <v>73.29649999999999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10117.5</v>
      </c>
      <c r="C9" s="18" t="n">
        <v>73.2411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9967</v>
      </c>
      <c r="C10" s="18" t="n">
        <v>73.4979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9852</v>
      </c>
      <c r="C11" s="18" t="n">
        <v>73.2636</v>
      </c>
      <c r="D11" s="19" t="n"/>
      <c r="E11" s="19" t="n"/>
      <c r="F11" s="20" t="n"/>
      <c r="G11" s="21">
        <f>(B11+190)*C11</f>
        <v/>
      </c>
    </row>
    <row r="12" ht="15.5" customHeight="1" s="46">
      <c r="A12" s="23" t="n">
        <v>5</v>
      </c>
      <c r="B12" s="23" t="n"/>
      <c r="C12" s="14" t="n">
        <v>73.27209999999999</v>
      </c>
      <c r="D12" s="15" t="n"/>
      <c r="E12" s="15" t="n"/>
      <c r="F12" s="24" t="n"/>
      <c r="G12" s="16" t="n"/>
    </row>
    <row r="13" ht="15.5" customHeight="1" s="46">
      <c r="A13" s="23" t="n">
        <v>6</v>
      </c>
      <c r="B13" s="23" t="n"/>
      <c r="C13" s="14" t="n">
        <v>73.27209999999999</v>
      </c>
      <c r="D13" s="15" t="n"/>
      <c r="E13" s="15" t="n"/>
      <c r="F13" s="24" t="n"/>
      <c r="G13" s="16" t="n"/>
      <c r="H13" s="22" t="n"/>
    </row>
    <row r="14" ht="15.5" customHeight="1" s="46">
      <c r="A14" s="17" t="n">
        <v>7</v>
      </c>
      <c r="B14" s="17" t="n">
        <v>9848</v>
      </c>
      <c r="C14" s="18" t="n">
        <v>73.27209999999999</v>
      </c>
      <c r="D14" s="19">
        <f>(9899+1000)*72.5+9600</f>
        <v/>
      </c>
      <c r="E14" s="19" t="n">
        <v>799777.5</v>
      </c>
      <c r="F14" s="20" t="n"/>
      <c r="G14" s="21">
        <f>(B14+190)*C14</f>
        <v/>
      </c>
    </row>
    <row r="15" ht="15.5" customHeight="1" s="46">
      <c r="A15" s="17" t="n">
        <v>8</v>
      </c>
      <c r="B15" s="17" t="n">
        <v>9878.5</v>
      </c>
      <c r="C15" s="18" t="n">
        <v>72.9294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9877</v>
      </c>
      <c r="C16" s="18" t="n">
        <v>72.82559999999999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9808.5</v>
      </c>
      <c r="C17" s="18" t="n">
        <v>72.0829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10029</v>
      </c>
      <c r="C18" s="18" t="n">
        <v>72.1974</v>
      </c>
      <c r="D18" s="19" t="n"/>
      <c r="E18" s="19" t="n"/>
      <c r="F18" s="17" t="n"/>
      <c r="G18" s="21">
        <f>(B18+190)*C18</f>
        <v/>
      </c>
    </row>
    <row r="19" ht="15.5" customHeight="1" s="46">
      <c r="A19" s="23" t="n">
        <v>12</v>
      </c>
      <c r="B19" s="23" t="n"/>
      <c r="C19" s="14" t="n">
        <v>71.6797</v>
      </c>
      <c r="D19" s="15" t="n"/>
      <c r="E19" s="15" t="n"/>
      <c r="F19" s="23" t="n"/>
      <c r="G19" s="16" t="n"/>
    </row>
    <row r="20" ht="15.5" customHeight="1" s="46">
      <c r="A20" s="23" t="n">
        <v>13</v>
      </c>
      <c r="B20" s="23" t="n"/>
      <c r="C20" s="14" t="n">
        <v>71.6797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17" t="n">
        <v>14</v>
      </c>
      <c r="B21" s="27" t="n">
        <v>9900</v>
      </c>
      <c r="C21" s="18" t="n">
        <v>71.6797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9552.5</v>
      </c>
      <c r="C22" s="18" t="n">
        <v>71.6797</v>
      </c>
      <c r="D22" s="19">
        <f>(9275+1000)*72.2+9600</f>
        <v/>
      </c>
      <c r="E22" s="19" t="n">
        <v>751455</v>
      </c>
      <c r="F22" s="17" t="n"/>
      <c r="G22" s="21">
        <f>(B22+190)*C22</f>
        <v/>
      </c>
    </row>
    <row r="23" ht="15.5" customHeight="1" s="46">
      <c r="A23" s="17" t="n">
        <v>16</v>
      </c>
      <c r="B23" s="27" t="n">
        <v>9508</v>
      </c>
      <c r="C23" s="18" t="n">
        <v>71.8318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9427.5</v>
      </c>
      <c r="C24" s="18" t="n">
        <v>72.03230000000001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9206</v>
      </c>
      <c r="C25" s="18" t="n">
        <v>72.5048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23" t="n">
        <v>19</v>
      </c>
      <c r="B26" s="26" t="n"/>
      <c r="C26" s="14" t="n">
        <v>72.2216</v>
      </c>
      <c r="D26" s="15" t="n"/>
      <c r="E26" s="15" t="n"/>
      <c r="F26" s="23" t="n"/>
      <c r="G26" s="16" t="n"/>
    </row>
    <row r="27" ht="15.5" customHeight="1" s="46">
      <c r="A27" s="23" t="n">
        <v>20</v>
      </c>
      <c r="B27" s="23" t="n"/>
      <c r="C27" s="14" t="n">
        <v>72.2216</v>
      </c>
      <c r="D27" s="15" t="n"/>
      <c r="E27" s="15" t="n"/>
      <c r="F27" s="23" t="n"/>
      <c r="G27" s="16" t="n"/>
    </row>
    <row r="28" ht="15.5" customHeight="1" s="46">
      <c r="A28" s="17" t="n">
        <v>21</v>
      </c>
      <c r="B28" s="17" t="n">
        <v>9042.5</v>
      </c>
      <c r="C28" s="18" t="n">
        <v>72.2216</v>
      </c>
      <c r="D28" s="19">
        <f>(9327.5+1000)*73+9600</f>
        <v/>
      </c>
      <c r="E28" s="19" t="n">
        <v>763507.5</v>
      </c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9190.5</v>
      </c>
      <c r="C29" s="18" t="n">
        <v>73.1987</v>
      </c>
      <c r="D29" s="19" t="n"/>
      <c r="E29" s="19" t="n">
        <v>839849</v>
      </c>
      <c r="F29" s="20" t="n"/>
      <c r="G29" s="21">
        <f>(B29+190)*C29</f>
        <v/>
      </c>
    </row>
    <row r="30" ht="15.5" customHeight="1" s="46">
      <c r="A30" s="17" t="n">
        <v>23</v>
      </c>
      <c r="B30" s="17" t="n">
        <v>9289.5</v>
      </c>
      <c r="C30" s="18" t="n">
        <v>73.1661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9390.5</v>
      </c>
      <c r="C31" s="18" t="n">
        <v>72.6671</v>
      </c>
      <c r="D31" s="19" t="n"/>
      <c r="E31" s="19" t="n">
        <v>839849</v>
      </c>
      <c r="F31" s="20" t="n"/>
      <c r="G31" s="21">
        <f>(B31+190)*C31</f>
        <v/>
      </c>
    </row>
    <row r="32" ht="15.5" customHeight="1" s="46">
      <c r="A32" s="17" t="n">
        <v>25</v>
      </c>
      <c r="B32" s="17" t="n">
        <v>9432.5</v>
      </c>
      <c r="C32" s="18" t="n">
        <v>72.32599999999999</v>
      </c>
      <c r="D32" s="19" t="n"/>
      <c r="E32" s="19" t="n"/>
      <c r="F32" s="20" t="n"/>
      <c r="G32" s="21">
        <f>(B32+190)*C32</f>
        <v/>
      </c>
    </row>
    <row r="33" ht="15.5" customHeight="1" s="46">
      <c r="A33" s="23" t="n">
        <v>26</v>
      </c>
      <c r="B33" s="23" t="n"/>
      <c r="C33" s="14" t="n">
        <v>72.1694</v>
      </c>
      <c r="D33" s="15" t="n"/>
      <c r="E33" s="15" t="n"/>
      <c r="F33" s="23" t="n"/>
      <c r="G33" s="16" t="n"/>
      <c r="H33" s="34" t="n"/>
    </row>
    <row r="34" ht="15.5" customHeight="1" s="46">
      <c r="A34" s="23" t="n">
        <v>27</v>
      </c>
      <c r="B34" s="23" t="n"/>
      <c r="C34" s="14" t="n">
        <v>72.1694</v>
      </c>
      <c r="D34" s="15" t="n"/>
      <c r="E34" s="15" t="n"/>
      <c r="F34" s="24" t="n"/>
      <c r="G34" s="16" t="n"/>
      <c r="H34" s="22" t="n"/>
    </row>
    <row r="35" ht="15.5" customHeight="1" s="46">
      <c r="A35" s="17" t="n">
        <v>28</v>
      </c>
      <c r="B35" s="17" t="n">
        <v>9333.5</v>
      </c>
      <c r="C35" s="18" t="n">
        <v>72.1694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9225.5</v>
      </c>
      <c r="C36" s="18" t="n">
        <v>72.1777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9385</v>
      </c>
      <c r="C37" s="18" t="n">
        <v>72.3723</v>
      </c>
      <c r="D37" s="19" t="n"/>
      <c r="E37" s="19" t="n"/>
      <c r="F37" s="20" t="n"/>
      <c r="G37" s="21">
        <f>(B37+190)*C37</f>
        <v/>
      </c>
      <c r="H37" s="34">
        <f>AVERAGE(G8:G37)</f>
        <v/>
      </c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E37" sqref="E37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июль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9612.43</v>
      </c>
      <c r="C7" s="11" t="n">
        <v>72.5106</v>
      </c>
      <c r="D7" s="12" t="n"/>
      <c r="E7" s="12" t="n">
        <v>767705</v>
      </c>
      <c r="F7" s="12" t="n">
        <v>781394</v>
      </c>
      <c r="G7" s="10" t="n">
        <v>711468.77</v>
      </c>
      <c r="H7" s="43" t="n">
        <v>725220.37</v>
      </c>
    </row>
    <row r="8" ht="15.5" customHeight="1" s="46">
      <c r="A8" s="35" t="n">
        <v>1</v>
      </c>
      <c r="B8" s="17" t="n">
        <v>9342</v>
      </c>
      <c r="C8" s="18" t="n">
        <v>72.7234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9296.5</v>
      </c>
      <c r="C9" s="18" t="n">
        <v>72.90860000000001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23" t="n">
        <v>3</v>
      </c>
      <c r="B10" s="23" t="n"/>
      <c r="C10" s="14" t="n">
        <v>73.61750000000001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/>
      <c r="C11" s="14" t="n">
        <v>73.61750000000001</v>
      </c>
      <c r="D11" s="15" t="n"/>
      <c r="E11" s="15" t="n"/>
      <c r="F11" s="24" t="n"/>
      <c r="G11" s="16" t="n"/>
    </row>
    <row r="12" ht="15.5" customHeight="1" s="46">
      <c r="A12" s="17" t="n">
        <v>5</v>
      </c>
      <c r="B12" s="17" t="n">
        <v>9432</v>
      </c>
      <c r="C12" s="18" t="n">
        <v>73.61750000000001</v>
      </c>
      <c r="D12" s="19">
        <f>(9406+1000)*74.1+9600</f>
        <v/>
      </c>
      <c r="E12" s="19" t="n">
        <v>780684.6</v>
      </c>
      <c r="F12" s="20" t="n"/>
      <c r="G12" s="21">
        <f>(B12+190)*C12</f>
        <v/>
      </c>
    </row>
    <row r="13" ht="15.5" customHeight="1" s="46">
      <c r="A13" s="17" t="n">
        <v>6</v>
      </c>
      <c r="B13" s="17" t="n">
        <v>9528</v>
      </c>
      <c r="C13" s="18" t="n">
        <v>73.354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9451.5</v>
      </c>
      <c r="C14" s="18" t="n">
        <v>73.26600000000001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n">
        <v>9264.5</v>
      </c>
      <c r="C15" s="18" t="n">
        <v>74.05800000000001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9437.5</v>
      </c>
      <c r="C16" s="18" t="n">
        <v>75.1952</v>
      </c>
      <c r="D16" s="19" t="n"/>
      <c r="E16" s="19" t="n"/>
      <c r="F16" s="20" t="n"/>
      <c r="G16" s="21">
        <f>(B16+190)*C16</f>
        <v/>
      </c>
    </row>
    <row r="17" ht="15.5" customHeight="1" s="46">
      <c r="A17" s="23" t="n">
        <v>10</v>
      </c>
      <c r="B17" s="23" t="n"/>
      <c r="C17" s="14" t="n">
        <v>74.4675</v>
      </c>
      <c r="D17" s="15" t="n"/>
      <c r="E17" s="15" t="n"/>
      <c r="F17" s="23" t="n"/>
      <c r="G17" s="16" t="n"/>
    </row>
    <row r="18" ht="15.5" customHeight="1" s="46">
      <c r="A18" s="23" t="n">
        <v>11</v>
      </c>
      <c r="B18" s="23" t="n"/>
      <c r="C18" s="14" t="n">
        <v>74.4675</v>
      </c>
      <c r="D18" s="15" t="n"/>
      <c r="E18" s="15" t="n"/>
      <c r="F18" s="23" t="n"/>
      <c r="G18" s="16" t="n"/>
    </row>
    <row r="19" ht="15.5" customHeight="1" s="46">
      <c r="A19" s="17" t="n">
        <v>12</v>
      </c>
      <c r="B19" s="17" t="n">
        <v>9347</v>
      </c>
      <c r="C19" s="18" t="n">
        <v>74.4675</v>
      </c>
      <c r="D19" s="19">
        <f>(9325.5+1000)*74.5+9600</f>
        <v/>
      </c>
      <c r="E19" s="19" t="n">
        <v>778849.75</v>
      </c>
      <c r="F19" s="17" t="n"/>
      <c r="G19" s="21">
        <f>(B19+190)*C19</f>
        <v/>
      </c>
    </row>
    <row r="20" ht="15.5" customHeight="1" s="46">
      <c r="A20" s="17" t="n">
        <v>13</v>
      </c>
      <c r="B20" s="17" t="n">
        <v>9310</v>
      </c>
      <c r="C20" s="18" t="n">
        <v>74.6336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9309</v>
      </c>
      <c r="C21" s="18" t="n">
        <v>74.05889999999999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9347</v>
      </c>
      <c r="C22" s="18" t="n">
        <v>74.1236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9396.5</v>
      </c>
      <c r="C23" s="18" t="n">
        <v>74.2197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23" t="n">
        <v>17</v>
      </c>
      <c r="B24" s="36" t="n"/>
      <c r="C24" s="14" t="n">
        <v>74.1656</v>
      </c>
      <c r="D24" s="15" t="n"/>
      <c r="E24" s="15" t="n"/>
      <c r="F24" s="23" t="n"/>
      <c r="G24" s="16" t="n"/>
    </row>
    <row r="25" ht="15.5" customHeight="1" s="46">
      <c r="A25" s="23" t="n">
        <v>18</v>
      </c>
      <c r="B25" s="26" t="n"/>
      <c r="C25" s="14" t="n">
        <v>74.1656</v>
      </c>
      <c r="D25" s="15" t="n"/>
      <c r="E25" s="15" t="n"/>
      <c r="F25" s="23" t="n"/>
      <c r="G25" s="16" t="n"/>
      <c r="H25" s="22" t="n"/>
    </row>
    <row r="26" ht="15.5" customHeight="1" s="46">
      <c r="A26" s="17" t="n">
        <v>19</v>
      </c>
      <c r="B26" s="27" t="n">
        <v>9264.5</v>
      </c>
      <c r="C26" s="18" t="n">
        <v>74.1656</v>
      </c>
      <c r="D26" s="19">
        <f>(9376+1000)*74.2+9600</f>
        <v/>
      </c>
      <c r="E26" s="19" t="n">
        <v>779499.2</v>
      </c>
      <c r="F26" s="17" t="n"/>
      <c r="G26" s="21">
        <f>(B26+190)*C26</f>
        <v/>
      </c>
    </row>
    <row r="27" ht="15.5" customHeight="1" s="46">
      <c r="A27" s="17" t="n">
        <v>20</v>
      </c>
      <c r="B27" s="17" t="n">
        <v>9211</v>
      </c>
      <c r="C27" s="18" t="n">
        <v>74.3463</v>
      </c>
      <c r="D27" s="19" t="n"/>
      <c r="E27" s="19" t="n"/>
      <c r="F27" s="17" t="n">
        <v>781394</v>
      </c>
      <c r="G27" s="21">
        <f>(B27+190)*C27</f>
        <v/>
      </c>
    </row>
    <row r="28" ht="15.5" customHeight="1" s="46">
      <c r="A28" s="17" t="n">
        <v>21</v>
      </c>
      <c r="B28" s="17" t="n">
        <v>9271.5</v>
      </c>
      <c r="C28" s="18" t="n">
        <v>74.491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9382.5</v>
      </c>
      <c r="C29" s="18" t="n">
        <v>74.49469999999999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9433.5</v>
      </c>
      <c r="C30" s="18" t="n">
        <v>73.69450000000001</v>
      </c>
      <c r="D30" s="19" t="n"/>
      <c r="E30" s="19" t="n"/>
      <c r="F30" s="20" t="n"/>
      <c r="G30" s="21">
        <f>(B30+190)*C30</f>
        <v/>
      </c>
    </row>
    <row r="31" ht="15.5" customHeight="1" s="46">
      <c r="A31" s="23" t="n">
        <v>24</v>
      </c>
      <c r="B31" s="23" t="n"/>
      <c r="C31" s="14" t="n">
        <v>73.7663</v>
      </c>
      <c r="D31" s="15" t="n"/>
      <c r="E31" s="15" t="n"/>
      <c r="F31" s="24" t="n"/>
      <c r="G31" s="16" t="n"/>
    </row>
    <row r="32" ht="15.5" customHeight="1" s="46">
      <c r="A32" s="23" t="n">
        <v>25</v>
      </c>
      <c r="B32" s="23" t="n"/>
      <c r="C32" s="14" t="n">
        <v>73.7663</v>
      </c>
      <c r="D32" s="15" t="n"/>
      <c r="E32" s="15" t="n"/>
      <c r="F32" s="24" t="n"/>
      <c r="G32" s="16" t="n"/>
    </row>
    <row r="33" ht="15.5" customHeight="1" s="46">
      <c r="A33" s="17" t="n">
        <v>26</v>
      </c>
      <c r="B33" s="17" t="n">
        <v>9580</v>
      </c>
      <c r="C33" s="18" t="n">
        <v>73.7663</v>
      </c>
      <c r="D33" s="19">
        <f>(9734.5+1000)*73.6+9600</f>
        <v/>
      </c>
      <c r="E33" s="19" t="n">
        <v>799659.2</v>
      </c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9709</v>
      </c>
      <c r="C34" s="18" t="n">
        <v>74.098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9697</v>
      </c>
      <c r="C35" s="18" t="n">
        <v>73.8471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9781</v>
      </c>
      <c r="C36" s="18" t="n">
        <v>73.60380000000001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9747.5</v>
      </c>
      <c r="C37" s="18" t="n">
        <v>73.1904</v>
      </c>
      <c r="D37" s="19" t="n"/>
      <c r="E37" s="19" t="n"/>
      <c r="F37" s="20" t="n"/>
      <c r="G37" s="21">
        <f>(B37+190)*C37</f>
        <v/>
      </c>
      <c r="H37" s="34">
        <f>AVERAGE(G8:G37)</f>
        <v/>
      </c>
    </row>
    <row r="38" ht="15.5" customHeight="1" s="46">
      <c r="A38" s="23" t="n">
        <v>31</v>
      </c>
      <c r="B38" s="23" t="n"/>
      <c r="C38" s="14" t="n">
        <v>73.1388</v>
      </c>
      <c r="D38" s="14" t="n"/>
      <c r="E38" s="15" t="n"/>
      <c r="F38" s="24" t="n"/>
      <c r="G38" s="16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D38" sqref="D38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август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9433.59</v>
      </c>
      <c r="C7" s="11" t="n">
        <v>73.9192</v>
      </c>
      <c r="D7" s="12" t="n"/>
      <c r="E7" s="12" t="n">
        <v>799541.25</v>
      </c>
      <c r="F7" s="12" t="n">
        <v>783216</v>
      </c>
      <c r="G7" s="10" t="n">
        <v>711387.16</v>
      </c>
      <c r="H7" s="43" t="n">
        <v>725220.37</v>
      </c>
    </row>
    <row r="8" ht="15.5" customHeight="1" s="46">
      <c r="A8" s="13" t="n">
        <v>1</v>
      </c>
      <c r="B8" s="23" t="n"/>
      <c r="C8" s="14" t="n">
        <v>73.1388</v>
      </c>
      <c r="D8" s="15" t="n"/>
      <c r="E8" s="15" t="n"/>
      <c r="F8" s="23" t="n"/>
      <c r="G8" s="16" t="n"/>
    </row>
    <row r="9" ht="15.5" customHeight="1" s="46">
      <c r="A9" s="17" t="n">
        <v>2</v>
      </c>
      <c r="B9" s="17" t="n">
        <v>9737</v>
      </c>
      <c r="C9" s="18" t="n">
        <v>73.1388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9583.5</v>
      </c>
      <c r="C10" s="18" t="n">
        <v>73.01560000000001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9503</v>
      </c>
      <c r="C11" s="18" t="n">
        <v>72.8724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9429</v>
      </c>
      <c r="C12" s="18" t="n">
        <v>72.78570000000001</v>
      </c>
      <c r="D12" s="19" t="n"/>
      <c r="E12" s="19" t="n"/>
      <c r="F12" s="20" t="n"/>
      <c r="G12" s="21">
        <f>(B12+190)*C12</f>
        <v/>
      </c>
    </row>
    <row r="13" ht="15.5" customHeight="1" s="46">
      <c r="A13" s="17" t="n">
        <v>6</v>
      </c>
      <c r="B13" s="17" t="n">
        <v>9529.5</v>
      </c>
      <c r="C13" s="18" t="n">
        <v>73.16800000000001</v>
      </c>
      <c r="D13" s="19">
        <f>(9416+1000)*73.5+9600</f>
        <v/>
      </c>
      <c r="E13" s="19" t="n">
        <v>775176</v>
      </c>
      <c r="F13" s="20" t="n"/>
      <c r="G13" s="21">
        <f>(B13+190)*C13</f>
        <v/>
      </c>
      <c r="H13" s="22" t="n"/>
    </row>
    <row r="14" ht="15.5" customHeight="1" s="46">
      <c r="A14" s="23" t="n">
        <v>7</v>
      </c>
      <c r="B14" s="23" t="n"/>
      <c r="C14" s="14" t="n">
        <v>73.13039999999999</v>
      </c>
      <c r="D14" s="15" t="n"/>
      <c r="E14" s="15" t="n"/>
      <c r="F14" s="24" t="n"/>
      <c r="G14" s="16" t="n"/>
    </row>
    <row r="15" ht="15.5" customHeight="1" s="46">
      <c r="A15" s="23" t="n">
        <v>8</v>
      </c>
      <c r="B15" s="23" t="n"/>
      <c r="C15" s="14" t="n">
        <v>73.13039999999999</v>
      </c>
      <c r="D15" s="15" t="n"/>
      <c r="E15" s="15" t="n"/>
      <c r="F15" s="23" t="n"/>
      <c r="G15" s="16" t="n"/>
    </row>
    <row r="16" ht="15.5" customHeight="1" s="46">
      <c r="A16" s="17" t="n">
        <v>9</v>
      </c>
      <c r="B16" s="17" t="n">
        <v>9311.5</v>
      </c>
      <c r="C16" s="18" t="n">
        <v>73.13039999999999</v>
      </c>
      <c r="D16" s="19">
        <f>(9429.5+1000)*73.7+9600</f>
        <v/>
      </c>
      <c r="E16" s="19" t="n">
        <v>778254.15</v>
      </c>
      <c r="F16" s="20" t="n"/>
      <c r="G16" s="21">
        <f>(B16+190)*C16</f>
        <v/>
      </c>
    </row>
    <row r="17" ht="15.5" customHeight="1" s="46">
      <c r="A17" s="17" t="n">
        <v>10</v>
      </c>
      <c r="B17" s="17" t="n">
        <v>9409.5</v>
      </c>
      <c r="C17" s="18" t="n">
        <v>73.5078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9421</v>
      </c>
      <c r="C18" s="18" t="n">
        <v>73.5962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9508.5</v>
      </c>
      <c r="C19" s="18" t="n">
        <v>73.5671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9429.5</v>
      </c>
      <c r="C20" s="18" t="n">
        <v>73.5671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23" t="n">
        <v>14</v>
      </c>
      <c r="B21" s="26" t="n"/>
      <c r="C21" s="14" t="n">
        <v>73.4721</v>
      </c>
      <c r="D21" s="15" t="n"/>
      <c r="E21" s="15" t="n"/>
      <c r="F21" s="23" t="n"/>
      <c r="G21" s="16" t="n"/>
    </row>
    <row r="22" ht="15.5" customHeight="1" s="46">
      <c r="A22" s="23" t="n">
        <v>15</v>
      </c>
      <c r="B22" s="26" t="n"/>
      <c r="C22" s="14" t="n">
        <v>73.4721</v>
      </c>
      <c r="D22" s="15" t="n"/>
      <c r="E22" s="15" t="n"/>
      <c r="F22" s="23" t="n"/>
      <c r="G22" s="16" t="n"/>
    </row>
    <row r="23" ht="15.5" customHeight="1" s="46">
      <c r="A23" s="17" t="n">
        <v>16</v>
      </c>
      <c r="B23" s="27" t="n">
        <v>9377</v>
      </c>
      <c r="C23" s="18" t="n">
        <v>73.4721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9346.5</v>
      </c>
      <c r="C24" s="18" t="n">
        <v>73.392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9148.5</v>
      </c>
      <c r="C25" s="18" t="n">
        <v>73.4753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8775.5</v>
      </c>
      <c r="C26" s="18" t="n">
        <v>73.4633</v>
      </c>
      <c r="D26" s="19" t="n"/>
      <c r="E26" s="19" t="n"/>
      <c r="F26" s="17" t="n"/>
      <c r="G26" s="21">
        <f>(B26+190)*C26</f>
        <v/>
      </c>
      <c r="H26" s="22" t="n"/>
    </row>
    <row r="27" ht="15.5" customHeight="1" s="46">
      <c r="A27" s="17" t="n">
        <v>20</v>
      </c>
      <c r="B27" s="17" t="n">
        <v>8922</v>
      </c>
      <c r="C27" s="18" t="n">
        <v>74.1503</v>
      </c>
      <c r="D27" s="19" t="n"/>
      <c r="E27" s="19" t="n"/>
      <c r="F27" s="17" t="n">
        <v>783216</v>
      </c>
      <c r="G27" s="21">
        <f>(B27+190)*C27</f>
        <v/>
      </c>
    </row>
    <row r="28" ht="15.5" customHeight="1" s="46">
      <c r="A28" s="23" t="n">
        <v>21</v>
      </c>
      <c r="B28" s="23" t="n"/>
      <c r="C28" s="14" t="n">
        <v>74.364</v>
      </c>
      <c r="D28" s="15" t="n"/>
      <c r="E28" s="15" t="n"/>
      <c r="F28" s="23" t="n"/>
      <c r="G28" s="16" t="n"/>
      <c r="H28" s="22" t="n"/>
    </row>
    <row r="29" ht="15.5" customHeight="1" s="46">
      <c r="A29" s="23" t="n">
        <v>22</v>
      </c>
      <c r="B29" s="23" t="n"/>
      <c r="C29" s="14" t="n">
        <v>74.364</v>
      </c>
      <c r="D29" s="15" t="n"/>
      <c r="E29" s="15" t="n"/>
      <c r="F29" s="24" t="n"/>
      <c r="G29" s="16" t="n"/>
    </row>
    <row r="30" ht="15.5" customHeight="1" s="46">
      <c r="A30" s="17" t="n">
        <v>23</v>
      </c>
      <c r="B30" s="17" t="n">
        <v>9237</v>
      </c>
      <c r="C30" s="18" t="n">
        <v>74.364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9316.5</v>
      </c>
      <c r="C31" s="18" t="n">
        <v>74.06659999999999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9378.5</v>
      </c>
      <c r="C32" s="18" t="n">
        <v>73.9465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9323</v>
      </c>
      <c r="C33" s="18" t="n">
        <v>73.7428</v>
      </c>
      <c r="D33" s="19" t="n"/>
      <c r="E33" s="19" t="n"/>
      <c r="F33" s="17" t="n">
        <v>783216</v>
      </c>
      <c r="G33" s="21">
        <f>(B33+190)*C33</f>
        <v/>
      </c>
      <c r="H33" s="34" t="n"/>
    </row>
    <row r="34" ht="15.5" customHeight="1" s="46">
      <c r="A34" s="17" t="n">
        <v>27</v>
      </c>
      <c r="B34" s="17" t="n">
        <v>9352</v>
      </c>
      <c r="C34" s="18" t="n">
        <v>73.99079999999999</v>
      </c>
      <c r="D34" s="19" t="n"/>
      <c r="E34" s="19" t="n"/>
      <c r="F34" s="20" t="n">
        <v>783216</v>
      </c>
      <c r="G34" s="21">
        <f>(B34+190)*C34</f>
        <v/>
      </c>
      <c r="H34" s="22" t="n"/>
    </row>
    <row r="35" ht="15.5" customHeight="1" s="46">
      <c r="A35" s="23" t="n">
        <v>28</v>
      </c>
      <c r="B35" s="23" t="n"/>
      <c r="C35" s="14" t="n">
        <v>73.9866</v>
      </c>
      <c r="D35" s="15" t="n"/>
      <c r="E35" s="14" t="n"/>
      <c r="F35" s="24" t="n"/>
      <c r="G35" s="16" t="n"/>
      <c r="H35" s="34" t="n"/>
    </row>
    <row r="36" ht="15.5" customHeight="1" s="46">
      <c r="A36" s="23" t="n">
        <v>29</v>
      </c>
      <c r="B36" s="23" t="n"/>
      <c r="C36" s="14" t="n">
        <v>73.9866</v>
      </c>
      <c r="D36" s="15" t="n"/>
      <c r="E36" s="15" t="n"/>
      <c r="F36" s="24" t="n"/>
      <c r="G36" s="16" t="n"/>
      <c r="H36" s="34" t="n"/>
    </row>
    <row r="37" ht="15.5" customHeight="1" s="46">
      <c r="A37" s="17" t="n">
        <v>30</v>
      </c>
      <c r="B37" s="17" t="n"/>
      <c r="C37" s="18" t="n">
        <v>73.9866</v>
      </c>
      <c r="D37" s="19" t="n"/>
      <c r="E37" s="19" t="n"/>
      <c r="F37" s="20" t="n"/>
      <c r="G37" s="21" t="n"/>
      <c r="H37" s="34" t="n"/>
    </row>
    <row r="38" ht="15.5" customHeight="1" s="46">
      <c r="A38" s="17" t="n">
        <v>31</v>
      </c>
      <c r="B38" s="17" t="n">
        <v>9462.5</v>
      </c>
      <c r="C38" s="18" t="n">
        <v>73.5744</v>
      </c>
      <c r="D38" s="18" t="n"/>
      <c r="E38" s="19" t="n"/>
      <c r="F38" s="20" t="n"/>
      <c r="G38" s="21">
        <f>(B38+190)*C38</f>
        <v/>
      </c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AVERAGE(B8:B38)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:title xmlns:dc="http://purl.org/dc/elements/1.1/">Untitled Spreadsheet</dc:title>
  <dcterms:created xmlns:dcterms="http://purl.org/dc/terms/" xmlns:xsi="http://www.w3.org/2001/XMLSchema-instance" xsi:type="dcterms:W3CDTF">2009-08-25T10:48:18Z</dcterms:created>
  <dcterms:modified xmlns:dcterms="http://purl.org/dc/terms/" xmlns:xsi="http://www.w3.org/2001/XMLSchema-instance" xsi:type="dcterms:W3CDTF">2021-09-08T07:51:14Z</dcterms:modified>
  <cp:lastModifiedBy>Добрин Павел</cp:lastModifiedBy>
</cp:coreProperties>
</file>