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trlProps/ctrlProp4.xml" ContentType="application/vnd.ms-excel.controlpropertie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faxinc-my.sharepoint.com/personal/david_wright_kofax_com/Documents/Sales Enablement/event/20220607 COP KT - Threshold Optimizer/"/>
    </mc:Choice>
  </mc:AlternateContent>
  <xr:revisionPtr revIDLastSave="122" documentId="8_{F0E37411-416D-466D-A338-E95B4A511A46}" xr6:coauthVersionLast="47" xr6:coauthVersionMax="47" xr10:uidLastSave="{7836528D-FE20-4D40-9D35-8B050666A3E3}"/>
  <bookViews>
    <workbookView xWindow="29610" yWindow="-2025" windowWidth="24510" windowHeight="15990" tabRatio="775" xr2:uid="{68CF3E24-5AC9-4361-8363-3A62E349A9AF}"/>
  </bookViews>
  <sheets>
    <sheet name="Summary" sheetId="15" r:id="rId1"/>
    <sheet name="Parascript 1" sheetId="20" r:id="rId2"/>
    <sheet name="Parascript 2" sheetId="21" r:id="rId3"/>
    <sheet name="Parascript 3" sheetId="22" r:id="rId4"/>
    <sheet name="Parascript 4" sheetId="23" r:id="rId5"/>
  </sheets>
  <definedNames>
    <definedName name="_xlnm._FilterDatabase" localSheetId="1" hidden="1">'Parascript 1'!$A$33:$H$35</definedName>
    <definedName name="_xlnm._FilterDatabase" localSheetId="2" hidden="1">'Parascript 2'!$A$33:$H$35</definedName>
    <definedName name="_xlnm._FilterDatabase" localSheetId="3" hidden="1">'Parascript 3'!$A$33:$H$35</definedName>
    <definedName name="_xlnm._FilterDatabase" localSheetId="4" hidden="1">'Parascript 4'!$A$33:$H$35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3" i="23" l="1"/>
  <c r="H424" i="23"/>
  <c r="H425" i="23"/>
  <c r="H426" i="23"/>
  <c r="H427" i="23"/>
  <c r="H428" i="23"/>
  <c r="H429" i="23"/>
  <c r="H430" i="23"/>
  <c r="H431" i="23"/>
  <c r="H432" i="23"/>
  <c r="H433" i="23"/>
  <c r="H434" i="23"/>
  <c r="H435" i="23"/>
  <c r="H436" i="23"/>
  <c r="H437" i="23"/>
  <c r="H438" i="23"/>
  <c r="H439" i="23"/>
  <c r="H440" i="23"/>
  <c r="H441" i="23"/>
  <c r="H442" i="23"/>
  <c r="H443" i="23"/>
  <c r="H444" i="23"/>
  <c r="H445" i="23"/>
  <c r="H446" i="23"/>
  <c r="H447" i="23"/>
  <c r="H448" i="23"/>
  <c r="H449" i="23"/>
  <c r="H450" i="23"/>
  <c r="H451" i="23"/>
  <c r="H452" i="23"/>
  <c r="H453" i="23"/>
  <c r="H454" i="23"/>
  <c r="H455" i="23"/>
  <c r="H456" i="23"/>
  <c r="H457" i="23"/>
  <c r="H458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H125" i="23"/>
  <c r="H126" i="23"/>
  <c r="H127" i="23"/>
  <c r="H128" i="23"/>
  <c r="H129" i="23"/>
  <c r="H130" i="23"/>
  <c r="H131" i="23"/>
  <c r="H132" i="23"/>
  <c r="H133" i="23"/>
  <c r="H134" i="23"/>
  <c r="H135" i="23"/>
  <c r="H136" i="23"/>
  <c r="H137" i="23"/>
  <c r="H138" i="23"/>
  <c r="H139" i="23"/>
  <c r="H140" i="23"/>
  <c r="H141" i="23"/>
  <c r="H142" i="23"/>
  <c r="H143" i="23"/>
  <c r="H144" i="23"/>
  <c r="H145" i="23"/>
  <c r="H146" i="23"/>
  <c r="H147" i="23"/>
  <c r="H148" i="23"/>
  <c r="H149" i="23"/>
  <c r="H150" i="23"/>
  <c r="H151" i="23"/>
  <c r="H152" i="23"/>
  <c r="H153" i="23"/>
  <c r="H154" i="23"/>
  <c r="H155" i="23"/>
  <c r="H156" i="23"/>
  <c r="H157" i="23"/>
  <c r="H158" i="23"/>
  <c r="H159" i="23"/>
  <c r="H160" i="23"/>
  <c r="H161" i="23"/>
  <c r="H162" i="23"/>
  <c r="H163" i="23"/>
  <c r="H164" i="23"/>
  <c r="H165" i="23"/>
  <c r="H166" i="23"/>
  <c r="H167" i="23"/>
  <c r="H168" i="23"/>
  <c r="H169" i="23"/>
  <c r="H170" i="23"/>
  <c r="H171" i="23"/>
  <c r="H172" i="23"/>
  <c r="H173" i="23"/>
  <c r="H174" i="23"/>
  <c r="H175" i="23"/>
  <c r="H176" i="23"/>
  <c r="H177" i="23"/>
  <c r="H178" i="23"/>
  <c r="H179" i="23"/>
  <c r="H180" i="23"/>
  <c r="H181" i="23"/>
  <c r="H182" i="23"/>
  <c r="H183" i="23"/>
  <c r="H184" i="23"/>
  <c r="H185" i="23"/>
  <c r="H186" i="23"/>
  <c r="H187" i="23"/>
  <c r="H188" i="23"/>
  <c r="H189" i="23"/>
  <c r="H190" i="23"/>
  <c r="H191" i="23"/>
  <c r="H192" i="23"/>
  <c r="H193" i="23"/>
  <c r="H194" i="23"/>
  <c r="H195" i="23"/>
  <c r="H196" i="23"/>
  <c r="H197" i="23"/>
  <c r="H198" i="23"/>
  <c r="H199" i="23"/>
  <c r="H200" i="23"/>
  <c r="H201" i="23"/>
  <c r="H202" i="23"/>
  <c r="H203" i="23"/>
  <c r="H204" i="23"/>
  <c r="H205" i="23"/>
  <c r="H206" i="23"/>
  <c r="H207" i="23"/>
  <c r="H208" i="23"/>
  <c r="H209" i="23"/>
  <c r="H210" i="23"/>
  <c r="H211" i="23"/>
  <c r="H212" i="23"/>
  <c r="H213" i="23"/>
  <c r="H214" i="23"/>
  <c r="H215" i="23"/>
  <c r="H216" i="23"/>
  <c r="H217" i="23"/>
  <c r="H218" i="23"/>
  <c r="H219" i="23"/>
  <c r="H220" i="23"/>
  <c r="H221" i="23"/>
  <c r="H222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H296" i="23"/>
  <c r="H297" i="23"/>
  <c r="H298" i="23"/>
  <c r="H299" i="23"/>
  <c r="H300" i="23"/>
  <c r="H301" i="23"/>
  <c r="H302" i="23"/>
  <c r="H303" i="23"/>
  <c r="H304" i="23"/>
  <c r="H305" i="23"/>
  <c r="H306" i="23"/>
  <c r="H307" i="23"/>
  <c r="H308" i="23"/>
  <c r="H309" i="23"/>
  <c r="H310" i="23"/>
  <c r="H311" i="23"/>
  <c r="H312" i="23"/>
  <c r="H313" i="23"/>
  <c r="H314" i="23"/>
  <c r="H315" i="23"/>
  <c r="H316" i="23"/>
  <c r="H317" i="23"/>
  <c r="H318" i="23"/>
  <c r="H319" i="23"/>
  <c r="H320" i="23"/>
  <c r="H321" i="23"/>
  <c r="H322" i="23"/>
  <c r="H323" i="23"/>
  <c r="H324" i="23"/>
  <c r="H325" i="23"/>
  <c r="H326" i="23"/>
  <c r="H327" i="23"/>
  <c r="H328" i="23"/>
  <c r="H329" i="23"/>
  <c r="H330" i="23"/>
  <c r="H331" i="23"/>
  <c r="H332" i="23"/>
  <c r="H333" i="23"/>
  <c r="H334" i="23"/>
  <c r="H335" i="23"/>
  <c r="H336" i="23"/>
  <c r="H337" i="23"/>
  <c r="H338" i="23"/>
  <c r="H339" i="23"/>
  <c r="H340" i="23"/>
  <c r="H341" i="23"/>
  <c r="H342" i="23"/>
  <c r="H343" i="23"/>
  <c r="H344" i="23"/>
  <c r="H345" i="23"/>
  <c r="H346" i="23"/>
  <c r="H347" i="23"/>
  <c r="H348" i="23"/>
  <c r="H349" i="23"/>
  <c r="H350" i="23"/>
  <c r="H351" i="23"/>
  <c r="H352" i="23"/>
  <c r="H353" i="23"/>
  <c r="H354" i="23"/>
  <c r="H355" i="23"/>
  <c r="H356" i="23"/>
  <c r="H357" i="23"/>
  <c r="H358" i="23"/>
  <c r="H359" i="23"/>
  <c r="H360" i="23"/>
  <c r="H361" i="23"/>
  <c r="H362" i="23"/>
  <c r="H363" i="23"/>
  <c r="H364" i="23"/>
  <c r="H365" i="23"/>
  <c r="H366" i="23"/>
  <c r="H367" i="23"/>
  <c r="H368" i="23"/>
  <c r="H369" i="23"/>
  <c r="H370" i="23"/>
  <c r="H371" i="23"/>
  <c r="H372" i="23"/>
  <c r="H373" i="23"/>
  <c r="H374" i="23"/>
  <c r="H375" i="23"/>
  <c r="H376" i="23"/>
  <c r="H377" i="23"/>
  <c r="H378" i="23"/>
  <c r="H379" i="23"/>
  <c r="H380" i="23"/>
  <c r="H381" i="23"/>
  <c r="H382" i="23"/>
  <c r="H383" i="23"/>
  <c r="H384" i="23"/>
  <c r="H385" i="23"/>
  <c r="H386" i="23"/>
  <c r="H387" i="23"/>
  <c r="H388" i="23"/>
  <c r="H389" i="23"/>
  <c r="H390" i="23"/>
  <c r="H391" i="23"/>
  <c r="H392" i="23"/>
  <c r="H393" i="23"/>
  <c r="H394" i="23"/>
  <c r="H395" i="23"/>
  <c r="H396" i="23"/>
  <c r="H397" i="23"/>
  <c r="H398" i="23"/>
  <c r="H399" i="23"/>
  <c r="H400" i="23"/>
  <c r="H401" i="23"/>
  <c r="H402" i="23"/>
  <c r="H403" i="23"/>
  <c r="H404" i="23"/>
  <c r="H405" i="23"/>
  <c r="H406" i="23"/>
  <c r="H407" i="23"/>
  <c r="H408" i="23"/>
  <c r="H409" i="23"/>
  <c r="H410" i="23"/>
  <c r="H411" i="23"/>
  <c r="H412" i="23"/>
  <c r="H413" i="23"/>
  <c r="H414" i="23"/>
  <c r="H415" i="23"/>
  <c r="H416" i="23"/>
  <c r="H417" i="23"/>
  <c r="H418" i="23"/>
  <c r="H419" i="23"/>
  <c r="H420" i="23"/>
  <c r="H421" i="23"/>
  <c r="H422" i="23"/>
  <c r="U27" i="23"/>
  <c r="U26" i="23"/>
  <c r="U25" i="23"/>
  <c r="U24" i="23"/>
  <c r="U23" i="23"/>
  <c r="U22" i="23"/>
  <c r="U21" i="23"/>
  <c r="U20" i="23"/>
  <c r="U19" i="23"/>
  <c r="U18" i="23"/>
  <c r="U17" i="23"/>
  <c r="L17" i="23" a="1"/>
  <c r="L17" i="23" s="1"/>
  <c r="U16" i="23"/>
  <c r="M16" i="23" a="1"/>
  <c r="M16" i="23" s="1"/>
  <c r="K16" i="23" a="1"/>
  <c r="K16" i="23" s="1"/>
  <c r="U15" i="23"/>
  <c r="M15" i="23" a="1"/>
  <c r="M15" i="23" s="1"/>
  <c r="K15" i="23" a="1"/>
  <c r="K15" i="23" s="1"/>
  <c r="U14" i="23"/>
  <c r="L14" i="23" a="1"/>
  <c r="L14" i="23" s="1"/>
  <c r="K14" i="23" a="1"/>
  <c r="K14" i="23" s="1"/>
  <c r="U13" i="23"/>
  <c r="K13" i="23" a="1"/>
  <c r="K13" i="23" s="1"/>
  <c r="L12" i="23" a="1"/>
  <c r="L12" i="23" s="1"/>
  <c r="K12" i="23" a="1"/>
  <c r="K12" i="23" s="1"/>
  <c r="K9" i="23" a="1"/>
  <c r="K9" i="23" s="1"/>
  <c r="J9" i="23"/>
  <c r="B5" i="23"/>
  <c r="Q4" i="23"/>
  <c r="Q3" i="23"/>
  <c r="J3" i="23"/>
  <c r="K28" i="23" s="1" a="1"/>
  <c r="K28" i="23" s="1"/>
  <c r="U27" i="22"/>
  <c r="U26" i="22"/>
  <c r="U25" i="22"/>
  <c r="U24" i="22"/>
  <c r="U23" i="22"/>
  <c r="U22" i="22"/>
  <c r="U21" i="22"/>
  <c r="U20" i="22"/>
  <c r="U19" i="22"/>
  <c r="N19" i="22" a="1"/>
  <c r="N19" i="22" s="1"/>
  <c r="U18" i="22"/>
  <c r="L18" i="22" a="1"/>
  <c r="L18" i="22" s="1"/>
  <c r="U17" i="22"/>
  <c r="L17" i="22" a="1"/>
  <c r="L17" i="22" s="1"/>
  <c r="U16" i="22"/>
  <c r="M16" i="22" a="1"/>
  <c r="M16" i="22" s="1"/>
  <c r="K16" i="22" a="1"/>
  <c r="K16" i="22" s="1"/>
  <c r="U15" i="22"/>
  <c r="L15" i="22" a="1"/>
  <c r="L15" i="22" s="1"/>
  <c r="U14" i="22"/>
  <c r="U13" i="22"/>
  <c r="V23" i="22" s="1"/>
  <c r="K13" i="22" a="1"/>
  <c r="K13" i="22" s="1"/>
  <c r="N12" i="22" a="1"/>
  <c r="N12" i="22" s="1"/>
  <c r="L12" i="22" a="1"/>
  <c r="L12" i="22" s="1"/>
  <c r="K12" i="22" a="1"/>
  <c r="K12" i="22" s="1"/>
  <c r="B5" i="22"/>
  <c r="J9" i="22" s="1"/>
  <c r="Q4" i="22"/>
  <c r="Q3" i="22"/>
  <c r="J3" i="22"/>
  <c r="K28" i="22" s="1" a="1"/>
  <c r="K28" i="22" s="1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35" i="20"/>
  <c r="U27" i="21"/>
  <c r="U26" i="21"/>
  <c r="U25" i="21"/>
  <c r="U24" i="21"/>
  <c r="U23" i="21"/>
  <c r="U22" i="21"/>
  <c r="U21" i="21"/>
  <c r="U20" i="21"/>
  <c r="L20" i="21" a="1"/>
  <c r="L20" i="21" s="1"/>
  <c r="U19" i="21"/>
  <c r="U18" i="21"/>
  <c r="U17" i="21"/>
  <c r="K17" i="21" a="1"/>
  <c r="K17" i="21" s="1"/>
  <c r="U16" i="21"/>
  <c r="K16" i="21" a="1"/>
  <c r="K16" i="21" s="1"/>
  <c r="U15" i="21"/>
  <c r="U14" i="21"/>
  <c r="K14" i="21" a="1"/>
  <c r="K14" i="21" s="1"/>
  <c r="U13" i="21"/>
  <c r="L13" i="21" a="1"/>
  <c r="L13" i="21" s="1"/>
  <c r="N12" i="21" a="1"/>
  <c r="N12" i="21" s="1"/>
  <c r="K12" i="21" a="1"/>
  <c r="K12" i="21" s="1"/>
  <c r="B5" i="21"/>
  <c r="J9" i="21" s="1"/>
  <c r="Q4" i="21"/>
  <c r="Q3" i="21"/>
  <c r="J3" i="21"/>
  <c r="K29" i="21" s="1" a="1"/>
  <c r="K29" i="21" s="1"/>
  <c r="K31" i="20" a="1"/>
  <c r="K31" i="20" s="1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B5" i="20"/>
  <c r="J9" i="20" s="1"/>
  <c r="Q4" i="20"/>
  <c r="Q3" i="20"/>
  <c r="J3" i="20"/>
  <c r="N32" i="20" s="1" a="1"/>
  <c r="N32" i="20" s="1"/>
  <c r="J3" i="15"/>
  <c r="A9" i="15" a="1"/>
  <c r="A8" i="15" a="1"/>
  <c r="A7" i="15" a="1"/>
  <c r="A6" i="15" a="1"/>
  <c r="V25" i="23" l="1"/>
  <c r="K17" i="23" a="1"/>
  <c r="K17" i="23" s="1"/>
  <c r="V19" i="23"/>
  <c r="V24" i="23"/>
  <c r="K20" i="23" a="1"/>
  <c r="K20" i="23" s="1"/>
  <c r="K25" i="23" a="1"/>
  <c r="K25" i="23" s="1"/>
  <c r="P12" i="23"/>
  <c r="N15" i="23" a="1"/>
  <c r="N15" i="23" s="1"/>
  <c r="N17" i="23" a="1"/>
  <c r="N17" i="23" s="1"/>
  <c r="N20" i="23" a="1"/>
  <c r="N20" i="23" s="1"/>
  <c r="V26" i="23"/>
  <c r="M12" i="23" a="1"/>
  <c r="M12" i="23" s="1"/>
  <c r="R12" i="23" s="1"/>
  <c r="S12" i="23" s="1"/>
  <c r="N12" i="23" a="1"/>
  <c r="N12" i="23" s="1"/>
  <c r="V17" i="23"/>
  <c r="V20" i="23"/>
  <c r="M27" i="23" a="1"/>
  <c r="M27" i="23" s="1"/>
  <c r="K18" i="23" a="1"/>
  <c r="K18" i="23" s="1"/>
  <c r="K21" i="23" a="1"/>
  <c r="K21" i="23" s="1"/>
  <c r="N27" i="23" a="1"/>
  <c r="N27" i="23" s="1"/>
  <c r="L13" i="23" a="1"/>
  <c r="L13" i="23" s="1"/>
  <c r="P13" i="23" s="1"/>
  <c r="N18" i="23" a="1"/>
  <c r="N18" i="23" s="1"/>
  <c r="V21" i="23"/>
  <c r="V27" i="23"/>
  <c r="N13" i="23" a="1"/>
  <c r="N13" i="23" s="1"/>
  <c r="K22" i="23" a="1"/>
  <c r="K22" i="23" s="1"/>
  <c r="K29" i="23" a="1"/>
  <c r="K29" i="23" s="1"/>
  <c r="J4" i="23"/>
  <c r="B3" i="23" s="1"/>
  <c r="L16" i="23" a="1"/>
  <c r="L16" i="23" s="1"/>
  <c r="R16" i="23" s="1"/>
  <c r="S16" i="23" s="1"/>
  <c r="V15" i="23"/>
  <c r="L29" i="23" a="1"/>
  <c r="L29" i="23" s="1"/>
  <c r="K19" i="23" a="1"/>
  <c r="K19" i="23" s="1"/>
  <c r="M23" i="23" a="1"/>
  <c r="M23" i="23" s="1"/>
  <c r="K31" i="23" a="1"/>
  <c r="K31" i="23" s="1"/>
  <c r="N16" i="23" a="1"/>
  <c r="N16" i="23" s="1"/>
  <c r="M19" i="23" a="1"/>
  <c r="M19" i="23" s="1"/>
  <c r="N23" i="23" a="1"/>
  <c r="N23" i="23" s="1"/>
  <c r="N14" i="23" a="1"/>
  <c r="N14" i="23" s="1"/>
  <c r="V16" i="23"/>
  <c r="N19" i="23" a="1"/>
  <c r="N19" i="23" s="1"/>
  <c r="V23" i="23"/>
  <c r="A9" i="15"/>
  <c r="A8" i="15"/>
  <c r="A7" i="15"/>
  <c r="P14" i="23"/>
  <c r="P17" i="23"/>
  <c r="L20" i="23" a="1"/>
  <c r="L20" i="23" s="1"/>
  <c r="L24" i="23" a="1"/>
  <c r="L24" i="23" s="1"/>
  <c r="L28" i="23" a="1"/>
  <c r="L28" i="23" s="1"/>
  <c r="K30" i="23" a="1"/>
  <c r="K30" i="23" s="1"/>
  <c r="L9" i="23" a="1"/>
  <c r="L9" i="23" s="1"/>
  <c r="M20" i="23" a="1"/>
  <c r="M20" i="23" s="1"/>
  <c r="M24" i="23" a="1"/>
  <c r="M24" i="23" s="1"/>
  <c r="M28" i="23" a="1"/>
  <c r="M28" i="23" s="1"/>
  <c r="L30" i="23" a="1"/>
  <c r="L30" i="23" s="1"/>
  <c r="K32" i="23" a="1"/>
  <c r="K32" i="23" s="1"/>
  <c r="V13" i="23"/>
  <c r="L21" i="23" a="1"/>
  <c r="L21" i="23" s="1"/>
  <c r="L25" i="23" a="1"/>
  <c r="L25" i="23" s="1"/>
  <c r="P25" i="23" s="1"/>
  <c r="M29" i="23" a="1"/>
  <c r="M29" i="23" s="1"/>
  <c r="L31" i="23" a="1"/>
  <c r="L31" i="23" s="1"/>
  <c r="H34" i="23"/>
  <c r="N24" i="23" a="1"/>
  <c r="N24" i="23" s="1"/>
  <c r="K26" i="23" a="1"/>
  <c r="K26" i="23" s="1"/>
  <c r="N28" i="23" a="1"/>
  <c r="N28" i="23" s="1"/>
  <c r="M30" i="23" a="1"/>
  <c r="M30" i="23" s="1"/>
  <c r="L32" i="23" a="1"/>
  <c r="L32" i="23" s="1"/>
  <c r="N9" i="23" a="1"/>
  <c r="N9" i="23" s="1"/>
  <c r="M13" i="23" a="1"/>
  <c r="M13" i="23" s="1"/>
  <c r="M17" i="23" a="1"/>
  <c r="M17" i="23" s="1"/>
  <c r="Q17" i="23" s="1"/>
  <c r="M21" i="23" a="1"/>
  <c r="M21" i="23" s="1"/>
  <c r="M25" i="23" a="1"/>
  <c r="M25" i="23" s="1"/>
  <c r="N29" i="23" a="1"/>
  <c r="N29" i="23" s="1"/>
  <c r="M31" i="23" a="1"/>
  <c r="M31" i="23" s="1"/>
  <c r="V14" i="23"/>
  <c r="O16" i="23"/>
  <c r="L18" i="23" a="1"/>
  <c r="L18" i="23" s="1"/>
  <c r="V18" i="23"/>
  <c r="L22" i="23" a="1"/>
  <c r="L22" i="23" s="1"/>
  <c r="P22" i="23" s="1"/>
  <c r="V22" i="23"/>
  <c r="L26" i="23" a="1"/>
  <c r="L26" i="23" s="1"/>
  <c r="N30" i="23" a="1"/>
  <c r="N30" i="23" s="1"/>
  <c r="M32" i="23" a="1"/>
  <c r="M32" i="23" s="1"/>
  <c r="K23" i="23" a="1"/>
  <c r="K23" i="23" s="1"/>
  <c r="N25" i="23" a="1"/>
  <c r="N25" i="23" s="1"/>
  <c r="K27" i="23" a="1"/>
  <c r="K27" i="23" s="1"/>
  <c r="N31" i="23" a="1"/>
  <c r="N31" i="23" s="1"/>
  <c r="N21" i="23" a="1"/>
  <c r="N21" i="23" s="1"/>
  <c r="M14" i="23" a="1"/>
  <c r="M14" i="23" s="1"/>
  <c r="R14" i="23" s="1"/>
  <c r="S14" i="23" s="1"/>
  <c r="Q16" i="23"/>
  <c r="M18" i="23" a="1"/>
  <c r="M18" i="23" s="1"/>
  <c r="M22" i="23" a="1"/>
  <c r="M22" i="23" s="1"/>
  <c r="M26" i="23" a="1"/>
  <c r="M26" i="23" s="1"/>
  <c r="N32" i="23" a="1"/>
  <c r="N32" i="23" s="1"/>
  <c r="M9" i="23" a="1"/>
  <c r="M9" i="23" s="1"/>
  <c r="L15" i="23" a="1"/>
  <c r="L15" i="23" s="1"/>
  <c r="P15" i="23" s="1"/>
  <c r="L19" i="23" a="1"/>
  <c r="L19" i="23" s="1"/>
  <c r="L23" i="23" a="1"/>
  <c r="L23" i="23" s="1"/>
  <c r="L27" i="23" a="1"/>
  <c r="L27" i="23" s="1"/>
  <c r="N22" i="23" a="1"/>
  <c r="N22" i="23" s="1"/>
  <c r="K24" i="23" a="1"/>
  <c r="K24" i="23" s="1"/>
  <c r="N26" i="23" a="1"/>
  <c r="N26" i="23" s="1"/>
  <c r="K14" i="22" a="1"/>
  <c r="K14" i="22" s="1"/>
  <c r="N16" i="22" a="1"/>
  <c r="N16" i="22" s="1"/>
  <c r="N24" i="22" a="1"/>
  <c r="N24" i="22" s="1"/>
  <c r="M24" i="22" a="1"/>
  <c r="M24" i="22" s="1"/>
  <c r="J4" i="22"/>
  <c r="B3" i="22" s="1"/>
  <c r="L14" i="22" a="1"/>
  <c r="L14" i="22" s="1"/>
  <c r="N14" i="22" a="1"/>
  <c r="N14" i="22" s="1"/>
  <c r="K17" i="22" a="1"/>
  <c r="K17" i="22" s="1"/>
  <c r="M20" i="22" a="1"/>
  <c r="M20" i="22" s="1"/>
  <c r="V25" i="22"/>
  <c r="N20" i="22" a="1"/>
  <c r="N20" i="22" s="1"/>
  <c r="K26" i="22" a="1"/>
  <c r="K26" i="22" s="1"/>
  <c r="K15" i="22" a="1"/>
  <c r="K15" i="22" s="1"/>
  <c r="N17" i="22" a="1"/>
  <c r="N17" i="22" s="1"/>
  <c r="K21" i="22" a="1"/>
  <c r="K21" i="22" s="1"/>
  <c r="V27" i="22"/>
  <c r="M12" i="22" a="1"/>
  <c r="M12" i="22" s="1"/>
  <c r="Q12" i="22" s="1"/>
  <c r="N15" i="22" a="1"/>
  <c r="N15" i="22" s="1"/>
  <c r="V17" i="22"/>
  <c r="M28" i="22" a="1"/>
  <c r="M28" i="22" s="1"/>
  <c r="K18" i="22" a="1"/>
  <c r="K18" i="22" s="1"/>
  <c r="V21" i="22"/>
  <c r="L30" i="22" a="1"/>
  <c r="L30" i="22" s="1"/>
  <c r="K22" i="22" a="1"/>
  <c r="K22" i="22" s="1"/>
  <c r="K32" i="22" a="1"/>
  <c r="K32" i="22" s="1"/>
  <c r="L13" i="22" a="1"/>
  <c r="L13" i="22" s="1"/>
  <c r="L16" i="22" a="1"/>
  <c r="L16" i="22" s="1"/>
  <c r="O16" i="22" s="1"/>
  <c r="N13" i="22" a="1"/>
  <c r="N13" i="22" s="1"/>
  <c r="K19" i="22" a="1"/>
  <c r="K19" i="22" s="1"/>
  <c r="P14" i="22"/>
  <c r="H458" i="22"/>
  <c r="H446" i="22"/>
  <c r="H434" i="22"/>
  <c r="H422" i="22"/>
  <c r="H410" i="22"/>
  <c r="H398" i="22"/>
  <c r="H386" i="22"/>
  <c r="H374" i="22"/>
  <c r="H362" i="22"/>
  <c r="H350" i="22"/>
  <c r="H338" i="22"/>
  <c r="H326" i="22"/>
  <c r="H314" i="22"/>
  <c r="H302" i="22"/>
  <c r="H290" i="22"/>
  <c r="H278" i="22"/>
  <c r="H266" i="22"/>
  <c r="H254" i="22"/>
  <c r="H242" i="22"/>
  <c r="H230" i="22"/>
  <c r="H218" i="22"/>
  <c r="H206" i="22"/>
  <c r="H194" i="22"/>
  <c r="H182" i="22"/>
  <c r="H170" i="22"/>
  <c r="H158" i="22"/>
  <c r="H146" i="22"/>
  <c r="H134" i="22"/>
  <c r="H122" i="22"/>
  <c r="H110" i="22"/>
  <c r="H98" i="22"/>
  <c r="H86" i="22"/>
  <c r="H74" i="22"/>
  <c r="H62" i="22"/>
  <c r="H50" i="22"/>
  <c r="H38" i="22"/>
  <c r="H457" i="22"/>
  <c r="H445" i="22"/>
  <c r="H433" i="22"/>
  <c r="H421" i="22"/>
  <c r="H409" i="22"/>
  <c r="H397" i="22"/>
  <c r="H385" i="22"/>
  <c r="H373" i="22"/>
  <c r="H361" i="22"/>
  <c r="H349" i="22"/>
  <c r="H337" i="22"/>
  <c r="H325" i="22"/>
  <c r="H313" i="22"/>
  <c r="H301" i="22"/>
  <c r="H289" i="22"/>
  <c r="H277" i="22"/>
  <c r="H265" i="22"/>
  <c r="H253" i="22"/>
  <c r="H241" i="22"/>
  <c r="H229" i="22"/>
  <c r="H217" i="22"/>
  <c r="H205" i="22"/>
  <c r="H193" i="22"/>
  <c r="H181" i="22"/>
  <c r="H169" i="22"/>
  <c r="H157" i="22"/>
  <c r="H145" i="22"/>
  <c r="H133" i="22"/>
  <c r="H121" i="22"/>
  <c r="H109" i="22"/>
  <c r="H97" i="22"/>
  <c r="H85" i="22"/>
  <c r="H73" i="22"/>
  <c r="H61" i="22"/>
  <c r="H49" i="22"/>
  <c r="H37" i="22"/>
  <c r="L9" i="22" a="1"/>
  <c r="L9" i="22" s="1"/>
  <c r="H456" i="22"/>
  <c r="H444" i="22"/>
  <c r="H432" i="22"/>
  <c r="H420" i="22"/>
  <c r="H408" i="22"/>
  <c r="H396" i="22"/>
  <c r="H384" i="22"/>
  <c r="H372" i="22"/>
  <c r="H360" i="22"/>
  <c r="H348" i="22"/>
  <c r="H336" i="22"/>
  <c r="H324" i="22"/>
  <c r="H312" i="22"/>
  <c r="H300" i="22"/>
  <c r="H288" i="22"/>
  <c r="H276" i="22"/>
  <c r="H264" i="22"/>
  <c r="H252" i="22"/>
  <c r="H240" i="22"/>
  <c r="H228" i="22"/>
  <c r="H216" i="22"/>
  <c r="H204" i="22"/>
  <c r="H192" i="22"/>
  <c r="H180" i="22"/>
  <c r="H168" i="22"/>
  <c r="H156" i="22"/>
  <c r="H144" i="22"/>
  <c r="H132" i="22"/>
  <c r="H120" i="22"/>
  <c r="H108" i="22"/>
  <c r="H96" i="22"/>
  <c r="H84" i="22"/>
  <c r="H72" i="22"/>
  <c r="H60" i="22"/>
  <c r="H48" i="22"/>
  <c r="H455" i="22"/>
  <c r="H443" i="22"/>
  <c r="H431" i="22"/>
  <c r="H419" i="22"/>
  <c r="H407" i="22"/>
  <c r="H395" i="22"/>
  <c r="H383" i="22"/>
  <c r="H371" i="22"/>
  <c r="H359" i="22"/>
  <c r="H347" i="22"/>
  <c r="H335" i="22"/>
  <c r="H323" i="22"/>
  <c r="H311" i="22"/>
  <c r="H299" i="22"/>
  <c r="H287" i="22"/>
  <c r="H275" i="22"/>
  <c r="H263" i="22"/>
  <c r="H251" i="22"/>
  <c r="H239" i="22"/>
  <c r="H227" i="22"/>
  <c r="H215" i="22"/>
  <c r="H203" i="22"/>
  <c r="H191" i="22"/>
  <c r="H179" i="22"/>
  <c r="H167" i="22"/>
  <c r="H155" i="22"/>
  <c r="H143" i="22"/>
  <c r="H131" i="22"/>
  <c r="H119" i="22"/>
  <c r="H107" i="22"/>
  <c r="H95" i="22"/>
  <c r="H83" i="22"/>
  <c r="H71" i="22"/>
  <c r="H59" i="22"/>
  <c r="H47" i="22"/>
  <c r="M9" i="22" a="1"/>
  <c r="M9" i="22" s="1"/>
  <c r="H454" i="22"/>
  <c r="H442" i="22"/>
  <c r="H430" i="22"/>
  <c r="H418" i="22"/>
  <c r="H406" i="22"/>
  <c r="H394" i="22"/>
  <c r="H382" i="22"/>
  <c r="H370" i="22"/>
  <c r="H358" i="22"/>
  <c r="H346" i="22"/>
  <c r="H334" i="22"/>
  <c r="H322" i="22"/>
  <c r="H310" i="22"/>
  <c r="H298" i="22"/>
  <c r="H286" i="22"/>
  <c r="H274" i="22"/>
  <c r="H262" i="22"/>
  <c r="H250" i="22"/>
  <c r="H238" i="22"/>
  <c r="H226" i="22"/>
  <c r="H214" i="22"/>
  <c r="H202" i="22"/>
  <c r="H190" i="22"/>
  <c r="H178" i="22"/>
  <c r="H166" i="22"/>
  <c r="H154" i="22"/>
  <c r="H142" i="22"/>
  <c r="H130" i="22"/>
  <c r="H118" i="22"/>
  <c r="H106" i="22"/>
  <c r="H94" i="22"/>
  <c r="H82" i="22"/>
  <c r="H70" i="22"/>
  <c r="H58" i="22"/>
  <c r="H46" i="22"/>
  <c r="H36" i="22"/>
  <c r="H453" i="22"/>
  <c r="H441" i="22"/>
  <c r="H429" i="22"/>
  <c r="H417" i="22"/>
  <c r="H405" i="22"/>
  <c r="H393" i="22"/>
  <c r="H381" i="22"/>
  <c r="H369" i="22"/>
  <c r="H357" i="22"/>
  <c r="H345" i="22"/>
  <c r="H333" i="22"/>
  <c r="H321" i="22"/>
  <c r="H309" i="22"/>
  <c r="H297" i="22"/>
  <c r="H285" i="22"/>
  <c r="H273" i="22"/>
  <c r="H261" i="22"/>
  <c r="H249" i="22"/>
  <c r="H237" i="22"/>
  <c r="H225" i="22"/>
  <c r="H213" i="22"/>
  <c r="H201" i="22"/>
  <c r="H189" i="22"/>
  <c r="H177" i="22"/>
  <c r="H165" i="22"/>
  <c r="H153" i="22"/>
  <c r="H141" i="22"/>
  <c r="H129" i="22"/>
  <c r="H117" i="22"/>
  <c r="H105" i="22"/>
  <c r="H93" i="22"/>
  <c r="H81" i="22"/>
  <c r="H69" i="22"/>
  <c r="H57" i="22"/>
  <c r="H45" i="22"/>
  <c r="H35" i="22"/>
  <c r="N9" i="22" a="1"/>
  <c r="N9" i="22" s="1"/>
  <c r="H452" i="22"/>
  <c r="H440" i="22"/>
  <c r="H428" i="22"/>
  <c r="H416" i="22"/>
  <c r="H404" i="22"/>
  <c r="H392" i="22"/>
  <c r="H380" i="22"/>
  <c r="H368" i="22"/>
  <c r="H356" i="22"/>
  <c r="H344" i="22"/>
  <c r="H332" i="22"/>
  <c r="H320" i="22"/>
  <c r="H308" i="22"/>
  <c r="H296" i="22"/>
  <c r="H284" i="22"/>
  <c r="H272" i="22"/>
  <c r="H260" i="22"/>
  <c r="H248" i="22"/>
  <c r="H236" i="22"/>
  <c r="H224" i="22"/>
  <c r="H212" i="22"/>
  <c r="H200" i="22"/>
  <c r="H188" i="22"/>
  <c r="H176" i="22"/>
  <c r="H164" i="22"/>
  <c r="H152" i="22"/>
  <c r="H140" i="22"/>
  <c r="H128" i="22"/>
  <c r="H116" i="22"/>
  <c r="H104" i="22"/>
  <c r="H92" i="22"/>
  <c r="H80" i="22"/>
  <c r="H68" i="22"/>
  <c r="H56" i="22"/>
  <c r="H44" i="22"/>
  <c r="H451" i="22"/>
  <c r="H439" i="22"/>
  <c r="H427" i="22"/>
  <c r="H415" i="22"/>
  <c r="H403" i="22"/>
  <c r="H391" i="22"/>
  <c r="H379" i="22"/>
  <c r="H367" i="22"/>
  <c r="H355" i="22"/>
  <c r="H343" i="22"/>
  <c r="H331" i="22"/>
  <c r="H319" i="22"/>
  <c r="H307" i="22"/>
  <c r="H295" i="22"/>
  <c r="H283" i="22"/>
  <c r="H271" i="22"/>
  <c r="H259" i="22"/>
  <c r="H247" i="22"/>
  <c r="H235" i="22"/>
  <c r="H223" i="22"/>
  <c r="H211" i="22"/>
  <c r="H199" i="22"/>
  <c r="H187" i="22"/>
  <c r="H175" i="22"/>
  <c r="H163" i="22"/>
  <c r="H151" i="22"/>
  <c r="H139" i="22"/>
  <c r="H127" i="22"/>
  <c r="H115" i="22"/>
  <c r="H103" i="22"/>
  <c r="H91" i="22"/>
  <c r="H79" i="22"/>
  <c r="H67" i="22"/>
  <c r="H55" i="22"/>
  <c r="H43" i="22"/>
  <c r="H34" i="22"/>
  <c r="H450" i="22"/>
  <c r="H438" i="22"/>
  <c r="H426" i="22"/>
  <c r="H414" i="22"/>
  <c r="H402" i="22"/>
  <c r="H390" i="22"/>
  <c r="H378" i="22"/>
  <c r="H366" i="22"/>
  <c r="H354" i="22"/>
  <c r="H342" i="22"/>
  <c r="H330" i="22"/>
  <c r="H318" i="22"/>
  <c r="H306" i="22"/>
  <c r="H294" i="22"/>
  <c r="H282" i="22"/>
  <c r="H270" i="22"/>
  <c r="H258" i="22"/>
  <c r="H246" i="22"/>
  <c r="H234" i="22"/>
  <c r="H222" i="22"/>
  <c r="H210" i="22"/>
  <c r="H198" i="22"/>
  <c r="H186" i="22"/>
  <c r="H174" i="22"/>
  <c r="H162" i="22"/>
  <c r="H150" i="22"/>
  <c r="H138" i="22"/>
  <c r="H126" i="22"/>
  <c r="H114" i="22"/>
  <c r="H102" i="22"/>
  <c r="H90" i="22"/>
  <c r="H78" i="22"/>
  <c r="H66" i="22"/>
  <c r="H54" i="22"/>
  <c r="H42" i="22"/>
  <c r="H449" i="22"/>
  <c r="H437" i="22"/>
  <c r="H425" i="22"/>
  <c r="H413" i="22"/>
  <c r="H401" i="22"/>
  <c r="H389" i="22"/>
  <c r="H377" i="22"/>
  <c r="H365" i="22"/>
  <c r="H353" i="22"/>
  <c r="H341" i="22"/>
  <c r="H329" i="22"/>
  <c r="H317" i="22"/>
  <c r="H305" i="22"/>
  <c r="H293" i="22"/>
  <c r="H281" i="22"/>
  <c r="H269" i="22"/>
  <c r="H257" i="22"/>
  <c r="H245" i="22"/>
  <c r="H233" i="22"/>
  <c r="H221" i="22"/>
  <c r="H209" i="22"/>
  <c r="H197" i="22"/>
  <c r="H185" i="22"/>
  <c r="H173" i="22"/>
  <c r="H161" i="22"/>
  <c r="H149" i="22"/>
  <c r="H137" i="22"/>
  <c r="H125" i="22"/>
  <c r="H113" i="22"/>
  <c r="H101" i="22"/>
  <c r="H89" i="22"/>
  <c r="H77" i="22"/>
  <c r="H65" i="22"/>
  <c r="H53" i="22"/>
  <c r="H41" i="22"/>
  <c r="H448" i="22"/>
  <c r="H436" i="22"/>
  <c r="H424" i="22"/>
  <c r="H412" i="22"/>
  <c r="H400" i="22"/>
  <c r="H388" i="22"/>
  <c r="H376" i="22"/>
  <c r="H364" i="22"/>
  <c r="H352" i="22"/>
  <c r="H340" i="22"/>
  <c r="H328" i="22"/>
  <c r="H316" i="22"/>
  <c r="H304" i="22"/>
  <c r="H292" i="22"/>
  <c r="H280" i="22"/>
  <c r="H268" i="22"/>
  <c r="H256" i="22"/>
  <c r="H244" i="22"/>
  <c r="H232" i="22"/>
  <c r="H220" i="22"/>
  <c r="H208" i="22"/>
  <c r="H196" i="22"/>
  <c r="H184" i="22"/>
  <c r="H172" i="22"/>
  <c r="H160" i="22"/>
  <c r="H148" i="22"/>
  <c r="H136" i="22"/>
  <c r="H124" i="22"/>
  <c r="H112" i="22"/>
  <c r="H100" i="22"/>
  <c r="H88" i="22"/>
  <c r="H76" i="22"/>
  <c r="H64" i="22"/>
  <c r="H52" i="22"/>
  <c r="H40" i="22"/>
  <c r="H447" i="22"/>
  <c r="H435" i="22"/>
  <c r="H423" i="22"/>
  <c r="H411" i="22"/>
  <c r="H399" i="22"/>
  <c r="H387" i="22"/>
  <c r="H375" i="22"/>
  <c r="H363" i="22"/>
  <c r="H351" i="22"/>
  <c r="H339" i="22"/>
  <c r="H327" i="22"/>
  <c r="H315" i="22"/>
  <c r="H303" i="22"/>
  <c r="H291" i="22"/>
  <c r="H279" i="22"/>
  <c r="H267" i="22"/>
  <c r="H255" i="22"/>
  <c r="H243" i="22"/>
  <c r="H231" i="22"/>
  <c r="H219" i="22"/>
  <c r="H207" i="22"/>
  <c r="H195" i="22"/>
  <c r="H183" i="22"/>
  <c r="H171" i="22"/>
  <c r="H159" i="22"/>
  <c r="H147" i="22"/>
  <c r="H135" i="22"/>
  <c r="H123" i="22"/>
  <c r="H111" i="22"/>
  <c r="H99" i="22"/>
  <c r="H87" i="22"/>
  <c r="H75" i="22"/>
  <c r="H63" i="22"/>
  <c r="H51" i="22"/>
  <c r="H39" i="22"/>
  <c r="K9" i="22" a="1"/>
  <c r="K9" i="22" s="1"/>
  <c r="P17" i="22"/>
  <c r="O12" i="22"/>
  <c r="P15" i="22"/>
  <c r="R12" i="22"/>
  <c r="S12" i="22" s="1"/>
  <c r="P18" i="22"/>
  <c r="P13" i="22"/>
  <c r="P16" i="22"/>
  <c r="V14" i="22"/>
  <c r="P12" i="22"/>
  <c r="N18" i="22" a="1"/>
  <c r="N18" i="22" s="1"/>
  <c r="M15" i="22" a="1"/>
  <c r="M15" i="22" s="1"/>
  <c r="R15" i="22" s="1"/>
  <c r="S15" i="22" s="1"/>
  <c r="M19" i="22" a="1"/>
  <c r="M19" i="22" s="1"/>
  <c r="M23" i="22" a="1"/>
  <c r="M23" i="22" s="1"/>
  <c r="M27" i="22" a="1"/>
  <c r="M27" i="22" s="1"/>
  <c r="K29" i="22" a="1"/>
  <c r="K29" i="22" s="1"/>
  <c r="V16" i="22"/>
  <c r="L20" i="22" a="1"/>
  <c r="L20" i="22" s="1"/>
  <c r="V20" i="22"/>
  <c r="L24" i="22" a="1"/>
  <c r="L24" i="22" s="1"/>
  <c r="V24" i="22"/>
  <c r="L28" i="22" a="1"/>
  <c r="L28" i="22" s="1"/>
  <c r="P28" i="22" s="1"/>
  <c r="K30" i="22" a="1"/>
  <c r="K30" i="22" s="1"/>
  <c r="N23" i="22" a="1"/>
  <c r="N23" i="22" s="1"/>
  <c r="K25" i="22" a="1"/>
  <c r="K25" i="22" s="1"/>
  <c r="N27" i="22" a="1"/>
  <c r="N27" i="22" s="1"/>
  <c r="L29" i="22" a="1"/>
  <c r="L29" i="22" s="1"/>
  <c r="K31" i="22" a="1"/>
  <c r="K31" i="22" s="1"/>
  <c r="V13" i="22"/>
  <c r="L21" i="22" a="1"/>
  <c r="L21" i="22" s="1"/>
  <c r="L25" i="22" a="1"/>
  <c r="L25" i="22" s="1"/>
  <c r="M29" i="22" a="1"/>
  <c r="M29" i="22" s="1"/>
  <c r="L31" i="22" a="1"/>
  <c r="L31" i="22" s="1"/>
  <c r="N28" i="22" a="1"/>
  <c r="N28" i="22" s="1"/>
  <c r="M30" i="22" a="1"/>
  <c r="M30" i="22" s="1"/>
  <c r="Q30" i="22" s="1"/>
  <c r="L32" i="22" a="1"/>
  <c r="L32" i="22" s="1"/>
  <c r="M13" i="22" a="1"/>
  <c r="M13" i="22" s="1"/>
  <c r="R13" i="22" s="1"/>
  <c r="S13" i="22" s="1"/>
  <c r="M17" i="22" a="1"/>
  <c r="M17" i="22" s="1"/>
  <c r="Q17" i="22" s="1"/>
  <c r="M21" i="22" a="1"/>
  <c r="M21" i="22" s="1"/>
  <c r="M25" i="22" a="1"/>
  <c r="M25" i="22" s="1"/>
  <c r="N29" i="22" a="1"/>
  <c r="N29" i="22" s="1"/>
  <c r="M31" i="22" a="1"/>
  <c r="M31" i="22" s="1"/>
  <c r="V18" i="22"/>
  <c r="L22" i="22" a="1"/>
  <c r="L22" i="22" s="1"/>
  <c r="V22" i="22"/>
  <c r="L26" i="22" a="1"/>
  <c r="L26" i="22" s="1"/>
  <c r="V26" i="22"/>
  <c r="N30" i="22" a="1"/>
  <c r="N30" i="22" s="1"/>
  <c r="M32" i="22" a="1"/>
  <c r="M32" i="22" s="1"/>
  <c r="N21" i="22" a="1"/>
  <c r="N21" i="22" s="1"/>
  <c r="K23" i="22" a="1"/>
  <c r="K23" i="22" s="1"/>
  <c r="N25" i="22" a="1"/>
  <c r="N25" i="22" s="1"/>
  <c r="K27" i="22" a="1"/>
  <c r="K27" i="22" s="1"/>
  <c r="N31" i="22" a="1"/>
  <c r="N31" i="22" s="1"/>
  <c r="M14" i="22" a="1"/>
  <c r="M14" i="22" s="1"/>
  <c r="O14" i="22" s="1"/>
  <c r="Q16" i="22"/>
  <c r="M18" i="22" a="1"/>
  <c r="M18" i="22" s="1"/>
  <c r="R18" i="22" s="1"/>
  <c r="S18" i="22" s="1"/>
  <c r="M22" i="22" a="1"/>
  <c r="M22" i="22" s="1"/>
  <c r="M26" i="22" a="1"/>
  <c r="M26" i="22" s="1"/>
  <c r="N32" i="22" a="1"/>
  <c r="N32" i="22" s="1"/>
  <c r="V15" i="22"/>
  <c r="L19" i="22" a="1"/>
  <c r="L19" i="22" s="1"/>
  <c r="V19" i="22"/>
  <c r="L23" i="22" a="1"/>
  <c r="L23" i="22" s="1"/>
  <c r="L27" i="22" a="1"/>
  <c r="L27" i="22" s="1"/>
  <c r="K20" i="22" a="1"/>
  <c r="K20" i="22" s="1"/>
  <c r="N22" i="22" a="1"/>
  <c r="N22" i="22" s="1"/>
  <c r="K24" i="22" a="1"/>
  <c r="K24" i="22" s="1"/>
  <c r="N26" i="22" a="1"/>
  <c r="N26" i="22" s="1"/>
  <c r="L24" i="21" a="1"/>
  <c r="L24" i="21" s="1"/>
  <c r="K18" i="21" a="1"/>
  <c r="K18" i="21" s="1"/>
  <c r="K13" i="21" a="1"/>
  <c r="K13" i="21" s="1"/>
  <c r="N14" i="21" a="1"/>
  <c r="N14" i="21" s="1"/>
  <c r="A6" i="15"/>
  <c r="H436" i="21"/>
  <c r="H292" i="21"/>
  <c r="H148" i="21"/>
  <c r="H424" i="21"/>
  <c r="H280" i="21"/>
  <c r="H136" i="21"/>
  <c r="H412" i="21"/>
  <c r="H268" i="21"/>
  <c r="H124" i="21"/>
  <c r="M9" i="21" a="1"/>
  <c r="M9" i="21" s="1"/>
  <c r="H400" i="21"/>
  <c r="H256" i="21"/>
  <c r="H112" i="21"/>
  <c r="L9" i="21" a="1"/>
  <c r="L9" i="21" s="1"/>
  <c r="H388" i="21"/>
  <c r="H244" i="21"/>
  <c r="H100" i="21"/>
  <c r="H376" i="21"/>
  <c r="H76" i="21"/>
  <c r="H352" i="21"/>
  <c r="H208" i="21"/>
  <c r="H64" i="21"/>
  <c r="H196" i="21"/>
  <c r="H52" i="21"/>
  <c r="H328" i="21"/>
  <c r="H184" i="21"/>
  <c r="H304" i="21"/>
  <c r="H232" i="21"/>
  <c r="H364" i="21"/>
  <c r="H220" i="21"/>
  <c r="H340" i="21"/>
  <c r="H40" i="21"/>
  <c r="H316" i="21"/>
  <c r="H172" i="21"/>
  <c r="H448" i="21"/>
  <c r="H160" i="21"/>
  <c r="H88" i="21"/>
  <c r="V20" i="21"/>
  <c r="V13" i="21"/>
  <c r="V24" i="21"/>
  <c r="V16" i="21"/>
  <c r="M16" i="21" a="1"/>
  <c r="M16" i="21" s="1"/>
  <c r="V22" i="21"/>
  <c r="K19" i="21" a="1"/>
  <c r="K19" i="21" s="1"/>
  <c r="V19" i="21"/>
  <c r="J4" i="21"/>
  <c r="B3" i="21" s="1"/>
  <c r="N16" i="21" a="1"/>
  <c r="N16" i="21" s="1"/>
  <c r="N19" i="21" a="1"/>
  <c r="N19" i="21" s="1"/>
  <c r="V23" i="21"/>
  <c r="L14" i="21" a="1"/>
  <c r="L14" i="21" s="1"/>
  <c r="K20" i="21" a="1"/>
  <c r="K20" i="21" s="1"/>
  <c r="P20" i="21" s="1"/>
  <c r="L17" i="21" a="1"/>
  <c r="L17" i="21" s="1"/>
  <c r="P17" i="21" s="1"/>
  <c r="N20" i="21" a="1"/>
  <c r="N20" i="21" s="1"/>
  <c r="V25" i="21"/>
  <c r="L12" i="21" a="1"/>
  <c r="L12" i="21" s="1"/>
  <c r="P12" i="21" s="1"/>
  <c r="K15" i="21" a="1"/>
  <c r="K15" i="21" s="1"/>
  <c r="V26" i="21"/>
  <c r="M12" i="21" a="1"/>
  <c r="M12" i="21" s="1"/>
  <c r="N15" i="21" a="1"/>
  <c r="N15" i="21" s="1"/>
  <c r="N17" i="21" a="1"/>
  <c r="N17" i="21" s="1"/>
  <c r="V27" i="21"/>
  <c r="V15" i="21"/>
  <c r="V17" i="21"/>
  <c r="K21" i="21" a="1"/>
  <c r="K21" i="21" s="1"/>
  <c r="L28" i="21" a="1"/>
  <c r="L28" i="21" s="1"/>
  <c r="N21" i="21" a="1"/>
  <c r="N21" i="21" s="1"/>
  <c r="K30" i="21" a="1"/>
  <c r="K30" i="21" s="1"/>
  <c r="L16" i="21" a="1"/>
  <c r="L16" i="21" s="1"/>
  <c r="P16" i="21" s="1"/>
  <c r="N18" i="21" a="1"/>
  <c r="N18" i="21" s="1"/>
  <c r="V21" i="21"/>
  <c r="N13" i="21" a="1"/>
  <c r="N13" i="21" s="1"/>
  <c r="K22" i="21" a="1"/>
  <c r="K22" i="21" s="1"/>
  <c r="P13" i="21"/>
  <c r="P14" i="21"/>
  <c r="N23" i="21" a="1"/>
  <c r="N23" i="21" s="1"/>
  <c r="K25" i="21" a="1"/>
  <c r="K25" i="21" s="1"/>
  <c r="N27" i="21" a="1"/>
  <c r="N27" i="21" s="1"/>
  <c r="L29" i="21" a="1"/>
  <c r="L29" i="21" s="1"/>
  <c r="K31" i="21" a="1"/>
  <c r="K31" i="21" s="1"/>
  <c r="H41" i="21"/>
  <c r="H53" i="21"/>
  <c r="H65" i="21"/>
  <c r="H77" i="21"/>
  <c r="H89" i="21"/>
  <c r="H101" i="21"/>
  <c r="H113" i="21"/>
  <c r="H125" i="21"/>
  <c r="H137" i="21"/>
  <c r="H149" i="21"/>
  <c r="H161" i="21"/>
  <c r="H173" i="21"/>
  <c r="H185" i="21"/>
  <c r="H197" i="21"/>
  <c r="H209" i="21"/>
  <c r="H221" i="21"/>
  <c r="H233" i="21"/>
  <c r="H245" i="21"/>
  <c r="H257" i="21"/>
  <c r="H269" i="21"/>
  <c r="H281" i="21"/>
  <c r="H293" i="21"/>
  <c r="H305" i="21"/>
  <c r="H317" i="21"/>
  <c r="H329" i="21"/>
  <c r="H341" i="21"/>
  <c r="H353" i="21"/>
  <c r="H365" i="21"/>
  <c r="H377" i="21"/>
  <c r="H389" i="21"/>
  <c r="H401" i="21"/>
  <c r="H413" i="21"/>
  <c r="H425" i="21"/>
  <c r="H437" i="21"/>
  <c r="H449" i="21"/>
  <c r="M20" i="21" a="1"/>
  <c r="M20" i="21" s="1"/>
  <c r="M24" i="21" a="1"/>
  <c r="M24" i="21" s="1"/>
  <c r="R24" i="21" s="1"/>
  <c r="S24" i="21" s="1"/>
  <c r="M28" i="21" a="1"/>
  <c r="M28" i="21" s="1"/>
  <c r="L30" i="21" a="1"/>
  <c r="L30" i="21" s="1"/>
  <c r="P30" i="21" s="1"/>
  <c r="K32" i="21" a="1"/>
  <c r="K32" i="21" s="1"/>
  <c r="H42" i="21"/>
  <c r="H54" i="21"/>
  <c r="H66" i="21"/>
  <c r="H78" i="21"/>
  <c r="H90" i="21"/>
  <c r="H102" i="21"/>
  <c r="H114" i="21"/>
  <c r="H126" i="21"/>
  <c r="H138" i="21"/>
  <c r="H150" i="21"/>
  <c r="H162" i="21"/>
  <c r="H174" i="21"/>
  <c r="H186" i="21"/>
  <c r="H198" i="21"/>
  <c r="H210" i="21"/>
  <c r="H222" i="21"/>
  <c r="H234" i="21"/>
  <c r="H246" i="21"/>
  <c r="H258" i="21"/>
  <c r="H270" i="21"/>
  <c r="H282" i="21"/>
  <c r="H294" i="21"/>
  <c r="H306" i="21"/>
  <c r="H318" i="21"/>
  <c r="H330" i="21"/>
  <c r="H342" i="21"/>
  <c r="H354" i="21"/>
  <c r="H366" i="21"/>
  <c r="H378" i="21"/>
  <c r="H390" i="21"/>
  <c r="H402" i="21"/>
  <c r="H414" i="21"/>
  <c r="H426" i="21"/>
  <c r="H438" i="21"/>
  <c r="H450" i="21"/>
  <c r="L21" i="21" a="1"/>
  <c r="L21" i="21" s="1"/>
  <c r="L25" i="21" a="1"/>
  <c r="L25" i="21" s="1"/>
  <c r="M29" i="21" a="1"/>
  <c r="M29" i="21" s="1"/>
  <c r="L31" i="21" a="1"/>
  <c r="L31" i="21" s="1"/>
  <c r="H34" i="21"/>
  <c r="H43" i="21"/>
  <c r="H55" i="21"/>
  <c r="H67" i="21"/>
  <c r="H79" i="21"/>
  <c r="H91" i="21"/>
  <c r="H103" i="21"/>
  <c r="H115" i="21"/>
  <c r="H127" i="21"/>
  <c r="H139" i="21"/>
  <c r="H151" i="21"/>
  <c r="H163" i="21"/>
  <c r="H175" i="21"/>
  <c r="H187" i="21"/>
  <c r="H199" i="21"/>
  <c r="H211" i="21"/>
  <c r="H223" i="21"/>
  <c r="H235" i="21"/>
  <c r="H247" i="21"/>
  <c r="H259" i="21"/>
  <c r="H271" i="21"/>
  <c r="H283" i="21"/>
  <c r="H295" i="21"/>
  <c r="H307" i="21"/>
  <c r="H319" i="21"/>
  <c r="H331" i="21"/>
  <c r="H343" i="21"/>
  <c r="H355" i="21"/>
  <c r="H367" i="21"/>
  <c r="H379" i="21"/>
  <c r="H391" i="21"/>
  <c r="H403" i="21"/>
  <c r="H415" i="21"/>
  <c r="H427" i="21"/>
  <c r="H439" i="21"/>
  <c r="H451" i="21"/>
  <c r="N24" i="21" a="1"/>
  <c r="N24" i="21" s="1"/>
  <c r="K26" i="21" a="1"/>
  <c r="K26" i="21" s="1"/>
  <c r="N28" i="21" a="1"/>
  <c r="N28" i="21" s="1"/>
  <c r="M30" i="21" a="1"/>
  <c r="M30" i="21" s="1"/>
  <c r="L32" i="21" a="1"/>
  <c r="L32" i="21" s="1"/>
  <c r="H44" i="21"/>
  <c r="H56" i="21"/>
  <c r="H68" i="21"/>
  <c r="H80" i="21"/>
  <c r="H92" i="21"/>
  <c r="H104" i="21"/>
  <c r="H116" i="21"/>
  <c r="H128" i="21"/>
  <c r="H140" i="21"/>
  <c r="H152" i="21"/>
  <c r="H164" i="21"/>
  <c r="H176" i="21"/>
  <c r="H188" i="21"/>
  <c r="H200" i="21"/>
  <c r="H212" i="21"/>
  <c r="H224" i="21"/>
  <c r="H236" i="21"/>
  <c r="H248" i="21"/>
  <c r="H260" i="21"/>
  <c r="H272" i="21"/>
  <c r="H284" i="21"/>
  <c r="H296" i="21"/>
  <c r="H308" i="21"/>
  <c r="H320" i="21"/>
  <c r="H332" i="21"/>
  <c r="H344" i="21"/>
  <c r="H356" i="21"/>
  <c r="H368" i="21"/>
  <c r="H380" i="21"/>
  <c r="H392" i="21"/>
  <c r="H404" i="21"/>
  <c r="H416" i="21"/>
  <c r="H428" i="21"/>
  <c r="H440" i="21"/>
  <c r="H452" i="21"/>
  <c r="N9" i="21" a="1"/>
  <c r="N9" i="21" s="1"/>
  <c r="M13" i="21" a="1"/>
  <c r="M13" i="21" s="1"/>
  <c r="O13" i="21" s="1"/>
  <c r="M17" i="21" a="1"/>
  <c r="M17" i="21" s="1"/>
  <c r="M21" i="21" a="1"/>
  <c r="M21" i="21" s="1"/>
  <c r="M25" i="21" a="1"/>
  <c r="M25" i="21" s="1"/>
  <c r="N29" i="21" a="1"/>
  <c r="N29" i="21" s="1"/>
  <c r="M31" i="21" a="1"/>
  <c r="M31" i="21" s="1"/>
  <c r="H35" i="21"/>
  <c r="H45" i="21"/>
  <c r="H57" i="21"/>
  <c r="H69" i="21"/>
  <c r="H81" i="21"/>
  <c r="H93" i="21"/>
  <c r="H105" i="21"/>
  <c r="H117" i="21"/>
  <c r="H129" i="21"/>
  <c r="H141" i="21"/>
  <c r="H153" i="21"/>
  <c r="H165" i="21"/>
  <c r="H177" i="21"/>
  <c r="H189" i="21"/>
  <c r="H201" i="21"/>
  <c r="H213" i="21"/>
  <c r="H225" i="21"/>
  <c r="H237" i="21"/>
  <c r="H249" i="21"/>
  <c r="H261" i="21"/>
  <c r="H273" i="21"/>
  <c r="H285" i="21"/>
  <c r="H297" i="21"/>
  <c r="H309" i="21"/>
  <c r="H321" i="21"/>
  <c r="H333" i="21"/>
  <c r="H345" i="21"/>
  <c r="H357" i="21"/>
  <c r="H369" i="21"/>
  <c r="H381" i="21"/>
  <c r="H393" i="21"/>
  <c r="H405" i="21"/>
  <c r="H417" i="21"/>
  <c r="H429" i="21"/>
  <c r="H441" i="21"/>
  <c r="H453" i="21"/>
  <c r="V14" i="21"/>
  <c r="L18" i="21" a="1"/>
  <c r="L18" i="21" s="1"/>
  <c r="P18" i="21" s="1"/>
  <c r="V18" i="21"/>
  <c r="L22" i="21" a="1"/>
  <c r="L22" i="21" s="1"/>
  <c r="P22" i="21" s="1"/>
  <c r="L26" i="21" a="1"/>
  <c r="L26" i="21" s="1"/>
  <c r="N30" i="21" a="1"/>
  <c r="N30" i="21" s="1"/>
  <c r="M32" i="21" a="1"/>
  <c r="M32" i="21" s="1"/>
  <c r="H36" i="21"/>
  <c r="H46" i="21"/>
  <c r="H58" i="21"/>
  <c r="H70" i="21"/>
  <c r="H82" i="21"/>
  <c r="H94" i="21"/>
  <c r="H106" i="21"/>
  <c r="H118" i="21"/>
  <c r="H130" i="21"/>
  <c r="H142" i="21"/>
  <c r="H154" i="21"/>
  <c r="H166" i="21"/>
  <c r="H178" i="21"/>
  <c r="H190" i="21"/>
  <c r="H202" i="21"/>
  <c r="H214" i="21"/>
  <c r="H226" i="21"/>
  <c r="H238" i="21"/>
  <c r="H250" i="21"/>
  <c r="H262" i="21"/>
  <c r="H274" i="21"/>
  <c r="H286" i="21"/>
  <c r="H298" i="21"/>
  <c r="H310" i="21"/>
  <c r="H322" i="21"/>
  <c r="H334" i="21"/>
  <c r="H346" i="21"/>
  <c r="H358" i="21"/>
  <c r="H370" i="21"/>
  <c r="H382" i="21"/>
  <c r="H394" i="21"/>
  <c r="H406" i="21"/>
  <c r="H418" i="21"/>
  <c r="H430" i="21"/>
  <c r="H442" i="21"/>
  <c r="H454" i="21"/>
  <c r="K23" i="21" a="1"/>
  <c r="K23" i="21" s="1"/>
  <c r="N25" i="21" a="1"/>
  <c r="N25" i="21" s="1"/>
  <c r="K27" i="21" a="1"/>
  <c r="K27" i="21" s="1"/>
  <c r="N31" i="21" a="1"/>
  <c r="N31" i="21" s="1"/>
  <c r="H47" i="21"/>
  <c r="H59" i="21"/>
  <c r="H71" i="21"/>
  <c r="H83" i="21"/>
  <c r="H95" i="21"/>
  <c r="H107" i="21"/>
  <c r="H119" i="21"/>
  <c r="H131" i="21"/>
  <c r="H143" i="21"/>
  <c r="H155" i="21"/>
  <c r="H167" i="21"/>
  <c r="H179" i="21"/>
  <c r="H191" i="21"/>
  <c r="H203" i="21"/>
  <c r="H215" i="21"/>
  <c r="H227" i="21"/>
  <c r="H239" i="21"/>
  <c r="H251" i="21"/>
  <c r="H263" i="21"/>
  <c r="H275" i="21"/>
  <c r="H287" i="21"/>
  <c r="H299" i="21"/>
  <c r="H311" i="21"/>
  <c r="H323" i="21"/>
  <c r="H335" i="21"/>
  <c r="H347" i="21"/>
  <c r="H359" i="21"/>
  <c r="H371" i="21"/>
  <c r="H383" i="21"/>
  <c r="H395" i="21"/>
  <c r="H407" i="21"/>
  <c r="H419" i="21"/>
  <c r="H431" i="21"/>
  <c r="H443" i="21"/>
  <c r="H455" i="21"/>
  <c r="M14" i="21" a="1"/>
  <c r="M14" i="21" s="1"/>
  <c r="R14" i="21" s="1"/>
  <c r="S14" i="21" s="1"/>
  <c r="M18" i="21" a="1"/>
  <c r="M18" i="21" s="1"/>
  <c r="M22" i="21" a="1"/>
  <c r="M22" i="21" s="1"/>
  <c r="M26" i="21" a="1"/>
  <c r="M26" i="21" s="1"/>
  <c r="N32" i="21" a="1"/>
  <c r="N32" i="21" s="1"/>
  <c r="H48" i="21"/>
  <c r="H60" i="21"/>
  <c r="H72" i="21"/>
  <c r="H84" i="21"/>
  <c r="H96" i="21"/>
  <c r="H108" i="21"/>
  <c r="H120" i="21"/>
  <c r="H132" i="21"/>
  <c r="H144" i="21"/>
  <c r="H156" i="21"/>
  <c r="H168" i="21"/>
  <c r="H180" i="21"/>
  <c r="H192" i="21"/>
  <c r="H204" i="21"/>
  <c r="H216" i="21"/>
  <c r="H228" i="21"/>
  <c r="H240" i="21"/>
  <c r="H252" i="21"/>
  <c r="H264" i="21"/>
  <c r="H276" i="21"/>
  <c r="H288" i="21"/>
  <c r="H300" i="21"/>
  <c r="H312" i="21"/>
  <c r="H324" i="21"/>
  <c r="H336" i="21"/>
  <c r="H348" i="21"/>
  <c r="H360" i="21"/>
  <c r="H372" i="21"/>
  <c r="H384" i="21"/>
  <c r="H396" i="21"/>
  <c r="H408" i="21"/>
  <c r="H420" i="21"/>
  <c r="H432" i="21"/>
  <c r="H444" i="21"/>
  <c r="H456" i="21"/>
  <c r="L15" i="21" a="1"/>
  <c r="L15" i="21" s="1"/>
  <c r="L19" i="21" a="1"/>
  <c r="L19" i="21" s="1"/>
  <c r="L23" i="21" a="1"/>
  <c r="L23" i="21" s="1"/>
  <c r="L27" i="21" a="1"/>
  <c r="L27" i="21" s="1"/>
  <c r="H37" i="21"/>
  <c r="H49" i="21"/>
  <c r="H61" i="21"/>
  <c r="H73" i="21"/>
  <c r="H85" i="21"/>
  <c r="H97" i="21"/>
  <c r="H109" i="21"/>
  <c r="H121" i="21"/>
  <c r="H133" i="21"/>
  <c r="H145" i="21"/>
  <c r="H157" i="21"/>
  <c r="H169" i="21"/>
  <c r="H181" i="21"/>
  <c r="H193" i="21"/>
  <c r="H205" i="21"/>
  <c r="H217" i="21"/>
  <c r="H229" i="21"/>
  <c r="H241" i="21"/>
  <c r="H253" i="21"/>
  <c r="H265" i="21"/>
  <c r="H277" i="21"/>
  <c r="H289" i="21"/>
  <c r="H301" i="21"/>
  <c r="H313" i="21"/>
  <c r="H325" i="21"/>
  <c r="H337" i="21"/>
  <c r="H349" i="21"/>
  <c r="H361" i="21"/>
  <c r="H373" i="21"/>
  <c r="H385" i="21"/>
  <c r="H397" i="21"/>
  <c r="H409" i="21"/>
  <c r="H421" i="21"/>
  <c r="H433" i="21"/>
  <c r="H445" i="21"/>
  <c r="H457" i="21"/>
  <c r="N22" i="21" a="1"/>
  <c r="N22" i="21" s="1"/>
  <c r="K24" i="21" a="1"/>
  <c r="K24" i="21" s="1"/>
  <c r="N26" i="21" a="1"/>
  <c r="N26" i="21" s="1"/>
  <c r="K28" i="21" a="1"/>
  <c r="K28" i="21" s="1"/>
  <c r="H38" i="21"/>
  <c r="H50" i="21"/>
  <c r="H62" i="21"/>
  <c r="H74" i="21"/>
  <c r="H86" i="21"/>
  <c r="H98" i="21"/>
  <c r="H110" i="21"/>
  <c r="H122" i="21"/>
  <c r="H134" i="21"/>
  <c r="H146" i="21"/>
  <c r="H158" i="21"/>
  <c r="H170" i="21"/>
  <c r="H182" i="21"/>
  <c r="H194" i="21"/>
  <c r="H206" i="21"/>
  <c r="H218" i="21"/>
  <c r="H230" i="21"/>
  <c r="H242" i="21"/>
  <c r="H254" i="21"/>
  <c r="H266" i="21"/>
  <c r="H278" i="21"/>
  <c r="H290" i="21"/>
  <c r="H302" i="21"/>
  <c r="H314" i="21"/>
  <c r="H326" i="21"/>
  <c r="H338" i="21"/>
  <c r="H350" i="21"/>
  <c r="H362" i="21"/>
  <c r="H374" i="21"/>
  <c r="H386" i="21"/>
  <c r="H398" i="21"/>
  <c r="H410" i="21"/>
  <c r="H422" i="21"/>
  <c r="H434" i="21"/>
  <c r="H446" i="21"/>
  <c r="H458" i="21"/>
  <c r="K9" i="21" a="1"/>
  <c r="K9" i="21" s="1"/>
  <c r="M15" i="21" a="1"/>
  <c r="M15" i="21" s="1"/>
  <c r="M19" i="21" a="1"/>
  <c r="M19" i="21" s="1"/>
  <c r="M23" i="21" a="1"/>
  <c r="M23" i="21" s="1"/>
  <c r="M27" i="21" a="1"/>
  <c r="M27" i="21" s="1"/>
  <c r="H39" i="21"/>
  <c r="H51" i="21"/>
  <c r="H63" i="21"/>
  <c r="H75" i="21"/>
  <c r="H87" i="21"/>
  <c r="H99" i="21"/>
  <c r="H111" i="21"/>
  <c r="H123" i="21"/>
  <c r="H135" i="21"/>
  <c r="H147" i="21"/>
  <c r="H159" i="21"/>
  <c r="H171" i="21"/>
  <c r="H183" i="21"/>
  <c r="H195" i="21"/>
  <c r="H207" i="21"/>
  <c r="H219" i="21"/>
  <c r="H231" i="21"/>
  <c r="H243" i="21"/>
  <c r="H255" i="21"/>
  <c r="H267" i="21"/>
  <c r="H279" i="21"/>
  <c r="H291" i="21"/>
  <c r="H303" i="21"/>
  <c r="H315" i="21"/>
  <c r="H327" i="21"/>
  <c r="H339" i="21"/>
  <c r="H351" i="21"/>
  <c r="H363" i="21"/>
  <c r="H375" i="21"/>
  <c r="H387" i="21"/>
  <c r="H399" i="21"/>
  <c r="H411" i="21"/>
  <c r="H423" i="21"/>
  <c r="H435" i="21"/>
  <c r="H447" i="21"/>
  <c r="M9" i="20" a="1"/>
  <c r="M9" i="20" s="1"/>
  <c r="M13" i="20" a="1"/>
  <c r="M13" i="20" s="1"/>
  <c r="L9" i="20" a="1"/>
  <c r="L9" i="20" s="1"/>
  <c r="Q9" i="20" s="1"/>
  <c r="K12" i="20" a="1"/>
  <c r="K12" i="20" s="1"/>
  <c r="K22" i="20" a="1"/>
  <c r="K22" i="20" s="1"/>
  <c r="K20" i="20" a="1"/>
  <c r="K20" i="20" s="1"/>
  <c r="K32" i="20" a="1"/>
  <c r="K32" i="20" s="1"/>
  <c r="K21" i="20" a="1"/>
  <c r="K21" i="20" s="1"/>
  <c r="L32" i="20" a="1"/>
  <c r="L32" i="20" s="1"/>
  <c r="P32" i="20" s="1"/>
  <c r="K30" i="20" a="1"/>
  <c r="K30" i="20" s="1"/>
  <c r="K19" i="20" a="1"/>
  <c r="K19" i="20" s="1"/>
  <c r="L31" i="20" a="1"/>
  <c r="L31" i="20" s="1"/>
  <c r="K29" i="20" a="1"/>
  <c r="K29" i="20" s="1"/>
  <c r="K18" i="20" a="1"/>
  <c r="K18" i="20" s="1"/>
  <c r="L30" i="20" a="1"/>
  <c r="L30" i="20" s="1"/>
  <c r="K28" i="20" a="1"/>
  <c r="K28" i="20" s="1"/>
  <c r="L29" i="20" a="1"/>
  <c r="L29" i="20" s="1"/>
  <c r="K27" i="20" a="1"/>
  <c r="K27" i="20" s="1"/>
  <c r="K17" i="20" a="1"/>
  <c r="K17" i="20" s="1"/>
  <c r="L28" i="20" a="1"/>
  <c r="L28" i="20" s="1"/>
  <c r="K26" i="20" a="1"/>
  <c r="K26" i="20" s="1"/>
  <c r="K16" i="20" a="1"/>
  <c r="K16" i="20" s="1"/>
  <c r="L27" i="20" a="1"/>
  <c r="L27" i="20" s="1"/>
  <c r="K25" i="20" a="1"/>
  <c r="K25" i="20" s="1"/>
  <c r="K15" i="20" a="1"/>
  <c r="K15" i="20" s="1"/>
  <c r="L26" i="20" a="1"/>
  <c r="L26" i="20" s="1"/>
  <c r="K24" i="20" a="1"/>
  <c r="K24" i="20" s="1"/>
  <c r="K14" i="20" a="1"/>
  <c r="K14" i="20" s="1"/>
  <c r="L25" i="20" a="1"/>
  <c r="L25" i="20" s="1"/>
  <c r="K13" i="20" a="1"/>
  <c r="K13" i="20" s="1"/>
  <c r="L22" i="20" a="1"/>
  <c r="L22" i="20" s="1"/>
  <c r="K23" i="20" a="1"/>
  <c r="K23" i="20" s="1"/>
  <c r="L12" i="20" a="1"/>
  <c r="L12" i="20" s="1"/>
  <c r="L24" i="20" a="1"/>
  <c r="L24" i="20" s="1"/>
  <c r="L23" i="20" a="1"/>
  <c r="L23" i="20" s="1"/>
  <c r="L21" i="20" a="1"/>
  <c r="L21" i="20" s="1"/>
  <c r="L20" i="20" a="1"/>
  <c r="L20" i="20" s="1"/>
  <c r="L19" i="20" a="1"/>
  <c r="L19" i="20" s="1"/>
  <c r="L18" i="20" a="1"/>
  <c r="L18" i="20" s="1"/>
  <c r="L17" i="20" a="1"/>
  <c r="L17" i="20" s="1"/>
  <c r="L16" i="20" a="1"/>
  <c r="L16" i="20" s="1"/>
  <c r="L15" i="20" a="1"/>
  <c r="L15" i="20" s="1"/>
  <c r="L14" i="20" a="1"/>
  <c r="L14" i="20" s="1"/>
  <c r="L13" i="20" a="1"/>
  <c r="L13" i="20" s="1"/>
  <c r="M14" i="20" a="1"/>
  <c r="M14" i="20" s="1"/>
  <c r="N15" i="20" a="1"/>
  <c r="N15" i="20" s="1"/>
  <c r="M16" i="20" a="1"/>
  <c r="M16" i="20" s="1"/>
  <c r="N16" i="20" a="1"/>
  <c r="N16" i="20" s="1"/>
  <c r="M12" i="20" a="1"/>
  <c r="M12" i="20" s="1"/>
  <c r="N9" i="20" a="1"/>
  <c r="N9" i="20" s="1"/>
  <c r="V23" i="20"/>
  <c r="M24" i="20" a="1"/>
  <c r="M24" i="20" s="1"/>
  <c r="N13" i="20" a="1"/>
  <c r="N13" i="20" s="1"/>
  <c r="M28" i="20" a="1"/>
  <c r="M28" i="20" s="1"/>
  <c r="M20" i="20" a="1"/>
  <c r="M20" i="20" s="1"/>
  <c r="V16" i="20"/>
  <c r="V24" i="20"/>
  <c r="V25" i="20"/>
  <c r="M26" i="20" a="1"/>
  <c r="M26" i="20" s="1"/>
  <c r="V13" i="20"/>
  <c r="V17" i="20"/>
  <c r="V26" i="20"/>
  <c r="V18" i="20"/>
  <c r="V27" i="20"/>
  <c r="V19" i="20"/>
  <c r="V14" i="20"/>
  <c r="V20" i="20"/>
  <c r="V21" i="20"/>
  <c r="V15" i="20"/>
  <c r="V22" i="20"/>
  <c r="M22" i="20" a="1"/>
  <c r="M22" i="20" s="1"/>
  <c r="N18" i="20" a="1"/>
  <c r="N18" i="20" s="1"/>
  <c r="N22" i="20" a="1"/>
  <c r="N22" i="20" s="1"/>
  <c r="N26" i="20" a="1"/>
  <c r="N26" i="20" s="1"/>
  <c r="N14" i="20" a="1"/>
  <c r="N14" i="20" s="1"/>
  <c r="K9" i="20" a="1"/>
  <c r="K9" i="20" s="1"/>
  <c r="M19" i="20" a="1"/>
  <c r="M19" i="20" s="1"/>
  <c r="M23" i="20" a="1"/>
  <c r="M23" i="20" s="1"/>
  <c r="M27" i="20" a="1"/>
  <c r="M27" i="20" s="1"/>
  <c r="M18" i="20" a="1"/>
  <c r="M18" i="20" s="1"/>
  <c r="M15" i="20" a="1"/>
  <c r="M15" i="20" s="1"/>
  <c r="N19" i="20" a="1"/>
  <c r="N19" i="20" s="1"/>
  <c r="N23" i="20" a="1"/>
  <c r="N23" i="20" s="1"/>
  <c r="N27" i="20" a="1"/>
  <c r="N27" i="20" s="1"/>
  <c r="M29" i="20" a="1"/>
  <c r="M29" i="20" s="1"/>
  <c r="H34" i="20"/>
  <c r="N20" i="20" a="1"/>
  <c r="N20" i="20" s="1"/>
  <c r="N24" i="20" a="1"/>
  <c r="N24" i="20" s="1"/>
  <c r="N28" i="20" a="1"/>
  <c r="N28" i="20" s="1"/>
  <c r="M30" i="20" a="1"/>
  <c r="M30" i="20" s="1"/>
  <c r="R30" i="20" s="1"/>
  <c r="S30" i="20" s="1"/>
  <c r="M17" i="20" a="1"/>
  <c r="M17" i="20" s="1"/>
  <c r="M21" i="20" a="1"/>
  <c r="M21" i="20" s="1"/>
  <c r="M25" i="20" a="1"/>
  <c r="M25" i="20" s="1"/>
  <c r="N29" i="20" a="1"/>
  <c r="N29" i="20" s="1"/>
  <c r="M31" i="20" a="1"/>
  <c r="M31" i="20" s="1"/>
  <c r="N12" i="20" a="1"/>
  <c r="N12" i="20" s="1"/>
  <c r="N30" i="20" a="1"/>
  <c r="N30" i="20" s="1"/>
  <c r="M32" i="20" a="1"/>
  <c r="M32" i="20" s="1"/>
  <c r="N17" i="20" a="1"/>
  <c r="N17" i="20" s="1"/>
  <c r="N21" i="20" a="1"/>
  <c r="N21" i="20" s="1"/>
  <c r="N25" i="20" a="1"/>
  <c r="N25" i="20" s="1"/>
  <c r="N31" i="20" a="1"/>
  <c r="N31" i="20" s="1"/>
  <c r="J4" i="20"/>
  <c r="B3" i="20" s="1"/>
  <c r="B8" i="15" a="1"/>
  <c r="B6" i="15" a="1"/>
  <c r="P18" i="23" l="1"/>
  <c r="O13" i="23"/>
  <c r="O20" i="23"/>
  <c r="P29" i="23"/>
  <c r="O12" i="23"/>
  <c r="Q12" i="23"/>
  <c r="O9" i="23"/>
  <c r="O29" i="23"/>
  <c r="P16" i="23"/>
  <c r="R20" i="23"/>
  <c r="S20" i="23" s="1"/>
  <c r="Q20" i="23"/>
  <c r="O25" i="23"/>
  <c r="O15" i="23"/>
  <c r="O14" i="23"/>
  <c r="R27" i="23"/>
  <c r="S27" i="23" s="1"/>
  <c r="Q27" i="23"/>
  <c r="P27" i="23"/>
  <c r="O27" i="23"/>
  <c r="R31" i="23"/>
  <c r="S31" i="23" s="1"/>
  <c r="Q31" i="23"/>
  <c r="R23" i="23"/>
  <c r="S23" i="23" s="1"/>
  <c r="Q23" i="23"/>
  <c r="Q13" i="23"/>
  <c r="O17" i="23"/>
  <c r="Q29" i="23"/>
  <c r="R19" i="23"/>
  <c r="S19" i="23" s="1"/>
  <c r="Q19" i="23"/>
  <c r="P23" i="23"/>
  <c r="O23" i="23"/>
  <c r="R25" i="23"/>
  <c r="S25" i="23" s="1"/>
  <c r="Q25" i="23"/>
  <c r="R13" i="23"/>
  <c r="S13" i="23" s="1"/>
  <c r="R29" i="23"/>
  <c r="S29" i="23" s="1"/>
  <c r="R15" i="23"/>
  <c r="S15" i="23" s="1"/>
  <c r="Q15" i="23"/>
  <c r="R21" i="23"/>
  <c r="S21" i="23" s="1"/>
  <c r="Q21" i="23"/>
  <c r="O21" i="23"/>
  <c r="P9" i="23"/>
  <c r="O32" i="23"/>
  <c r="P32" i="23"/>
  <c r="P21" i="23"/>
  <c r="R26" i="23"/>
  <c r="S26" i="23" s="1"/>
  <c r="Q26" i="23"/>
  <c r="Q30" i="23"/>
  <c r="R30" i="23"/>
  <c r="S30" i="23" s="1"/>
  <c r="O18" i="23"/>
  <c r="Q14" i="23"/>
  <c r="O22" i="23"/>
  <c r="R22" i="23"/>
  <c r="S22" i="23" s="1"/>
  <c r="Q22" i="23"/>
  <c r="R32" i="23"/>
  <c r="S32" i="23" s="1"/>
  <c r="Q32" i="23"/>
  <c r="O31" i="23"/>
  <c r="P20" i="23"/>
  <c r="Q9" i="23"/>
  <c r="R9" i="23"/>
  <c r="S9" i="23" s="1"/>
  <c r="P30" i="23"/>
  <c r="O30" i="23"/>
  <c r="P31" i="23"/>
  <c r="R17" i="23"/>
  <c r="S17" i="23" s="1"/>
  <c r="R28" i="23"/>
  <c r="S28" i="23" s="1"/>
  <c r="Q28" i="23"/>
  <c r="O28" i="23"/>
  <c r="O19" i="23"/>
  <c r="P24" i="23"/>
  <c r="O24" i="23"/>
  <c r="R18" i="23"/>
  <c r="S18" i="23" s="1"/>
  <c r="Q18" i="23"/>
  <c r="P26" i="23"/>
  <c r="O26" i="23"/>
  <c r="R24" i="23"/>
  <c r="S24" i="23" s="1"/>
  <c r="Q24" i="23"/>
  <c r="P28" i="23"/>
  <c r="P19" i="23"/>
  <c r="Q15" i="22"/>
  <c r="O21" i="22"/>
  <c r="O32" i="22"/>
  <c r="R16" i="22"/>
  <c r="S16" i="22" s="1"/>
  <c r="P26" i="22"/>
  <c r="O13" i="22"/>
  <c r="B8" i="15"/>
  <c r="R31" i="22"/>
  <c r="S31" i="22" s="1"/>
  <c r="Q31" i="22"/>
  <c r="O17" i="22"/>
  <c r="R24" i="22"/>
  <c r="S24" i="22" s="1"/>
  <c r="Q24" i="22"/>
  <c r="P9" i="22"/>
  <c r="O9" i="22"/>
  <c r="P20" i="22"/>
  <c r="O20" i="22"/>
  <c r="R25" i="22"/>
  <c r="S25" i="22" s="1"/>
  <c r="Q25" i="22"/>
  <c r="Q13" i="22"/>
  <c r="O18" i="22"/>
  <c r="R21" i="22"/>
  <c r="S21" i="22" s="1"/>
  <c r="Q21" i="22"/>
  <c r="R20" i="22"/>
  <c r="S20" i="22" s="1"/>
  <c r="Q20" i="22"/>
  <c r="R14" i="22"/>
  <c r="S14" i="22" s="1"/>
  <c r="R27" i="22"/>
  <c r="S27" i="22" s="1"/>
  <c r="Q27" i="22"/>
  <c r="R23" i="22"/>
  <c r="S23" i="22" s="1"/>
  <c r="Q23" i="22"/>
  <c r="P27" i="22"/>
  <c r="O27" i="22"/>
  <c r="P32" i="22"/>
  <c r="O28" i="22"/>
  <c r="Q14" i="22"/>
  <c r="R22" i="22"/>
  <c r="S22" i="22" s="1"/>
  <c r="Q22" i="22"/>
  <c r="P31" i="22"/>
  <c r="O31" i="22"/>
  <c r="P29" i="22"/>
  <c r="O29" i="22"/>
  <c r="R17" i="22"/>
  <c r="S17" i="22" s="1"/>
  <c r="P24" i="22"/>
  <c r="O24" i="22"/>
  <c r="P23" i="22"/>
  <c r="O23" i="22"/>
  <c r="R29" i="22"/>
  <c r="S29" i="22" s="1"/>
  <c r="Q29" i="22"/>
  <c r="O22" i="22"/>
  <c r="R30" i="22"/>
  <c r="S30" i="22" s="1"/>
  <c r="O15" i="22"/>
  <c r="P22" i="22"/>
  <c r="R19" i="22"/>
  <c r="S19" i="22" s="1"/>
  <c r="Q19" i="22"/>
  <c r="P25" i="22"/>
  <c r="O25" i="22"/>
  <c r="Q18" i="22"/>
  <c r="P21" i="22"/>
  <c r="R32" i="22"/>
  <c r="S32" i="22" s="1"/>
  <c r="Q32" i="22"/>
  <c r="O19" i="22"/>
  <c r="O26" i="22"/>
  <c r="R9" i="22"/>
  <c r="S9" i="22" s="1"/>
  <c r="Q9" i="22"/>
  <c r="P30" i="22"/>
  <c r="O30" i="22"/>
  <c r="P19" i="22"/>
  <c r="Q26" i="22"/>
  <c r="R26" i="22"/>
  <c r="S26" i="22" s="1"/>
  <c r="R28" i="22"/>
  <c r="S28" i="22" s="1"/>
  <c r="Q28" i="22"/>
  <c r="R17" i="21"/>
  <c r="S17" i="21" s="1"/>
  <c r="O12" i="21"/>
  <c r="Q12" i="21"/>
  <c r="R9" i="21"/>
  <c r="S9" i="21" s="1"/>
  <c r="Q9" i="21"/>
  <c r="R12" i="21"/>
  <c r="S12" i="21" s="1"/>
  <c r="O15" i="21"/>
  <c r="Q16" i="21"/>
  <c r="R16" i="21"/>
  <c r="S16" i="21" s="1"/>
  <c r="O16" i="21"/>
  <c r="P21" i="21"/>
  <c r="R28" i="21"/>
  <c r="S28" i="21" s="1"/>
  <c r="O20" i="21"/>
  <c r="P28" i="21"/>
  <c r="O28" i="21"/>
  <c r="P26" i="21"/>
  <c r="O26" i="21"/>
  <c r="P31" i="21"/>
  <c r="O31" i="21"/>
  <c r="Q20" i="21"/>
  <c r="O14" i="21"/>
  <c r="R13" i="21"/>
  <c r="S13" i="21" s="1"/>
  <c r="P24" i="21"/>
  <c r="O24" i="21"/>
  <c r="R29" i="21"/>
  <c r="S29" i="21" s="1"/>
  <c r="Q29" i="21"/>
  <c r="R20" i="21"/>
  <c r="S20" i="21" s="1"/>
  <c r="Q13" i="21"/>
  <c r="P27" i="21"/>
  <c r="O27" i="21"/>
  <c r="O17" i="21"/>
  <c r="Q28" i="21"/>
  <c r="O30" i="21"/>
  <c r="Q31" i="21"/>
  <c r="R31" i="21"/>
  <c r="S31" i="21" s="1"/>
  <c r="P25" i="21"/>
  <c r="O25" i="21"/>
  <c r="R27" i="21"/>
  <c r="S27" i="21" s="1"/>
  <c r="Q27" i="21"/>
  <c r="P23" i="21"/>
  <c r="O23" i="21"/>
  <c r="O21" i="21"/>
  <c r="O18" i="21"/>
  <c r="R23" i="21"/>
  <c r="S23" i="21" s="1"/>
  <c r="Q23" i="21"/>
  <c r="Q25" i="21"/>
  <c r="R25" i="21"/>
  <c r="S25" i="21" s="1"/>
  <c r="Q17" i="21"/>
  <c r="R19" i="21"/>
  <c r="S19" i="21" s="1"/>
  <c r="Q19" i="21"/>
  <c r="Q21" i="21"/>
  <c r="R21" i="21"/>
  <c r="S21" i="21" s="1"/>
  <c r="Q14" i="21"/>
  <c r="O19" i="21"/>
  <c r="R15" i="21"/>
  <c r="S15" i="21" s="1"/>
  <c r="Q15" i="21"/>
  <c r="P32" i="21"/>
  <c r="O32" i="21"/>
  <c r="P15" i="21"/>
  <c r="P19" i="21"/>
  <c r="R26" i="21"/>
  <c r="S26" i="21" s="1"/>
  <c r="Q26" i="21"/>
  <c r="R30" i="21"/>
  <c r="S30" i="21" s="1"/>
  <c r="Q30" i="21"/>
  <c r="O9" i="21"/>
  <c r="P9" i="21"/>
  <c r="R22" i="21"/>
  <c r="S22" i="21" s="1"/>
  <c r="Q22" i="21"/>
  <c r="Q32" i="21"/>
  <c r="R32" i="21"/>
  <c r="S32" i="21" s="1"/>
  <c r="O22" i="21"/>
  <c r="Q24" i="21"/>
  <c r="O29" i="21"/>
  <c r="R18" i="21"/>
  <c r="S18" i="21" s="1"/>
  <c r="Q18" i="21"/>
  <c r="P29" i="21"/>
  <c r="B6" i="15"/>
  <c r="P15" i="20"/>
  <c r="R9" i="20"/>
  <c r="S9" i="20" s="1"/>
  <c r="R12" i="20"/>
  <c r="S12" i="20" s="1"/>
  <c r="Q12" i="20"/>
  <c r="P21" i="20"/>
  <c r="O21" i="20"/>
  <c r="R22" i="20"/>
  <c r="S22" i="20" s="1"/>
  <c r="Q22" i="20"/>
  <c r="R32" i="20"/>
  <c r="S32" i="20" s="1"/>
  <c r="Q32" i="20"/>
  <c r="R25" i="20"/>
  <c r="S25" i="20" s="1"/>
  <c r="Q25" i="20"/>
  <c r="O29" i="20"/>
  <c r="P29" i="20"/>
  <c r="O15" i="20"/>
  <c r="P27" i="20"/>
  <c r="O27" i="20"/>
  <c r="Q18" i="20"/>
  <c r="R18" i="20"/>
  <c r="S18" i="20" s="1"/>
  <c r="R21" i="20"/>
  <c r="S21" i="20" s="1"/>
  <c r="Q21" i="20"/>
  <c r="R14" i="20"/>
  <c r="S14" i="20" s="1"/>
  <c r="Q14" i="20"/>
  <c r="R17" i="20"/>
  <c r="S17" i="20" s="1"/>
  <c r="Q17" i="20"/>
  <c r="P30" i="20"/>
  <c r="O30" i="20"/>
  <c r="P23" i="20"/>
  <c r="O23" i="20"/>
  <c r="P26" i="20"/>
  <c r="O26" i="20"/>
  <c r="R13" i="20"/>
  <c r="S13" i="20" s="1"/>
  <c r="Q13" i="20"/>
  <c r="R28" i="20"/>
  <c r="S28" i="20" s="1"/>
  <c r="Q28" i="20"/>
  <c r="R27" i="20"/>
  <c r="S27" i="20" s="1"/>
  <c r="Q27" i="20"/>
  <c r="R26" i="20"/>
  <c r="S26" i="20" s="1"/>
  <c r="Q26" i="20"/>
  <c r="Q24" i="20"/>
  <c r="R24" i="20"/>
  <c r="S24" i="20" s="1"/>
  <c r="O9" i="20"/>
  <c r="P9" i="20"/>
  <c r="R23" i="20"/>
  <c r="S23" i="20" s="1"/>
  <c r="Q23" i="20"/>
  <c r="P14" i="20"/>
  <c r="P19" i="20"/>
  <c r="O19" i="20"/>
  <c r="P22" i="20"/>
  <c r="O22" i="20"/>
  <c r="Q20" i="20"/>
  <c r="R20" i="20"/>
  <c r="S20" i="20" s="1"/>
  <c r="P20" i="20"/>
  <c r="O20" i="20"/>
  <c r="R19" i="20"/>
  <c r="S19" i="20" s="1"/>
  <c r="Q19" i="20"/>
  <c r="O14" i="20"/>
  <c r="P31" i="20"/>
  <c r="O31" i="20"/>
  <c r="Q16" i="20"/>
  <c r="R16" i="20"/>
  <c r="S16" i="20" s="1"/>
  <c r="O17" i="20"/>
  <c r="P17" i="20"/>
  <c r="P18" i="20"/>
  <c r="O18" i="20"/>
  <c r="R29" i="20"/>
  <c r="S29" i="20" s="1"/>
  <c r="Q29" i="20"/>
  <c r="O12" i="20"/>
  <c r="P12" i="20"/>
  <c r="R15" i="20"/>
  <c r="S15" i="20" s="1"/>
  <c r="Q15" i="20"/>
  <c r="P28" i="20"/>
  <c r="O28" i="20"/>
  <c r="Q30" i="20"/>
  <c r="P25" i="20"/>
  <c r="O25" i="20"/>
  <c r="P16" i="20"/>
  <c r="O16" i="20"/>
  <c r="O13" i="20"/>
  <c r="R31" i="20"/>
  <c r="S31" i="20" s="1"/>
  <c r="Q31" i="20"/>
  <c r="P24" i="20"/>
  <c r="O24" i="20"/>
  <c r="O32" i="20"/>
  <c r="P13" i="20"/>
  <c r="G9" i="15" a="1"/>
  <c r="F9" i="15" a="1"/>
  <c r="M9" i="15" a="1"/>
  <c r="I9" i="15" a="1"/>
  <c r="B9" i="15" a="1"/>
  <c r="H9" i="15" a="1"/>
  <c r="C9" i="15" a="1"/>
  <c r="D9" i="15" a="1"/>
  <c r="J9" i="15" a="1"/>
  <c r="E9" i="15" a="1"/>
  <c r="K9" i="15" a="1"/>
  <c r="M8" i="15" a="1"/>
  <c r="H8" i="15" a="1"/>
  <c r="E8" i="15" a="1"/>
  <c r="G8" i="15" a="1"/>
  <c r="C8" i="15" a="1"/>
  <c r="I8" i="15" a="1"/>
  <c r="K8" i="15" a="1"/>
  <c r="J8" i="15" a="1"/>
  <c r="F8" i="15" a="1"/>
  <c r="D8" i="15" a="1"/>
  <c r="M7" i="15" a="1"/>
  <c r="B7" i="15" a="1"/>
  <c r="I7" i="15" a="1"/>
  <c r="J7" i="15" a="1"/>
  <c r="E7" i="15" a="1"/>
  <c r="K7" i="15" a="1"/>
  <c r="D7" i="15" a="1"/>
  <c r="H7" i="15" a="1"/>
  <c r="G7" i="15" a="1"/>
  <c r="C7" i="15" a="1"/>
  <c r="F7" i="15" a="1"/>
  <c r="E6" i="15" a="1"/>
  <c r="J6" i="15" a="1"/>
  <c r="F6" i="15" a="1"/>
  <c r="K6" i="15" a="1"/>
  <c r="G6" i="15" a="1"/>
  <c r="I6" i="15" a="1"/>
  <c r="D6" i="15" a="1"/>
  <c r="M6" i="15" a="1"/>
  <c r="H6" i="15" a="1"/>
  <c r="C6" i="15" a="1"/>
  <c r="K9" i="15" l="1"/>
  <c r="E9" i="15"/>
  <c r="J9" i="15"/>
  <c r="D9" i="15"/>
  <c r="C9" i="15"/>
  <c r="H9" i="15"/>
  <c r="B9" i="15"/>
  <c r="I9" i="15"/>
  <c r="M9" i="15"/>
  <c r="F9" i="15"/>
  <c r="G9" i="15"/>
  <c r="D8" i="15"/>
  <c r="F8" i="15"/>
  <c r="J8" i="15"/>
  <c r="K8" i="15"/>
  <c r="I8" i="15"/>
  <c r="C8" i="15"/>
  <c r="G8" i="15"/>
  <c r="E8" i="15"/>
  <c r="H8" i="15"/>
  <c r="M8" i="15"/>
  <c r="F7" i="15"/>
  <c r="C7" i="15"/>
  <c r="G7" i="15"/>
  <c r="H7" i="15"/>
  <c r="D7" i="15"/>
  <c r="K7" i="15"/>
  <c r="E7" i="15"/>
  <c r="J7" i="15"/>
  <c r="I7" i="15"/>
  <c r="B7" i="15"/>
  <c r="M7" i="15"/>
  <c r="M6" i="15"/>
  <c r="G6" i="15"/>
  <c r="F6" i="15"/>
  <c r="K6" i="15"/>
  <c r="E6" i="15"/>
  <c r="J6" i="15"/>
  <c r="D6" i="15"/>
  <c r="I6" i="15"/>
  <c r="C6" i="15"/>
  <c r="H6" i="15"/>
  <c r="L9" i="15" l="1"/>
  <c r="L8" i="15"/>
  <c r="L7" i="15"/>
  <c r="L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<sst xmlns="http://schemas.openxmlformats.org/spreadsheetml/2006/main" count="8194" uniqueCount="725">
  <si>
    <t>FirstName</t>
  </si>
  <si>
    <t>LastName</t>
  </si>
  <si>
    <t>HENRY</t>
  </si>
  <si>
    <t>MRN1</t>
  </si>
  <si>
    <t xml:space="preserve"> </t>
  </si>
  <si>
    <t>MRN2</t>
  </si>
  <si>
    <t xml:space="preserve"> karen</t>
  </si>
  <si>
    <t>MRN3</t>
  </si>
  <si>
    <t>EFFY</t>
  </si>
  <si>
    <t xml:space="preserve"> david</t>
  </si>
  <si>
    <t>DAVID</t>
  </si>
  <si>
    <t>DANIEL</t>
  </si>
  <si>
    <t>JOHN</t>
  </si>
  <si>
    <t>ADAM</t>
  </si>
  <si>
    <t>ANNGELA</t>
  </si>
  <si>
    <t>TINA</t>
  </si>
  <si>
    <t>IVAN</t>
  </si>
  <si>
    <t>JULIAN</t>
  </si>
  <si>
    <t>DION</t>
  </si>
  <si>
    <t>DYLAN</t>
  </si>
  <si>
    <t>SALEENA</t>
  </si>
  <si>
    <t>TREVOR</t>
  </si>
  <si>
    <t>LOREDANA</t>
  </si>
  <si>
    <t xml:space="preserve"> peter</t>
  </si>
  <si>
    <t>PETER</t>
  </si>
  <si>
    <t>MICHAEL</t>
  </si>
  <si>
    <t>JAMES</t>
  </si>
  <si>
    <t>KONSTANTIN</t>
  </si>
  <si>
    <t>ELIZABETH</t>
  </si>
  <si>
    <t>ANTHONY</t>
  </si>
  <si>
    <t>PHOENIX</t>
  </si>
  <si>
    <t>VICTORIA</t>
  </si>
  <si>
    <t>ROLAND</t>
  </si>
  <si>
    <t xml:space="preserve"> allan</t>
  </si>
  <si>
    <t>KYAN</t>
  </si>
  <si>
    <t>SARAN</t>
  </si>
  <si>
    <t>GREGORY</t>
  </si>
  <si>
    <t>MARGRET</t>
  </si>
  <si>
    <t>MARILYN</t>
  </si>
  <si>
    <t>PATRICK</t>
  </si>
  <si>
    <t>ANNA</t>
  </si>
  <si>
    <t xml:space="preserve"> Smith</t>
  </si>
  <si>
    <t>STUART</t>
  </si>
  <si>
    <t>BRUCE</t>
  </si>
  <si>
    <t>GEORGE</t>
  </si>
  <si>
    <t>JUNIOR</t>
  </si>
  <si>
    <t>PAUL</t>
  </si>
  <si>
    <t>ZENITH</t>
  </si>
  <si>
    <t>RHYS</t>
  </si>
  <si>
    <t>CHRIS</t>
  </si>
  <si>
    <t xml:space="preserve"> aaron</t>
  </si>
  <si>
    <t>DARIUS</t>
  </si>
  <si>
    <t xml:space="preserve"> joanne</t>
  </si>
  <si>
    <t>NOEL</t>
  </si>
  <si>
    <t>KAY</t>
  </si>
  <si>
    <t>STEPHEN</t>
  </si>
  <si>
    <t xml:space="preserve"> Allan</t>
  </si>
  <si>
    <t xml:space="preserve"> barnes</t>
  </si>
  <si>
    <t xml:space="preserve"> violet</t>
  </si>
  <si>
    <t xml:space="preserve"> Charlwood</t>
  </si>
  <si>
    <t xml:space="preserve"> Roche</t>
  </si>
  <si>
    <t xml:space="preserve"> kevin</t>
  </si>
  <si>
    <t xml:space="preserve"> Seymour</t>
  </si>
  <si>
    <t xml:space="preserve"> Spalding</t>
  </si>
  <si>
    <t xml:space="preserve"> Giannetto</t>
  </si>
  <si>
    <t xml:space="preserve"> janne</t>
  </si>
  <si>
    <t xml:space="preserve"> Flarrety</t>
  </si>
  <si>
    <t xml:space="preserve"> isabel</t>
  </si>
  <si>
    <t xml:space="preserve"> Wright</t>
  </si>
  <si>
    <t xml:space="preserve"> danielle</t>
  </si>
  <si>
    <t xml:space="preserve"> Clark</t>
  </si>
  <si>
    <t xml:space="preserve"> alan</t>
  </si>
  <si>
    <t xml:space="preserve"> Phillips</t>
  </si>
  <si>
    <t>JOANNE</t>
  </si>
  <si>
    <t xml:space="preserve"> Hofer</t>
  </si>
  <si>
    <t xml:space="preserve"> jennifer</t>
  </si>
  <si>
    <t xml:space="preserve"> Fenton</t>
  </si>
  <si>
    <t xml:space="preserve"> mayra</t>
  </si>
  <si>
    <t>MAYRA</t>
  </si>
  <si>
    <t xml:space="preserve"> Rivas-lara</t>
  </si>
  <si>
    <t xml:space="preserve"> joan</t>
  </si>
  <si>
    <t xml:space="preserve"> O'grady</t>
  </si>
  <si>
    <t xml:space="preserve"> ercolino</t>
  </si>
  <si>
    <t xml:space="preserve"> Pangiarella</t>
  </si>
  <si>
    <t xml:space="preserve"> matthew</t>
  </si>
  <si>
    <t xml:space="preserve"> Gorton</t>
  </si>
  <si>
    <t xml:space="preserve"> Urquhart</t>
  </si>
  <si>
    <t xml:space="preserve"> colleen</t>
  </si>
  <si>
    <t xml:space="preserve"> Theseira</t>
  </si>
  <si>
    <t xml:space="preserve"> jacqueline</t>
  </si>
  <si>
    <t xml:space="preserve"> Daniels</t>
  </si>
  <si>
    <t xml:space="preserve"> Jacqueline</t>
  </si>
  <si>
    <t>01 ST_0003.xdc</t>
  </si>
  <si>
    <t>01 ST_0004.xdc</t>
  </si>
  <si>
    <t>01 ST_0005.xdc</t>
  </si>
  <si>
    <t>01 ST_0006.xdc</t>
  </si>
  <si>
    <t>01 ST_0007.xdc</t>
  </si>
  <si>
    <t>01 ST_0008.xdc</t>
  </si>
  <si>
    <t>01 ST_0009.xdc</t>
  </si>
  <si>
    <t>01 ST_0010.xdc</t>
  </si>
  <si>
    <t>02 MH_0002.xdc</t>
  </si>
  <si>
    <t>02 MH_0003.xdc</t>
  </si>
  <si>
    <t>02 MH_0004.xdc</t>
  </si>
  <si>
    <t>02 MH_0005.xdc</t>
  </si>
  <si>
    <t>02 MH_0006.xdc</t>
  </si>
  <si>
    <t>02 MH_0007.xdc</t>
  </si>
  <si>
    <t>02 MH_0008.xdc</t>
  </si>
  <si>
    <t>02 MH_0009.xdc</t>
  </si>
  <si>
    <t>02 MH_0010.xdc</t>
  </si>
  <si>
    <t>02 MH_0011.xdc</t>
  </si>
  <si>
    <t>02 MH_0012.xdc</t>
  </si>
  <si>
    <t>02 MH_0013.xdc</t>
  </si>
  <si>
    <t>02 MH_0014.xdc</t>
  </si>
  <si>
    <t>02 MH_0015.xdc</t>
  </si>
  <si>
    <t>02 MH_0016.xdc</t>
  </si>
  <si>
    <t>File</t>
  </si>
  <si>
    <t>Field</t>
  </si>
  <si>
    <t>Truth</t>
  </si>
  <si>
    <t>Confidence</t>
  </si>
  <si>
    <t>JEANETTE</t>
  </si>
  <si>
    <t>LAURETTE</t>
  </si>
  <si>
    <t>RICHARD</t>
  </si>
  <si>
    <t>KIM</t>
  </si>
  <si>
    <t>SONYA</t>
  </si>
  <si>
    <t>RUSSELL</t>
  </si>
  <si>
    <t>RAYMOND</t>
  </si>
  <si>
    <t>ANN</t>
  </si>
  <si>
    <t>JEAN</t>
  </si>
  <si>
    <t>KAREN</t>
  </si>
  <si>
    <t>MANANNE</t>
  </si>
  <si>
    <t>STANLEY</t>
  </si>
  <si>
    <t>NORMAN</t>
  </si>
  <si>
    <t>PHILIP</t>
  </si>
  <si>
    <t>ROSINA</t>
  </si>
  <si>
    <t>SELINA</t>
  </si>
  <si>
    <t>GARY</t>
  </si>
  <si>
    <t>ROBERT</t>
  </si>
  <si>
    <t>MIKE</t>
  </si>
  <si>
    <t>RONALD</t>
  </si>
  <si>
    <t>MARGO</t>
  </si>
  <si>
    <t>DENZIL</t>
  </si>
  <si>
    <t>GARRY</t>
  </si>
  <si>
    <t>DAWAYNE</t>
  </si>
  <si>
    <t>JOANNA</t>
  </si>
  <si>
    <t>MARIE</t>
  </si>
  <si>
    <t>BAILEY</t>
  </si>
  <si>
    <t>DOVGLAS</t>
  </si>
  <si>
    <t>STEPHANIE</t>
  </si>
  <si>
    <t>CAMERON</t>
  </si>
  <si>
    <t>TIMOTHY</t>
  </si>
  <si>
    <t>TANYA</t>
  </si>
  <si>
    <t>NOR</t>
  </si>
  <si>
    <t>BRIAN</t>
  </si>
  <si>
    <t>JUNE</t>
  </si>
  <si>
    <t>SYLVIA</t>
  </si>
  <si>
    <t>JASON</t>
  </si>
  <si>
    <t>GLENYCE</t>
  </si>
  <si>
    <t>SAMUEL</t>
  </si>
  <si>
    <t>HAYLEY</t>
  </si>
  <si>
    <t>ABBEY</t>
  </si>
  <si>
    <t>CHRISTOPHER</t>
  </si>
  <si>
    <t>ANGELA</t>
  </si>
  <si>
    <t>MIKAELA</t>
  </si>
  <si>
    <t>REBECCA</t>
  </si>
  <si>
    <t>ANGELINE</t>
  </si>
  <si>
    <t>CATHERINE</t>
  </si>
  <si>
    <t>MURRAY</t>
  </si>
  <si>
    <t>STEVEN</t>
  </si>
  <si>
    <t>ALLAN</t>
  </si>
  <si>
    <t>CHRISTINE</t>
  </si>
  <si>
    <t>LINDA</t>
  </si>
  <si>
    <t>MARK</t>
  </si>
  <si>
    <t>SARAH</t>
  </si>
  <si>
    <t>KERRY</t>
  </si>
  <si>
    <t>WENDY</t>
  </si>
  <si>
    <t>LEIANNE</t>
  </si>
  <si>
    <t>LAUREN</t>
  </si>
  <si>
    <t>SUSAN</t>
  </si>
  <si>
    <t>VENESSA</t>
  </si>
  <si>
    <t>MARGARET</t>
  </si>
  <si>
    <t>MELINDA</t>
  </si>
  <si>
    <t>OCR</t>
  </si>
  <si>
    <t>True Positives</t>
  </si>
  <si>
    <t>False Negatives</t>
  </si>
  <si>
    <t>True Negatives</t>
  </si>
  <si>
    <t>False  Positives</t>
  </si>
  <si>
    <t>Image</t>
  </si>
  <si>
    <t>Type</t>
  </si>
  <si>
    <t>samples</t>
  </si>
  <si>
    <t>Error Confidence Range = 1/sqrt(Samples)</t>
  </si>
  <si>
    <t>ARNOLD</t>
  </si>
  <si>
    <t>EILEEN</t>
  </si>
  <si>
    <t>SHARYN</t>
  </si>
  <si>
    <t>CLARE</t>
  </si>
  <si>
    <t>ERIN</t>
  </si>
  <si>
    <t>HARRISON</t>
  </si>
  <si>
    <t>SOHN</t>
  </si>
  <si>
    <t>BJBEN</t>
  </si>
  <si>
    <t>DOROTHY</t>
  </si>
  <si>
    <t>FAY</t>
  </si>
  <si>
    <t>YVONNE</t>
  </si>
  <si>
    <t>ROBYN</t>
  </si>
  <si>
    <t>ERIC</t>
  </si>
  <si>
    <t>GIDEON</t>
  </si>
  <si>
    <t>GARETH</t>
  </si>
  <si>
    <t>ANDREW</t>
  </si>
  <si>
    <t>NATHAN</t>
  </si>
  <si>
    <t>KRISTY</t>
  </si>
  <si>
    <t>JANICE</t>
  </si>
  <si>
    <t>KAYE</t>
  </si>
  <si>
    <t>CHRISTIAN</t>
  </si>
  <si>
    <t>ARTHUR</t>
  </si>
  <si>
    <t>ROGER</t>
  </si>
  <si>
    <t>JULIE</t>
  </si>
  <si>
    <t>KENNETH</t>
  </si>
  <si>
    <t>DOUGLAS</t>
  </si>
  <si>
    <t>RODNEY</t>
  </si>
  <si>
    <t>JOSEF</t>
  </si>
  <si>
    <t>CARLA</t>
  </si>
  <si>
    <t>MARINE</t>
  </si>
  <si>
    <t>WYATT</t>
  </si>
  <si>
    <t>LIBERTY</t>
  </si>
  <si>
    <t>ALFRED</t>
  </si>
  <si>
    <t>VIOLET</t>
  </si>
  <si>
    <t>KEVIN</t>
  </si>
  <si>
    <t>JANNE</t>
  </si>
  <si>
    <t>ISABEL</t>
  </si>
  <si>
    <t>DANIELLE</t>
  </si>
  <si>
    <t>ALAN</t>
  </si>
  <si>
    <t>JENNIFER</t>
  </si>
  <si>
    <t>ERCOLINO</t>
  </si>
  <si>
    <t>MATTHEW</t>
  </si>
  <si>
    <t>AARON</t>
  </si>
  <si>
    <t>COLLEEN</t>
  </si>
  <si>
    <t>JOAN</t>
  </si>
  <si>
    <t>Total</t>
  </si>
  <si>
    <t>"accuracy"</t>
  </si>
  <si>
    <t>Confidence
Threshold</t>
  </si>
  <si>
    <t>WOLFGANG</t>
  </si>
  <si>
    <t>JOSHUA</t>
  </si>
  <si>
    <t>GLENN</t>
  </si>
  <si>
    <t>MITCHELL</t>
  </si>
  <si>
    <t>GEORGIA</t>
  </si>
  <si>
    <t>JEREMY</t>
  </si>
  <si>
    <t>NICHOLAS</t>
  </si>
  <si>
    <t>AMBER</t>
  </si>
  <si>
    <t>TERRENCE</t>
  </si>
  <si>
    <t>CAROL</t>
  </si>
  <si>
    <t>JACQUELINE</t>
  </si>
  <si>
    <t>human 
checked</t>
  </si>
  <si>
    <t>Count</t>
  </si>
  <si>
    <t>Percentage</t>
  </si>
  <si>
    <t>data entry</t>
  </si>
  <si>
    <t>second</t>
  </si>
  <si>
    <r>
      <t xml:space="preserve">Press
</t>
    </r>
    <r>
      <rPr>
        <b/>
        <sz val="11"/>
        <color theme="1"/>
        <rFont val="Calibri"/>
        <family val="2"/>
        <scheme val="minor"/>
      </rPr>
      <t>ENTER</t>
    </r>
  </si>
  <si>
    <t>fields/hour</t>
  </si>
  <si>
    <t>fields
/hour</t>
  </si>
  <si>
    <t>Errors</t>
  </si>
  <si>
    <t>efficiency</t>
  </si>
  <si>
    <t>Configuration</t>
  </si>
  <si>
    <t>Reference</t>
  </si>
  <si>
    <t>productivity</t>
  </si>
  <si>
    <t>correction ratio</t>
  </si>
  <si>
    <t>adam_01</t>
  </si>
  <si>
    <t>Name</t>
  </si>
  <si>
    <t>aaron_01</t>
  </si>
  <si>
    <t>AAVON</t>
  </si>
  <si>
    <t>aaron_02</t>
  </si>
  <si>
    <t>aaron_03</t>
  </si>
  <si>
    <t>aaron_04</t>
  </si>
  <si>
    <t>abbey_01</t>
  </si>
  <si>
    <t>abbey_02</t>
  </si>
  <si>
    <t>adam_02</t>
  </si>
  <si>
    <t>alan_01</t>
  </si>
  <si>
    <t>alan_02</t>
  </si>
  <si>
    <t>alfred_01</t>
  </si>
  <si>
    <t>alfred_02</t>
  </si>
  <si>
    <t>allan_01</t>
  </si>
  <si>
    <t>allan_02</t>
  </si>
  <si>
    <t>Allan_03</t>
  </si>
  <si>
    <t>Allan_04</t>
  </si>
  <si>
    <t>allan_05</t>
  </si>
  <si>
    <t>allan_06</t>
  </si>
  <si>
    <t>amber_01</t>
  </si>
  <si>
    <t>AMBON</t>
  </si>
  <si>
    <t>amber_02</t>
  </si>
  <si>
    <t>andrew_01</t>
  </si>
  <si>
    <t>ANDBEW</t>
  </si>
  <si>
    <t>andrew_02</t>
  </si>
  <si>
    <t>andrew_03</t>
  </si>
  <si>
    <t>andrew_04</t>
  </si>
  <si>
    <t>andrew_05</t>
  </si>
  <si>
    <t>andrew_06</t>
  </si>
  <si>
    <t>angela_01</t>
  </si>
  <si>
    <t>angela_02</t>
  </si>
  <si>
    <t>angeline_01</t>
  </si>
  <si>
    <t>angeline_02</t>
  </si>
  <si>
    <t>anna_01</t>
  </si>
  <si>
    <t>anna_02</t>
  </si>
  <si>
    <t>anngela_01</t>
  </si>
  <si>
    <t>anngela_02</t>
  </si>
  <si>
    <t>ann_01</t>
  </si>
  <si>
    <t>ann_02</t>
  </si>
  <si>
    <t>anthony_01</t>
  </si>
  <si>
    <t>anthony_02</t>
  </si>
  <si>
    <t>Arnold_01</t>
  </si>
  <si>
    <t>Arnold_02</t>
  </si>
  <si>
    <t>arthur_01</t>
  </si>
  <si>
    <t>arthur_02</t>
  </si>
  <si>
    <t>bailey_01</t>
  </si>
  <si>
    <t>bailey_02</t>
  </si>
  <si>
    <t>bjorn_01</t>
  </si>
  <si>
    <t>BJORN</t>
  </si>
  <si>
    <t>bjorn_02</t>
  </si>
  <si>
    <t>brian_01</t>
  </si>
  <si>
    <t>brian_02</t>
  </si>
  <si>
    <t>brian_03</t>
  </si>
  <si>
    <t>brian_04</t>
  </si>
  <si>
    <t>brian_05</t>
  </si>
  <si>
    <t>brian_06</t>
  </si>
  <si>
    <t>bruce_01</t>
  </si>
  <si>
    <t>bruce_02</t>
  </si>
  <si>
    <t>cameron_01</t>
  </si>
  <si>
    <t>cameron_02</t>
  </si>
  <si>
    <t>cameron_03</t>
  </si>
  <si>
    <t>cameron_04</t>
  </si>
  <si>
    <t>carla_01</t>
  </si>
  <si>
    <t>carla_02</t>
  </si>
  <si>
    <t>carla_03</t>
  </si>
  <si>
    <t>carla_04</t>
  </si>
  <si>
    <t>carol_01</t>
  </si>
  <si>
    <t>CABOR</t>
  </si>
  <si>
    <t>carol_02</t>
  </si>
  <si>
    <t>catherine_01</t>
  </si>
  <si>
    <t>catherine_02</t>
  </si>
  <si>
    <t>christian_01</t>
  </si>
  <si>
    <t>christian_02</t>
  </si>
  <si>
    <t>christine_01</t>
  </si>
  <si>
    <t>christine_02</t>
  </si>
  <si>
    <t>christopher_01</t>
  </si>
  <si>
    <t>christopher_02</t>
  </si>
  <si>
    <t>chris_01</t>
  </si>
  <si>
    <t>chris_02</t>
  </si>
  <si>
    <t>clare_01</t>
  </si>
  <si>
    <t>clare_02</t>
  </si>
  <si>
    <t>colleen_01</t>
  </si>
  <si>
    <t>colleen_02</t>
  </si>
  <si>
    <t>danielle_01</t>
  </si>
  <si>
    <t>danielle_02</t>
  </si>
  <si>
    <t>daniel_01</t>
  </si>
  <si>
    <t>daniel_02</t>
  </si>
  <si>
    <t>daniel_03</t>
  </si>
  <si>
    <t>daniel_04</t>
  </si>
  <si>
    <t>darius_01</t>
  </si>
  <si>
    <t>DARIYS</t>
  </si>
  <si>
    <t>darius_02</t>
  </si>
  <si>
    <t>david_01</t>
  </si>
  <si>
    <t>david_02</t>
  </si>
  <si>
    <t>david_03</t>
  </si>
  <si>
    <t>david_04</t>
  </si>
  <si>
    <t>dawayne_01</t>
  </si>
  <si>
    <t>dawayne_02</t>
  </si>
  <si>
    <t>denzil_01</t>
  </si>
  <si>
    <t>denzil_02</t>
  </si>
  <si>
    <t>denzil_03</t>
  </si>
  <si>
    <t>denzil_04</t>
  </si>
  <si>
    <t>Denzil_05</t>
  </si>
  <si>
    <t>Denzil_06</t>
  </si>
  <si>
    <t>dion_01</t>
  </si>
  <si>
    <t>BION</t>
  </si>
  <si>
    <t>dion_02</t>
  </si>
  <si>
    <t>dorothy_01</t>
  </si>
  <si>
    <t>dorothy_02</t>
  </si>
  <si>
    <t>douglas_01</t>
  </si>
  <si>
    <t>douglas_02</t>
  </si>
  <si>
    <t>douglas_03</t>
  </si>
  <si>
    <t>douglas_04</t>
  </si>
  <si>
    <t>dylan_01</t>
  </si>
  <si>
    <t>dylan_02</t>
  </si>
  <si>
    <t>effy_01</t>
  </si>
  <si>
    <t>effy_02</t>
  </si>
  <si>
    <t>Eileen_01</t>
  </si>
  <si>
    <t>elizabeth_01</t>
  </si>
  <si>
    <t>elizabeth_02</t>
  </si>
  <si>
    <t>ercolino_01</t>
  </si>
  <si>
    <t>ercolino_02</t>
  </si>
  <si>
    <t>eric_01</t>
  </si>
  <si>
    <t>eric_02</t>
  </si>
  <si>
    <t>erin_01</t>
  </si>
  <si>
    <t>erin_02</t>
  </si>
  <si>
    <t>fay_01</t>
  </si>
  <si>
    <t>fay_02</t>
  </si>
  <si>
    <t>gareth_01</t>
  </si>
  <si>
    <t>gareth_02</t>
  </si>
  <si>
    <t>garry_01</t>
  </si>
  <si>
    <t>garry_02</t>
  </si>
  <si>
    <t>gary_01</t>
  </si>
  <si>
    <t>gary_02</t>
  </si>
  <si>
    <t>george_01</t>
  </si>
  <si>
    <t>george_02</t>
  </si>
  <si>
    <t>George_03</t>
  </si>
  <si>
    <t>George_04</t>
  </si>
  <si>
    <t>georgia_01</t>
  </si>
  <si>
    <t>CEORGIA</t>
  </si>
  <si>
    <t>georgia_02</t>
  </si>
  <si>
    <t>gideon_01</t>
  </si>
  <si>
    <t>gideon_02</t>
  </si>
  <si>
    <t>glenn_01</t>
  </si>
  <si>
    <t>QLENN</t>
  </si>
  <si>
    <t>glenn_02</t>
  </si>
  <si>
    <t>glenyce_01</t>
  </si>
  <si>
    <t>glenyce_02</t>
  </si>
  <si>
    <t>gregory_01</t>
  </si>
  <si>
    <t>GRECORY</t>
  </si>
  <si>
    <t>gregory_02</t>
  </si>
  <si>
    <t>gregory_03</t>
  </si>
  <si>
    <t>gregory_04</t>
  </si>
  <si>
    <t>harrison_01</t>
  </si>
  <si>
    <t>harrison_02</t>
  </si>
  <si>
    <t>hayley_01</t>
  </si>
  <si>
    <t>hayley_02</t>
  </si>
  <si>
    <t>Henry_01</t>
  </si>
  <si>
    <t>Henry_02</t>
  </si>
  <si>
    <t>Henry_03</t>
  </si>
  <si>
    <t>Henry_04</t>
  </si>
  <si>
    <t>isabel_01</t>
  </si>
  <si>
    <t>isabel_02</t>
  </si>
  <si>
    <t>isabel_03</t>
  </si>
  <si>
    <t>isabel_04</t>
  </si>
  <si>
    <t>ivan_01</t>
  </si>
  <si>
    <t>ivan_02</t>
  </si>
  <si>
    <t>jacqueline_01</t>
  </si>
  <si>
    <t>JALQUELINE</t>
  </si>
  <si>
    <t>jacqueline_02</t>
  </si>
  <si>
    <t>Jacqueline_03</t>
  </si>
  <si>
    <t>JACAUELINE</t>
  </si>
  <si>
    <t>Jacqueline_04</t>
  </si>
  <si>
    <t>james_01</t>
  </si>
  <si>
    <t>james_02</t>
  </si>
  <si>
    <t>janice_01</t>
  </si>
  <si>
    <t>janice_02</t>
  </si>
  <si>
    <t>janne_01</t>
  </si>
  <si>
    <t>janne_02</t>
  </si>
  <si>
    <t>jason_01</t>
  </si>
  <si>
    <t>jason_02</t>
  </si>
  <si>
    <t>jason_03</t>
  </si>
  <si>
    <t>JERSON</t>
  </si>
  <si>
    <t>jason_04</t>
  </si>
  <si>
    <t>Jeanette_01</t>
  </si>
  <si>
    <t>Jeanette_02</t>
  </si>
  <si>
    <t>Jeanette_03</t>
  </si>
  <si>
    <t>Jeanette_04</t>
  </si>
  <si>
    <t>Jeanette_05</t>
  </si>
  <si>
    <t>Jeanette_06</t>
  </si>
  <si>
    <t>jean_01</t>
  </si>
  <si>
    <t>jean_02</t>
  </si>
  <si>
    <t>jennifer_01</t>
  </si>
  <si>
    <t>jennifer_02</t>
  </si>
  <si>
    <t>jeremy_01</t>
  </si>
  <si>
    <t>JEVEMY</t>
  </si>
  <si>
    <t>jeremy_02</t>
  </si>
  <si>
    <t>joanna_01</t>
  </si>
  <si>
    <t>joanna_02</t>
  </si>
  <si>
    <t>joanne_01</t>
  </si>
  <si>
    <t>joanne_02</t>
  </si>
  <si>
    <t>joanne_03</t>
  </si>
  <si>
    <t>joanne_04</t>
  </si>
  <si>
    <t>joan_01</t>
  </si>
  <si>
    <t>VOAN</t>
  </si>
  <si>
    <t>joan_02</t>
  </si>
  <si>
    <t>joan_03</t>
  </si>
  <si>
    <t>joan_04</t>
  </si>
  <si>
    <t>john_01</t>
  </si>
  <si>
    <t>john_02</t>
  </si>
  <si>
    <t>john_03</t>
  </si>
  <si>
    <t>VOHN</t>
  </si>
  <si>
    <t>john_04</t>
  </si>
  <si>
    <t>john_05</t>
  </si>
  <si>
    <t>john_06</t>
  </si>
  <si>
    <t>john_07</t>
  </si>
  <si>
    <t>john_08</t>
  </si>
  <si>
    <t>john_09</t>
  </si>
  <si>
    <t>john_10</t>
  </si>
  <si>
    <t>john_11</t>
  </si>
  <si>
    <t>john_12</t>
  </si>
  <si>
    <t>josef_01</t>
  </si>
  <si>
    <t>josef_02</t>
  </si>
  <si>
    <t>joshua_01</t>
  </si>
  <si>
    <t>BOSHUA</t>
  </si>
  <si>
    <t>joshua_02</t>
  </si>
  <si>
    <t>julian_01</t>
  </si>
  <si>
    <t>julian_02</t>
  </si>
  <si>
    <t>julie_01</t>
  </si>
  <si>
    <t>julie_02</t>
  </si>
  <si>
    <t>june_01</t>
  </si>
  <si>
    <t>june_02</t>
  </si>
  <si>
    <t>junior_01</t>
  </si>
  <si>
    <t>junior_02</t>
  </si>
  <si>
    <t>karen_01</t>
  </si>
  <si>
    <t>karen_02</t>
  </si>
  <si>
    <t>karen_03</t>
  </si>
  <si>
    <t>karen_04</t>
  </si>
  <si>
    <t>kaye_01</t>
  </si>
  <si>
    <t>kaye_02</t>
  </si>
  <si>
    <t>kay_01</t>
  </si>
  <si>
    <t>KNY</t>
  </si>
  <si>
    <t>kay_02</t>
  </si>
  <si>
    <t>kenneth_01</t>
  </si>
  <si>
    <t>kenneth_02</t>
  </si>
  <si>
    <t>kerry_01</t>
  </si>
  <si>
    <t>kerry_02</t>
  </si>
  <si>
    <t>kevin_01</t>
  </si>
  <si>
    <t>kevin_02</t>
  </si>
  <si>
    <t>Kim_01</t>
  </si>
  <si>
    <t>HIN</t>
  </si>
  <si>
    <t>Kim_02</t>
  </si>
  <si>
    <t>konstantin_01</t>
  </si>
  <si>
    <t>konstantin_02</t>
  </si>
  <si>
    <t>kristy_01</t>
  </si>
  <si>
    <t>kristy_02</t>
  </si>
  <si>
    <t>lauren_01</t>
  </si>
  <si>
    <t>lauren_02</t>
  </si>
  <si>
    <t>lauren_03</t>
  </si>
  <si>
    <t>LAVREN</t>
  </si>
  <si>
    <t>lauren_04</t>
  </si>
  <si>
    <t>Laurette_01</t>
  </si>
  <si>
    <t>Laurette_02</t>
  </si>
  <si>
    <t>leianne_01</t>
  </si>
  <si>
    <t>leianne_02</t>
  </si>
  <si>
    <t>Liberty_01</t>
  </si>
  <si>
    <t>Liberty_02</t>
  </si>
  <si>
    <t>linda_01</t>
  </si>
  <si>
    <t>linda_02</t>
  </si>
  <si>
    <t>loredana_01</t>
  </si>
  <si>
    <t>loredana_02</t>
  </si>
  <si>
    <t>margaret_01</t>
  </si>
  <si>
    <t>margaret_02</t>
  </si>
  <si>
    <t>margo_01</t>
  </si>
  <si>
    <t>margo_02</t>
  </si>
  <si>
    <t>margret_01</t>
  </si>
  <si>
    <t>margret_02</t>
  </si>
  <si>
    <t>Margret_03</t>
  </si>
  <si>
    <t>Margret_04</t>
  </si>
  <si>
    <t>marianne_01</t>
  </si>
  <si>
    <t>MARIANNE</t>
  </si>
  <si>
    <t>marianne_02</t>
  </si>
  <si>
    <t>marie_01</t>
  </si>
  <si>
    <t>marie_02</t>
  </si>
  <si>
    <t>marilyn_01</t>
  </si>
  <si>
    <t>marilyn_02</t>
  </si>
  <si>
    <t>marina_01</t>
  </si>
  <si>
    <t>MARINA</t>
  </si>
  <si>
    <t>marina_02</t>
  </si>
  <si>
    <t>mark_01</t>
  </si>
  <si>
    <t>mark_02</t>
  </si>
  <si>
    <t>matthew_01</t>
  </si>
  <si>
    <t>matthew_02</t>
  </si>
  <si>
    <t>mayra_01</t>
  </si>
  <si>
    <t>mayra_02</t>
  </si>
  <si>
    <t>melinda_01</t>
  </si>
  <si>
    <t>melinda_02</t>
  </si>
  <si>
    <t>michael_01</t>
  </si>
  <si>
    <t>michael_02</t>
  </si>
  <si>
    <t>mikaela_01</t>
  </si>
  <si>
    <t>mikaela_02</t>
  </si>
  <si>
    <t>mike_01</t>
  </si>
  <si>
    <t>mike_02</t>
  </si>
  <si>
    <t>mitchell_01</t>
  </si>
  <si>
    <t>MRICHELL</t>
  </si>
  <si>
    <t>mitchell_02</t>
  </si>
  <si>
    <t>murray_01</t>
  </si>
  <si>
    <t>murray_02</t>
  </si>
  <si>
    <t>nathan_01</t>
  </si>
  <si>
    <t>nathan_02</t>
  </si>
  <si>
    <t>nicholas_01</t>
  </si>
  <si>
    <t>nicholas_02</t>
  </si>
  <si>
    <t>noel_01</t>
  </si>
  <si>
    <t>noel_02</t>
  </si>
  <si>
    <t>noel_03</t>
  </si>
  <si>
    <t>noel_04</t>
  </si>
  <si>
    <t>norman_01</t>
  </si>
  <si>
    <t>norman_02</t>
  </si>
  <si>
    <t>patrick_01</t>
  </si>
  <si>
    <t>patrick_02</t>
  </si>
  <si>
    <t>paul_01</t>
  </si>
  <si>
    <t>paul_02</t>
  </si>
  <si>
    <t>paul_03</t>
  </si>
  <si>
    <t>paul_04</t>
  </si>
  <si>
    <t>peter_01</t>
  </si>
  <si>
    <t>peter_02</t>
  </si>
  <si>
    <t>peter_03</t>
  </si>
  <si>
    <t>peter_04</t>
  </si>
  <si>
    <t>peter_05</t>
  </si>
  <si>
    <t>peter_06</t>
  </si>
  <si>
    <t>peter_07</t>
  </si>
  <si>
    <t>peter_08</t>
  </si>
  <si>
    <t>peter_09</t>
  </si>
  <si>
    <t>peter_10</t>
  </si>
  <si>
    <t>Peter_11</t>
  </si>
  <si>
    <t>Peter_12</t>
  </si>
  <si>
    <t>Peter_13</t>
  </si>
  <si>
    <t>Peter_14</t>
  </si>
  <si>
    <t>Peter_15</t>
  </si>
  <si>
    <t>Peter_16</t>
  </si>
  <si>
    <t>Peter_17</t>
  </si>
  <si>
    <t>Peter_18</t>
  </si>
  <si>
    <t>Peter_19</t>
  </si>
  <si>
    <t>Peter_20</t>
  </si>
  <si>
    <t>Peter_21</t>
  </si>
  <si>
    <t>Peter_22</t>
  </si>
  <si>
    <t>peter_23</t>
  </si>
  <si>
    <t>peter_24</t>
  </si>
  <si>
    <t>philip_01</t>
  </si>
  <si>
    <t>philip_02</t>
  </si>
  <si>
    <t>phoenix_01</t>
  </si>
  <si>
    <t>phoenix_02</t>
  </si>
  <si>
    <t>raymond_01</t>
  </si>
  <si>
    <t>raymond_02</t>
  </si>
  <si>
    <t>rebecca_01</t>
  </si>
  <si>
    <t>rebecca_02</t>
  </si>
  <si>
    <t>rhys_01</t>
  </si>
  <si>
    <t>rhys_02</t>
  </si>
  <si>
    <t>Richard_01</t>
  </si>
  <si>
    <t>Richard_02</t>
  </si>
  <si>
    <t>richard_03</t>
  </si>
  <si>
    <t>richard_04</t>
  </si>
  <si>
    <t>robert_01</t>
  </si>
  <si>
    <t>robert_02</t>
  </si>
  <si>
    <t>robert_03</t>
  </si>
  <si>
    <t>robert_04</t>
  </si>
  <si>
    <t>robert_05</t>
  </si>
  <si>
    <t>robert_06</t>
  </si>
  <si>
    <t>robert_07</t>
  </si>
  <si>
    <t>robert_08</t>
  </si>
  <si>
    <t>robyn_01</t>
  </si>
  <si>
    <t>robyn_02</t>
  </si>
  <si>
    <t>rodney_01</t>
  </si>
  <si>
    <t>rodney_02</t>
  </si>
  <si>
    <t>roger_01</t>
  </si>
  <si>
    <t>roger_02</t>
  </si>
  <si>
    <t>roland_01</t>
  </si>
  <si>
    <t>roland_02</t>
  </si>
  <si>
    <t>ronald_01</t>
  </si>
  <si>
    <t>ronald_02</t>
  </si>
  <si>
    <t>rosina_01</t>
  </si>
  <si>
    <t>rosina_02</t>
  </si>
  <si>
    <t>Russell_01</t>
  </si>
  <si>
    <t>Russell_02</t>
  </si>
  <si>
    <t>ryan_01</t>
  </si>
  <si>
    <t>RYAN</t>
  </si>
  <si>
    <t>ryan_02</t>
  </si>
  <si>
    <t>saleena_01</t>
  </si>
  <si>
    <t>saleena_02</t>
  </si>
  <si>
    <t>samuel_01</t>
  </si>
  <si>
    <t>samuel_02</t>
  </si>
  <si>
    <t>sarah_01</t>
  </si>
  <si>
    <t>BARAH</t>
  </si>
  <si>
    <t>sarah_02</t>
  </si>
  <si>
    <t>sarah_03</t>
  </si>
  <si>
    <t>sarah_04</t>
  </si>
  <si>
    <t>sarah_05</t>
  </si>
  <si>
    <t>sarah_06</t>
  </si>
  <si>
    <t>sarah_07</t>
  </si>
  <si>
    <t>sarah_08</t>
  </si>
  <si>
    <t>selina_01</t>
  </si>
  <si>
    <t>selina_02</t>
  </si>
  <si>
    <t>sharyn_01</t>
  </si>
  <si>
    <t>SHAYN</t>
  </si>
  <si>
    <t>sharyn_02</t>
  </si>
  <si>
    <t>Sonya_01</t>
  </si>
  <si>
    <t>Sonya_02</t>
  </si>
  <si>
    <t>Sonya_03</t>
  </si>
  <si>
    <t>Sonya_04</t>
  </si>
  <si>
    <t>stanley_01</t>
  </si>
  <si>
    <t>stanley_02</t>
  </si>
  <si>
    <t>stephanie_01</t>
  </si>
  <si>
    <t>stephanie_02</t>
  </si>
  <si>
    <t>stephen_01</t>
  </si>
  <si>
    <t>stephen_02</t>
  </si>
  <si>
    <t>steven_01</t>
  </si>
  <si>
    <t>steven_02</t>
  </si>
  <si>
    <t>steven_03</t>
  </si>
  <si>
    <t>steven_04</t>
  </si>
  <si>
    <t>stuart_01</t>
  </si>
  <si>
    <t>stuart_02</t>
  </si>
  <si>
    <t>Susan_01</t>
  </si>
  <si>
    <t>SUSON</t>
  </si>
  <si>
    <t>Susan_02</t>
  </si>
  <si>
    <t>sylvia_01</t>
  </si>
  <si>
    <t>SULVIA</t>
  </si>
  <si>
    <t>sylvia_02</t>
  </si>
  <si>
    <t>tanya_01</t>
  </si>
  <si>
    <t>tanya_02</t>
  </si>
  <si>
    <t>terence_01</t>
  </si>
  <si>
    <t>TERENCE</t>
  </si>
  <si>
    <t>JERRENCE</t>
  </si>
  <si>
    <t>terence_02</t>
  </si>
  <si>
    <t>timothy_01</t>
  </si>
  <si>
    <t>timothy_02</t>
  </si>
  <si>
    <t>tina_01</t>
  </si>
  <si>
    <t>tina_02</t>
  </si>
  <si>
    <t>trevor_01</t>
  </si>
  <si>
    <t>trevor_02</t>
  </si>
  <si>
    <t>venessa_01</t>
  </si>
  <si>
    <t>venessa_02</t>
  </si>
  <si>
    <t>victoria_01</t>
  </si>
  <si>
    <t>victoria_02</t>
  </si>
  <si>
    <t>violet_01</t>
  </si>
  <si>
    <t>violet_02</t>
  </si>
  <si>
    <t>wendy_01</t>
  </si>
  <si>
    <t>wendy_02</t>
  </si>
  <si>
    <t>wolfgang_01</t>
  </si>
  <si>
    <t>NOLFGANG</t>
  </si>
  <si>
    <t>wolfgang_02</t>
  </si>
  <si>
    <t>WYATT_01</t>
  </si>
  <si>
    <t>WYATT_02</t>
  </si>
  <si>
    <t>yvonne_01</t>
  </si>
  <si>
    <t>yvonne_02</t>
  </si>
  <si>
    <t>zenith_01</t>
  </si>
  <si>
    <t>zenith_02</t>
  </si>
  <si>
    <t>Parascript FormXtra 7.6 Alphabetic</t>
  </si>
  <si>
    <t>Parascript FormXtra 7.6 FirstName</t>
  </si>
  <si>
    <t>JOSE</t>
  </si>
  <si>
    <t>Parascript FormXtra 7.6 FirstName, Cursive, Accurate</t>
  </si>
  <si>
    <t>Parascript FormXtra 7.6 FirstName, Cursive, Accurate, 2300 US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</si>
</sst>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\±0.0%"/>
    <numFmt numFmtId="166" formatCode="0.0"/>
    <numFmt numFmtId="167" formatCode="_-* #,##0.0_-;\-* #,##0.0_-;_-* &quot;-&quot;??_-;_-@_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gradientFill degree="45">
        <stop position="0">
          <color theme="4" tint="0.40000610370189521"/>
        </stop>
        <stop position="1">
          <color theme="9" tint="0.40000610370189521"/>
        </stop>
      </gradientFill>
    </fill>
    <fill>
      <gradientFill degree="45">
        <stop position="0">
          <color theme="4" tint="0.40000610370189521"/>
        </stop>
        <stop position="1">
          <color theme="7" tint="0.40000610370189521"/>
        </stop>
      </gradient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0" fontId="4" fillId="0" borderId="0" xfId="0" applyFont="1"/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10" fontId="0" fillId="0" borderId="0" xfId="0" applyNumberFormat="1" applyBorder="1"/>
    <xf numFmtId="0" fontId="0" fillId="8" borderId="2" xfId="0" applyFont="1" applyFill="1" applyBorder="1"/>
    <xf numFmtId="0" fontId="0" fillId="0" borderId="2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9" borderId="0" xfId="0" applyFont="1" applyFill="1" applyAlignment="1">
      <alignment horizontal="center" vertical="center"/>
    </xf>
    <xf numFmtId="164" fontId="2" fillId="9" borderId="0" xfId="1" applyNumberFormat="1" applyFont="1" applyFill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0" fillId="5" borderId="0" xfId="1" applyNumberFormat="1" applyFont="1" applyFill="1" applyBorder="1" applyAlignment="1">
      <alignment horizontal="center"/>
    </xf>
    <xf numFmtId="164" fontId="2" fillId="9" borderId="0" xfId="1" applyNumberFormat="1" applyFont="1" applyFill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5" fillId="2" borderId="5" xfId="1" applyNumberFormat="1" applyFont="1" applyFill="1" applyBorder="1" applyAlignment="1">
      <alignment horizontal="center"/>
    </xf>
    <xf numFmtId="164" fontId="5" fillId="3" borderId="5" xfId="1" applyNumberFormat="1" applyFont="1" applyFill="1" applyBorder="1" applyAlignment="1">
      <alignment horizontal="center"/>
    </xf>
    <xf numFmtId="164" fontId="5" fillId="4" borderId="5" xfId="1" applyNumberFormat="1" applyFont="1" applyFill="1" applyBorder="1" applyAlignment="1">
      <alignment horizontal="center"/>
    </xf>
    <xf numFmtId="164" fontId="5" fillId="5" borderId="5" xfId="1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9" borderId="6" xfId="1" applyNumberFormat="1" applyFont="1" applyFill="1" applyBorder="1" applyAlignment="1">
      <alignment horizontal="center"/>
    </xf>
    <xf numFmtId="0" fontId="2" fillId="10" borderId="0" xfId="0" applyFont="1" applyFill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8" borderId="1" xfId="0" applyNumberFormat="1" applyFont="1" applyFill="1" applyBorder="1" applyAlignment="1">
      <alignment horizontal="center" vertical="center"/>
    </xf>
    <xf numFmtId="9" fontId="0" fillId="8" borderId="3" xfId="1" applyNumberFormat="1" applyFont="1" applyFill="1" applyBorder="1"/>
    <xf numFmtId="1" fontId="0" fillId="0" borderId="1" xfId="0" applyNumberFormat="1" applyFont="1" applyBorder="1" applyAlignment="1">
      <alignment horizontal="center" vertical="center"/>
    </xf>
    <xf numFmtId="9" fontId="4" fillId="0" borderId="3" xfId="1" applyNumberFormat="1" applyFont="1" applyBorder="1"/>
    <xf numFmtId="9" fontId="0" fillId="0" borderId="3" xfId="1" applyNumberFormat="1" applyFont="1" applyBorder="1"/>
    <xf numFmtId="167" fontId="0" fillId="0" borderId="0" xfId="2" applyNumberFormat="1" applyFont="1" applyAlignment="1">
      <alignment horizontal="right"/>
    </xf>
    <xf numFmtId="168" fontId="0" fillId="0" borderId="0" xfId="2" applyNumberFormat="1" applyFont="1" applyAlignment="1">
      <alignment horizontal="right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168" fontId="5" fillId="0" borderId="5" xfId="2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43" fontId="5" fillId="0" borderId="5" xfId="2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164" fontId="2" fillId="7" borderId="0" xfId="1" applyNumberFormat="1" applyFont="1" applyFill="1" applyBorder="1" applyAlignment="1">
      <alignment horizontal="center" vertical="center" wrapText="1"/>
    </xf>
    <xf numFmtId="164" fontId="2" fillId="4" borderId="0" xfId="1" applyNumberFormat="1" applyFont="1" applyFill="1" applyBorder="1" applyAlignment="1">
      <alignment horizontal="center" vertical="center" wrapText="1"/>
    </xf>
    <xf numFmtId="164" fontId="2" fillId="5" borderId="0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164" fontId="2" fillId="10" borderId="0" xfId="1" applyNumberFormat="1" applyFont="1" applyFill="1" applyAlignment="1">
      <alignment horizontal="center" vertical="center" wrapText="1"/>
    </xf>
    <xf numFmtId="168" fontId="2" fillId="0" borderId="0" xfId="2" applyNumberFormat="1" applyFont="1" applyAlignment="1">
      <alignment horizontal="center" wrapText="1"/>
    </xf>
    <xf numFmtId="166" fontId="2" fillId="0" borderId="0" xfId="1" applyNumberFormat="1" applyFont="1" applyAlignment="1">
      <alignment horizontal="center" vertical="center"/>
    </xf>
    <xf numFmtId="0" fontId="0" fillId="0" borderId="0" xfId="0" applyNumberFormat="1" applyBorder="1"/>
    <xf numFmtId="9" fontId="2" fillId="0" borderId="0" xfId="1" applyFont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80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* #,##0_-;\-* #,##0_-;_-* &quot;-&quot;??_-;_-@_-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gradientFill degree="45">
          <stop position="0">
            <color theme="4" tint="0.40000610370189521"/>
          </stop>
          <stop position="1">
            <color theme="7" tint="0.40000610370189521"/>
          </stop>
        </gradient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gradientFill degree="45">
          <stop position="0">
            <color theme="4" tint="0.40000610370189521"/>
          </stop>
          <stop position="1">
            <color theme="9" tint="0.40000610370189521"/>
          </stop>
        </gradient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'Parascript 1'!$B$3</c:f>
          <c:strCache>
            <c:ptCount val="1"/>
            <c:pt idx="0">
              <c:v>Confidence Threshold Optimizer
Parascript FormXtra 7.6 Alphabetic
error confidence range =±4.9%
425 samples. Threshold =70.0%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9652764825612"/>
          <c:y val="0.17171532632075798"/>
          <c:w val="0.86511954285837867"/>
          <c:h val="0.7027152955871466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'Parascript 1'!$K$6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1'!$J$12:$J$32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1'!$K$12:$K$32</c:f>
              <c:numCache>
                <c:formatCode>0.0%</c:formatCode>
                <c:ptCount val="21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  <c:pt idx="3">
                  <c:v>0.83529411764705885</c:v>
                </c:pt>
                <c:pt idx="4">
                  <c:v>0.83529411764705885</c:v>
                </c:pt>
                <c:pt idx="5">
                  <c:v>0.83058823529411763</c:v>
                </c:pt>
                <c:pt idx="6">
                  <c:v>0.83058823529411763</c:v>
                </c:pt>
                <c:pt idx="7">
                  <c:v>0.82117647058823529</c:v>
                </c:pt>
                <c:pt idx="8">
                  <c:v>0.81647058823529417</c:v>
                </c:pt>
                <c:pt idx="9">
                  <c:v>0.80705882352941172</c:v>
                </c:pt>
                <c:pt idx="10">
                  <c:v>0.79764705882352938</c:v>
                </c:pt>
                <c:pt idx="11">
                  <c:v>0.76941176470588235</c:v>
                </c:pt>
                <c:pt idx="12">
                  <c:v>0.71764705882352942</c:v>
                </c:pt>
                <c:pt idx="13">
                  <c:v>0.57647058823529407</c:v>
                </c:pt>
                <c:pt idx="14">
                  <c:v>0.28705882352941176</c:v>
                </c:pt>
                <c:pt idx="15">
                  <c:v>8.9411764705882357E-2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9-47AA-8D33-C599160A9363}"/>
            </c:ext>
          </c:extLst>
        </c:ser>
        <c:ser>
          <c:idx val="1"/>
          <c:order val="1"/>
          <c:tx>
            <c:strRef>
              <c:f>'Parascript 1'!$L$6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1'!$J$12:$J$32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1'!$L$12:$L$32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4.7058823529411761E-3</c:v>
                </c:pt>
                <c:pt idx="4">
                  <c:v>4.7058823529411761E-3</c:v>
                </c:pt>
                <c:pt idx="5">
                  <c:v>9.4117647058823521E-3</c:v>
                </c:pt>
                <c:pt idx="6">
                  <c:v>9.4117647058823521E-3</c:v>
                </c:pt>
                <c:pt idx="7">
                  <c:v>1.8823529411764704E-2</c:v>
                </c:pt>
                <c:pt idx="8">
                  <c:v>2.3529411764705882E-2</c:v>
                </c:pt>
                <c:pt idx="9">
                  <c:v>3.2941176470588238E-2</c:v>
                </c:pt>
                <c:pt idx="10">
                  <c:v>4.2352941176470586E-2</c:v>
                </c:pt>
                <c:pt idx="11">
                  <c:v>7.0588235294117646E-2</c:v>
                </c:pt>
                <c:pt idx="12">
                  <c:v>0.12235294117647059</c:v>
                </c:pt>
                <c:pt idx="13">
                  <c:v>0.2635294117647059</c:v>
                </c:pt>
                <c:pt idx="14">
                  <c:v>0.55294117647058827</c:v>
                </c:pt>
                <c:pt idx="15">
                  <c:v>0.75058823529411767</c:v>
                </c:pt>
                <c:pt idx="16">
                  <c:v>0.84</c:v>
                </c:pt>
                <c:pt idx="17">
                  <c:v>0.84</c:v>
                </c:pt>
                <c:pt idx="18">
                  <c:v>0.84</c:v>
                </c:pt>
                <c:pt idx="19">
                  <c:v>0.84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9-47AA-8D33-C599160A9363}"/>
            </c:ext>
          </c:extLst>
        </c:ser>
        <c:ser>
          <c:idx val="2"/>
          <c:order val="2"/>
          <c:tx>
            <c:strRef>
              <c:f>'Parascript 1'!$M$6</c:f>
              <c:strCache>
                <c:ptCount val="1"/>
                <c:pt idx="0">
                  <c:v>True Negatives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1'!$J$12:$J$32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1'!$M$12:$M$32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9.4117647058823521E-3</c:v>
                </c:pt>
                <c:pt idx="4">
                  <c:v>2.3529411764705882E-2</c:v>
                </c:pt>
                <c:pt idx="5">
                  <c:v>3.7647058823529408E-2</c:v>
                </c:pt>
                <c:pt idx="6">
                  <c:v>4.2352941176470586E-2</c:v>
                </c:pt>
                <c:pt idx="7">
                  <c:v>4.2352941176470586E-2</c:v>
                </c:pt>
                <c:pt idx="8">
                  <c:v>4.2352941176470586E-2</c:v>
                </c:pt>
                <c:pt idx="9">
                  <c:v>4.2352941176470586E-2</c:v>
                </c:pt>
                <c:pt idx="10">
                  <c:v>4.7058823529411764E-2</c:v>
                </c:pt>
                <c:pt idx="11">
                  <c:v>0.08</c:v>
                </c:pt>
                <c:pt idx="12">
                  <c:v>0.10823529411764705</c:v>
                </c:pt>
                <c:pt idx="13">
                  <c:v>0.12705882352941175</c:v>
                </c:pt>
                <c:pt idx="14">
                  <c:v>0.14588235294117646</c:v>
                </c:pt>
                <c:pt idx="15">
                  <c:v>0.15529411764705883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9-47AA-8D33-C599160A9363}"/>
            </c:ext>
          </c:extLst>
        </c:ser>
        <c:ser>
          <c:idx val="3"/>
          <c:order val="3"/>
          <c:tx>
            <c:strRef>
              <c:f>'Parascript 1'!$N$6</c:f>
              <c:strCache>
                <c:ptCount val="1"/>
                <c:pt idx="0">
                  <c:v>False  Positives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1'!$J$12:$J$32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1'!$N$12:$N$32</c:f>
              <c:numCache>
                <c:formatCode>0.0%</c:formatCode>
                <c:ptCount val="21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0.15058823529411763</c:v>
                </c:pt>
                <c:pt idx="4">
                  <c:v>0.13647058823529412</c:v>
                </c:pt>
                <c:pt idx="5">
                  <c:v>0.12235294117647059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0.11294117647058824</c:v>
                </c:pt>
                <c:pt idx="11">
                  <c:v>0.08</c:v>
                </c:pt>
                <c:pt idx="12">
                  <c:v>5.1764705882352942E-2</c:v>
                </c:pt>
                <c:pt idx="13">
                  <c:v>3.2941176470588238E-2</c:v>
                </c:pt>
                <c:pt idx="14">
                  <c:v>1.411764705882353E-2</c:v>
                </c:pt>
                <c:pt idx="15">
                  <c:v>4.7058823529411761E-3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99-47AA-8D33-C599160A9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95627391"/>
        <c:axId val="111170799"/>
      </c:barChart>
      <c:catAx>
        <c:axId val="49562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Confidence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70799"/>
        <c:crosses val="autoZero"/>
        <c:auto val="0"/>
        <c:lblAlgn val="ctr"/>
        <c:lblOffset val="100"/>
        <c:noMultiLvlLbl val="0"/>
      </c:catAx>
      <c:valAx>
        <c:axId val="11117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2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22988639397531E-3"/>
          <c:y val="3.4958184056215362E-2"/>
          <c:w val="0.96551013968660804"/>
          <c:h val="0.926227971902328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'Parascript 1'!$B$1</c:f>
              <c:strCache>
                <c:ptCount val="1"/>
                <c:pt idx="0">
                  <c:v>Parascript FormXtra 7.6 Alphabetic</c:v>
                </c:pt>
              </c:strCache>
            </c:strRef>
          </c:tx>
          <c:spPr>
            <a:noFill/>
            <a:ln w="381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38100">
                <a:solidFill>
                  <a:schemeClr val="tx1"/>
                </a:solidFill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FA-43CE-A612-78075B547AAE}"/>
              </c:ext>
            </c:extLst>
          </c:dPt>
          <c:cat>
            <c:numRef>
              <c:f>'Parascript 1'!$E$24:$M$24</c:f>
              <c:numCache>
                <c:formatCode>General</c:formatCode>
                <c:ptCount val="9"/>
                <c:pt idx="5" formatCode="0%">
                  <c:v>0.6</c:v>
                </c:pt>
                <c:pt idx="6" formatCode="0.0%">
                  <c:v>0.71764705882352942</c:v>
                </c:pt>
                <c:pt idx="7" formatCode="0.0%">
                  <c:v>0.12235294117647059</c:v>
                </c:pt>
                <c:pt idx="8" formatCode="0.0%">
                  <c:v>0.10823529411764705</c:v>
                </c:pt>
              </c:numCache>
            </c:numRef>
          </c:cat>
          <c:val>
            <c:numRef>
              <c:f>'Parascript 1'!$B$5</c:f>
              <c:numCache>
                <c:formatCode>0%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FA-43CE-A612-78075B547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"/>
        <c:axId val="925014832"/>
        <c:axId val="925021488"/>
      </c:barChart>
      <c:catAx>
        <c:axId val="9250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21488"/>
        <c:crosses val="autoZero"/>
        <c:auto val="1"/>
        <c:lblAlgn val="ctr"/>
        <c:lblOffset val="100"/>
        <c:noMultiLvlLbl val="0"/>
      </c:catAx>
      <c:valAx>
        <c:axId val="925021488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925014832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OCR Errors per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'Parascript 1'!$V$12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'Parascript 1'!$T$13:$T$27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'Parascript 1'!$V$13:$V$27</c:f>
              <c:numCache>
                <c:formatCode>0%</c:formatCode>
                <c:ptCount val="15"/>
                <c:pt idx="0">
                  <c:v>0.84</c:v>
                </c:pt>
                <c:pt idx="1">
                  <c:v>0.11764705882352941</c:v>
                </c:pt>
                <c:pt idx="2">
                  <c:v>4.2352941176470586E-2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9-4681-A709-F4EE1EB4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857424"/>
        <c:axId val="807859504"/>
      </c:barChart>
      <c:catAx>
        <c:axId val="80785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9504"/>
        <c:crosses val="autoZero"/>
        <c:auto val="1"/>
        <c:lblAlgn val="ctr"/>
        <c:lblOffset val="100"/>
        <c:tickMarkSkip val="1"/>
        <c:noMultiLvlLbl val="0"/>
      </c:catAx>
      <c:valAx>
        <c:axId val="807859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'Parascript 2'!$B$3</c:f>
          <c:strCache>
            <c:ptCount val="1"/>
            <c:pt idx="0">
              <c:v>Confidence Threshold Optimizer
Parascript FormXtra 7.6 FirstName
error confidence range =±4.9%
425 samples. Threshold =68.0%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9652764825612"/>
          <c:y val="0.17171532632075798"/>
          <c:w val="0.86511954285837867"/>
          <c:h val="0.7027152955871466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'Parascript 2'!$K$6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2'!$J$12:$J$32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2'!$K$12:$K$32</c:f>
              <c:numCache>
                <c:formatCode>0.0%</c:formatCode>
                <c:ptCount val="21"/>
                <c:pt idx="0">
                  <c:v>0.94352941176470584</c:v>
                </c:pt>
                <c:pt idx="1">
                  <c:v>0.94352941176470584</c:v>
                </c:pt>
                <c:pt idx="2">
                  <c:v>0.94352941176470584</c:v>
                </c:pt>
                <c:pt idx="3">
                  <c:v>0.91529411764705881</c:v>
                </c:pt>
                <c:pt idx="4">
                  <c:v>0.90117647058823525</c:v>
                </c:pt>
                <c:pt idx="5">
                  <c:v>0.90117647058823525</c:v>
                </c:pt>
                <c:pt idx="6">
                  <c:v>0.89647058823529413</c:v>
                </c:pt>
                <c:pt idx="7">
                  <c:v>0.88235294117647056</c:v>
                </c:pt>
                <c:pt idx="8">
                  <c:v>0.88235294117647056</c:v>
                </c:pt>
                <c:pt idx="9">
                  <c:v>0.87764705882352945</c:v>
                </c:pt>
                <c:pt idx="10">
                  <c:v>0.87294117647058822</c:v>
                </c:pt>
                <c:pt idx="11">
                  <c:v>0.85882352941176465</c:v>
                </c:pt>
                <c:pt idx="12">
                  <c:v>0.81647058823529417</c:v>
                </c:pt>
                <c:pt idx="13">
                  <c:v>0.76</c:v>
                </c:pt>
                <c:pt idx="14">
                  <c:v>0.64235294117647057</c:v>
                </c:pt>
                <c:pt idx="15">
                  <c:v>0.47764705882352942</c:v>
                </c:pt>
                <c:pt idx="16">
                  <c:v>0.23058823529411765</c:v>
                </c:pt>
                <c:pt idx="17">
                  <c:v>4.7058823529411764E-2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9-4393-ABD6-8D92F4A399FD}"/>
            </c:ext>
          </c:extLst>
        </c:ser>
        <c:ser>
          <c:idx val="1"/>
          <c:order val="1"/>
          <c:tx>
            <c:strRef>
              <c:f>'Parascript 2'!$L$6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2'!$J$12:$J$32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2'!$L$12:$L$32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2.823529411764706E-2</c:v>
                </c:pt>
                <c:pt idx="4">
                  <c:v>4.2352941176470586E-2</c:v>
                </c:pt>
                <c:pt idx="5">
                  <c:v>4.2352941176470586E-2</c:v>
                </c:pt>
                <c:pt idx="6">
                  <c:v>4.7058823529411764E-2</c:v>
                </c:pt>
                <c:pt idx="7">
                  <c:v>6.1176470588235297E-2</c:v>
                </c:pt>
                <c:pt idx="8">
                  <c:v>6.1176470588235297E-2</c:v>
                </c:pt>
                <c:pt idx="9">
                  <c:v>6.5882352941176475E-2</c:v>
                </c:pt>
                <c:pt idx="10">
                  <c:v>7.0588235294117646E-2</c:v>
                </c:pt>
                <c:pt idx="11">
                  <c:v>8.4705882352941173E-2</c:v>
                </c:pt>
                <c:pt idx="12">
                  <c:v>0.12705882352941175</c:v>
                </c:pt>
                <c:pt idx="13">
                  <c:v>0.18352941176470589</c:v>
                </c:pt>
                <c:pt idx="14">
                  <c:v>0.30117647058823527</c:v>
                </c:pt>
                <c:pt idx="15">
                  <c:v>0.46588235294117647</c:v>
                </c:pt>
                <c:pt idx="16">
                  <c:v>0.71294117647058819</c:v>
                </c:pt>
                <c:pt idx="17">
                  <c:v>0.89647058823529413</c:v>
                </c:pt>
                <c:pt idx="18">
                  <c:v>0.94352941176470584</c:v>
                </c:pt>
                <c:pt idx="19">
                  <c:v>0.94352941176470584</c:v>
                </c:pt>
                <c:pt idx="20">
                  <c:v>0.94352941176470584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59-4393-ABD6-8D92F4A399FD}"/>
            </c:ext>
          </c:extLst>
        </c:ser>
        <c:ser>
          <c:idx val="2"/>
          <c:order val="2"/>
          <c:tx>
            <c:strRef>
              <c:f>'Parascript 2'!$M$6</c:f>
              <c:strCache>
                <c:ptCount val="1"/>
                <c:pt idx="0">
                  <c:v>True Negatives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2'!$J$12:$J$32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2'!$M$12:$M$32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3.2941176470588238E-2</c:v>
                </c:pt>
                <c:pt idx="4">
                  <c:v>3.2941176470588238E-2</c:v>
                </c:pt>
                <c:pt idx="5">
                  <c:v>3.2941176470588238E-2</c:v>
                </c:pt>
                <c:pt idx="6">
                  <c:v>3.2941176470588238E-2</c:v>
                </c:pt>
                <c:pt idx="7">
                  <c:v>3.2941176470588238E-2</c:v>
                </c:pt>
                <c:pt idx="8">
                  <c:v>3.2941176470588238E-2</c:v>
                </c:pt>
                <c:pt idx="9">
                  <c:v>3.2941176470588238E-2</c:v>
                </c:pt>
                <c:pt idx="10">
                  <c:v>3.7647058823529408E-2</c:v>
                </c:pt>
                <c:pt idx="11">
                  <c:v>3.7647058823529408E-2</c:v>
                </c:pt>
                <c:pt idx="12">
                  <c:v>3.7647058823529408E-2</c:v>
                </c:pt>
                <c:pt idx="13">
                  <c:v>4.2352941176470586E-2</c:v>
                </c:pt>
                <c:pt idx="14">
                  <c:v>5.1764705882352942E-2</c:v>
                </c:pt>
                <c:pt idx="15">
                  <c:v>5.1764705882352942E-2</c:v>
                </c:pt>
                <c:pt idx="16">
                  <c:v>5.647058823529412E-2</c:v>
                </c:pt>
                <c:pt idx="17">
                  <c:v>5.647058823529412E-2</c:v>
                </c:pt>
                <c:pt idx="18">
                  <c:v>5.647058823529412E-2</c:v>
                </c:pt>
                <c:pt idx="19">
                  <c:v>5.647058823529412E-2</c:v>
                </c:pt>
                <c:pt idx="20">
                  <c:v>5.647058823529412E-2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59-4393-ABD6-8D92F4A399FD}"/>
            </c:ext>
          </c:extLst>
        </c:ser>
        <c:ser>
          <c:idx val="3"/>
          <c:order val="3"/>
          <c:tx>
            <c:strRef>
              <c:f>'Parascript 2'!$N$6</c:f>
              <c:strCache>
                <c:ptCount val="1"/>
                <c:pt idx="0">
                  <c:v>False  Positives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2'!$J$12:$J$32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2'!$N$12:$N$32</c:f>
              <c:numCache>
                <c:formatCode>0.0%</c:formatCode>
                <c:ptCount val="21"/>
                <c:pt idx="0">
                  <c:v>5.647058823529412E-2</c:v>
                </c:pt>
                <c:pt idx="1">
                  <c:v>5.647058823529412E-2</c:v>
                </c:pt>
                <c:pt idx="2">
                  <c:v>5.647058823529412E-2</c:v>
                </c:pt>
                <c:pt idx="3">
                  <c:v>2.3529411764705882E-2</c:v>
                </c:pt>
                <c:pt idx="4">
                  <c:v>2.3529411764705882E-2</c:v>
                </c:pt>
                <c:pt idx="5">
                  <c:v>2.3529411764705882E-2</c:v>
                </c:pt>
                <c:pt idx="6">
                  <c:v>2.3529411764705882E-2</c:v>
                </c:pt>
                <c:pt idx="7">
                  <c:v>2.3529411764705882E-2</c:v>
                </c:pt>
                <c:pt idx="8">
                  <c:v>2.3529411764705882E-2</c:v>
                </c:pt>
                <c:pt idx="9">
                  <c:v>2.3529411764705882E-2</c:v>
                </c:pt>
                <c:pt idx="10">
                  <c:v>1.8823529411764704E-2</c:v>
                </c:pt>
                <c:pt idx="11">
                  <c:v>1.8823529411764704E-2</c:v>
                </c:pt>
                <c:pt idx="12">
                  <c:v>1.8823529411764704E-2</c:v>
                </c:pt>
                <c:pt idx="13">
                  <c:v>1.411764705882353E-2</c:v>
                </c:pt>
                <c:pt idx="14">
                  <c:v>4.7058823529411761E-3</c:v>
                </c:pt>
                <c:pt idx="15">
                  <c:v>4.7058823529411761E-3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59-4393-ABD6-8D92F4A3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95627391"/>
        <c:axId val="111170799"/>
      </c:barChart>
      <c:catAx>
        <c:axId val="49562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Confidence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70799"/>
        <c:crosses val="autoZero"/>
        <c:auto val="0"/>
        <c:lblAlgn val="ctr"/>
        <c:lblOffset val="100"/>
        <c:noMultiLvlLbl val="0"/>
      </c:catAx>
      <c:valAx>
        <c:axId val="11117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2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22988639397531E-3"/>
          <c:y val="3.4958184056215362E-2"/>
          <c:w val="0.96551013968660804"/>
          <c:h val="0.926227971902328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'Parascript 2'!$B$1</c:f>
              <c:strCache>
                <c:ptCount val="1"/>
                <c:pt idx="0">
                  <c:v>Parascript FormXtra 7.6 FirstName</c:v>
                </c:pt>
              </c:strCache>
            </c:strRef>
          </c:tx>
          <c:spPr>
            <a:noFill/>
            <a:ln w="381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38100">
                <a:solidFill>
                  <a:schemeClr val="tx1"/>
                </a:solidFill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5D-4163-B93D-BF9F2CBFB74D}"/>
              </c:ext>
            </c:extLst>
          </c:dPt>
          <c:cat>
            <c:numRef>
              <c:f>'Parascript 2'!$E$24:$M$24</c:f>
              <c:numCache>
                <c:formatCode>General</c:formatCode>
                <c:ptCount val="9"/>
                <c:pt idx="5" formatCode="0%">
                  <c:v>0.6</c:v>
                </c:pt>
                <c:pt idx="6" formatCode="0.0%">
                  <c:v>0.81647058823529417</c:v>
                </c:pt>
                <c:pt idx="7" formatCode="0.0%">
                  <c:v>0.12705882352941175</c:v>
                </c:pt>
                <c:pt idx="8" formatCode="0.0%">
                  <c:v>3.7647058823529408E-2</c:v>
                </c:pt>
              </c:numCache>
            </c:numRef>
          </c:cat>
          <c:val>
            <c:numRef>
              <c:f>'Parascript 2'!$B$5</c:f>
              <c:numCache>
                <c:formatCode>0%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163-B93D-BF9F2CBFB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"/>
        <c:axId val="925014832"/>
        <c:axId val="925021488"/>
      </c:barChart>
      <c:catAx>
        <c:axId val="9250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21488"/>
        <c:crosses val="autoZero"/>
        <c:auto val="1"/>
        <c:lblAlgn val="ctr"/>
        <c:lblOffset val="100"/>
        <c:noMultiLvlLbl val="0"/>
      </c:catAx>
      <c:valAx>
        <c:axId val="925021488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925014832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OCR Errors per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'Parascript 2'!$V$12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'Parascript 2'!$T$13:$T$27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'Parascript 2'!$V$13:$V$27</c:f>
              <c:numCache>
                <c:formatCode>0%</c:formatCode>
                <c:ptCount val="15"/>
                <c:pt idx="0">
                  <c:v>0.94352941176470584</c:v>
                </c:pt>
                <c:pt idx="1">
                  <c:v>3.7647058823529408E-2</c:v>
                </c:pt>
                <c:pt idx="2">
                  <c:v>1.8823529411764704E-2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A-4B97-B41A-BCE4FDA2D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857424"/>
        <c:axId val="807859504"/>
      </c:barChart>
      <c:catAx>
        <c:axId val="80785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9504"/>
        <c:crosses val="autoZero"/>
        <c:auto val="1"/>
        <c:lblAlgn val="ctr"/>
        <c:lblOffset val="100"/>
        <c:tickMarkSkip val="1"/>
        <c:noMultiLvlLbl val="0"/>
      </c:catAx>
      <c:valAx>
        <c:axId val="807859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'Parascript 3'!$B$3</c:f>
          <c:strCache>
            <c:ptCount val="1"/>
            <c:pt idx="0">
              <c:v>Confidence Threshold Optimizer
Parascript FormXtra 7.6 FirstName, Cursive, Accurate
error confidence range =±4.9%
425 samples. Threshold =78.0%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9652764825612"/>
          <c:y val="0.17171532632075798"/>
          <c:w val="0.86511954285837867"/>
          <c:h val="0.7027152955871466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'Parascript 3'!$K$6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3'!$J$12:$J$32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3'!$K$12:$K$32</c:f>
              <c:numCache>
                <c:formatCode>0.0%</c:formatCode>
                <c:ptCount val="21"/>
                <c:pt idx="0">
                  <c:v>0.94352941176470584</c:v>
                </c:pt>
                <c:pt idx="1">
                  <c:v>0.94352941176470584</c:v>
                </c:pt>
                <c:pt idx="2">
                  <c:v>0.94352941176470584</c:v>
                </c:pt>
                <c:pt idx="3">
                  <c:v>0.91529411764705881</c:v>
                </c:pt>
                <c:pt idx="4">
                  <c:v>0.90117647058823525</c:v>
                </c:pt>
                <c:pt idx="5">
                  <c:v>0.90117647058823525</c:v>
                </c:pt>
                <c:pt idx="6">
                  <c:v>0.89647058823529413</c:v>
                </c:pt>
                <c:pt idx="7">
                  <c:v>0.88235294117647056</c:v>
                </c:pt>
                <c:pt idx="8">
                  <c:v>0.88235294117647056</c:v>
                </c:pt>
                <c:pt idx="9">
                  <c:v>0.87764705882352945</c:v>
                </c:pt>
                <c:pt idx="10">
                  <c:v>0.87294117647058822</c:v>
                </c:pt>
                <c:pt idx="11">
                  <c:v>0.85882352941176465</c:v>
                </c:pt>
                <c:pt idx="12">
                  <c:v>0.81647058823529417</c:v>
                </c:pt>
                <c:pt idx="13">
                  <c:v>0.76</c:v>
                </c:pt>
                <c:pt idx="14">
                  <c:v>0.64235294117647057</c:v>
                </c:pt>
                <c:pt idx="15">
                  <c:v>0.47764705882352942</c:v>
                </c:pt>
                <c:pt idx="16">
                  <c:v>0.23058823529411765</c:v>
                </c:pt>
                <c:pt idx="17">
                  <c:v>4.7058823529411764E-2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3-4FE5-B184-9C55E072FF38}"/>
            </c:ext>
          </c:extLst>
        </c:ser>
        <c:ser>
          <c:idx val="1"/>
          <c:order val="1"/>
          <c:tx>
            <c:strRef>
              <c:f>'Parascript 3'!$L$6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3'!$J$12:$J$32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3'!$L$12:$L$32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2.823529411764706E-2</c:v>
                </c:pt>
                <c:pt idx="4">
                  <c:v>4.2352941176470586E-2</c:v>
                </c:pt>
                <c:pt idx="5">
                  <c:v>4.2352941176470586E-2</c:v>
                </c:pt>
                <c:pt idx="6">
                  <c:v>4.7058823529411764E-2</c:v>
                </c:pt>
                <c:pt idx="7">
                  <c:v>6.1176470588235297E-2</c:v>
                </c:pt>
                <c:pt idx="8">
                  <c:v>6.1176470588235297E-2</c:v>
                </c:pt>
                <c:pt idx="9">
                  <c:v>6.5882352941176475E-2</c:v>
                </c:pt>
                <c:pt idx="10">
                  <c:v>7.0588235294117646E-2</c:v>
                </c:pt>
                <c:pt idx="11">
                  <c:v>8.4705882352941173E-2</c:v>
                </c:pt>
                <c:pt idx="12">
                  <c:v>0.12705882352941175</c:v>
                </c:pt>
                <c:pt idx="13">
                  <c:v>0.18352941176470589</c:v>
                </c:pt>
                <c:pt idx="14">
                  <c:v>0.30117647058823527</c:v>
                </c:pt>
                <c:pt idx="15">
                  <c:v>0.46588235294117647</c:v>
                </c:pt>
                <c:pt idx="16">
                  <c:v>0.71294117647058819</c:v>
                </c:pt>
                <c:pt idx="17">
                  <c:v>0.89647058823529413</c:v>
                </c:pt>
                <c:pt idx="18">
                  <c:v>0.94352941176470584</c:v>
                </c:pt>
                <c:pt idx="19">
                  <c:v>0.94352941176470584</c:v>
                </c:pt>
                <c:pt idx="20">
                  <c:v>0.94352941176470584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3-4FE5-B184-9C55E072FF38}"/>
            </c:ext>
          </c:extLst>
        </c:ser>
        <c:ser>
          <c:idx val="2"/>
          <c:order val="2"/>
          <c:tx>
            <c:strRef>
              <c:f>'Parascript 3'!$M$6</c:f>
              <c:strCache>
                <c:ptCount val="1"/>
                <c:pt idx="0">
                  <c:v>True Negatives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3'!$J$12:$J$32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3'!$M$12:$M$32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3.2941176470588238E-2</c:v>
                </c:pt>
                <c:pt idx="4">
                  <c:v>3.2941176470588238E-2</c:v>
                </c:pt>
                <c:pt idx="5">
                  <c:v>3.2941176470588238E-2</c:v>
                </c:pt>
                <c:pt idx="6">
                  <c:v>3.2941176470588238E-2</c:v>
                </c:pt>
                <c:pt idx="7">
                  <c:v>3.2941176470588238E-2</c:v>
                </c:pt>
                <c:pt idx="8">
                  <c:v>3.2941176470588238E-2</c:v>
                </c:pt>
                <c:pt idx="9">
                  <c:v>3.2941176470588238E-2</c:v>
                </c:pt>
                <c:pt idx="10">
                  <c:v>3.7647058823529408E-2</c:v>
                </c:pt>
                <c:pt idx="11">
                  <c:v>3.7647058823529408E-2</c:v>
                </c:pt>
                <c:pt idx="12">
                  <c:v>3.7647058823529408E-2</c:v>
                </c:pt>
                <c:pt idx="13">
                  <c:v>4.2352941176470586E-2</c:v>
                </c:pt>
                <c:pt idx="14">
                  <c:v>5.1764705882352942E-2</c:v>
                </c:pt>
                <c:pt idx="15">
                  <c:v>5.1764705882352942E-2</c:v>
                </c:pt>
                <c:pt idx="16">
                  <c:v>5.647058823529412E-2</c:v>
                </c:pt>
                <c:pt idx="17">
                  <c:v>5.647058823529412E-2</c:v>
                </c:pt>
                <c:pt idx="18">
                  <c:v>5.647058823529412E-2</c:v>
                </c:pt>
                <c:pt idx="19">
                  <c:v>5.647058823529412E-2</c:v>
                </c:pt>
                <c:pt idx="20">
                  <c:v>5.647058823529412E-2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3-4FE5-B184-9C55E072FF38}"/>
            </c:ext>
          </c:extLst>
        </c:ser>
        <c:ser>
          <c:idx val="3"/>
          <c:order val="3"/>
          <c:tx>
            <c:strRef>
              <c:f>'Parascript 3'!$N$6</c:f>
              <c:strCache>
                <c:ptCount val="1"/>
                <c:pt idx="0">
                  <c:v>False  Positives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3'!$J$12:$J$32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3'!$N$12:$N$32</c:f>
              <c:numCache>
                <c:formatCode>0.0%</c:formatCode>
                <c:ptCount val="21"/>
                <c:pt idx="0">
                  <c:v>5.647058823529412E-2</c:v>
                </c:pt>
                <c:pt idx="1">
                  <c:v>5.647058823529412E-2</c:v>
                </c:pt>
                <c:pt idx="2">
                  <c:v>5.647058823529412E-2</c:v>
                </c:pt>
                <c:pt idx="3">
                  <c:v>2.3529411764705882E-2</c:v>
                </c:pt>
                <c:pt idx="4">
                  <c:v>2.3529411764705882E-2</c:v>
                </c:pt>
                <c:pt idx="5">
                  <c:v>2.3529411764705882E-2</c:v>
                </c:pt>
                <c:pt idx="6">
                  <c:v>2.3529411764705882E-2</c:v>
                </c:pt>
                <c:pt idx="7">
                  <c:v>2.3529411764705882E-2</c:v>
                </c:pt>
                <c:pt idx="8">
                  <c:v>2.3529411764705882E-2</c:v>
                </c:pt>
                <c:pt idx="9">
                  <c:v>2.3529411764705882E-2</c:v>
                </c:pt>
                <c:pt idx="10">
                  <c:v>1.8823529411764704E-2</c:v>
                </c:pt>
                <c:pt idx="11">
                  <c:v>1.8823529411764704E-2</c:v>
                </c:pt>
                <c:pt idx="12">
                  <c:v>1.8823529411764704E-2</c:v>
                </c:pt>
                <c:pt idx="13">
                  <c:v>1.411764705882353E-2</c:v>
                </c:pt>
                <c:pt idx="14">
                  <c:v>4.7058823529411761E-3</c:v>
                </c:pt>
                <c:pt idx="15">
                  <c:v>4.7058823529411761E-3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C3-4FE5-B184-9C55E072F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95627391"/>
        <c:axId val="111170799"/>
      </c:barChart>
      <c:catAx>
        <c:axId val="49562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Confidence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70799"/>
        <c:crosses val="autoZero"/>
        <c:auto val="0"/>
        <c:lblAlgn val="ctr"/>
        <c:lblOffset val="100"/>
        <c:noMultiLvlLbl val="0"/>
      </c:catAx>
      <c:valAx>
        <c:axId val="11117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2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22988639397531E-3"/>
          <c:y val="3.4958184056215362E-2"/>
          <c:w val="0.96551013968660804"/>
          <c:h val="0.926227971902328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'Parascript 3'!$B$1</c:f>
              <c:strCache>
                <c:ptCount val="1"/>
                <c:pt idx="0">
                  <c:v>Parascript FormXtra 7.6 FirstName, Cursive, Accurate</c:v>
                </c:pt>
              </c:strCache>
            </c:strRef>
          </c:tx>
          <c:spPr>
            <a:noFill/>
            <a:ln w="381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38100">
                <a:solidFill>
                  <a:schemeClr val="tx1"/>
                </a:solidFill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46-4D3D-B4E3-18AC3D555082}"/>
              </c:ext>
            </c:extLst>
          </c:dPt>
          <c:cat>
            <c:numRef>
              <c:f>'Parascript 3'!$E$24:$M$24</c:f>
              <c:numCache>
                <c:formatCode>General</c:formatCode>
                <c:ptCount val="9"/>
                <c:pt idx="5" formatCode="0%">
                  <c:v>0.6</c:v>
                </c:pt>
                <c:pt idx="6" formatCode="0.0%">
                  <c:v>0.81647058823529417</c:v>
                </c:pt>
                <c:pt idx="7" formatCode="0.0%">
                  <c:v>0.12705882352941175</c:v>
                </c:pt>
                <c:pt idx="8" formatCode="0.0%">
                  <c:v>3.7647058823529408E-2</c:v>
                </c:pt>
              </c:numCache>
            </c:numRef>
          </c:cat>
          <c:val>
            <c:numRef>
              <c:f>'Parascript 3'!$B$5</c:f>
              <c:numCache>
                <c:formatCode>0%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46-4D3D-B4E3-18AC3D555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"/>
        <c:axId val="925014832"/>
        <c:axId val="925021488"/>
      </c:barChart>
      <c:catAx>
        <c:axId val="9250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21488"/>
        <c:crosses val="autoZero"/>
        <c:auto val="1"/>
        <c:lblAlgn val="ctr"/>
        <c:lblOffset val="100"/>
        <c:noMultiLvlLbl val="0"/>
      </c:catAx>
      <c:valAx>
        <c:axId val="925021488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925014832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OCR Errors per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'Parascript 3'!$V$12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'Parascript 3'!$T$13:$T$27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'Parascript 3'!$V$13:$V$27</c:f>
              <c:numCache>
                <c:formatCode>0%</c:formatCode>
                <c:ptCount val="15"/>
                <c:pt idx="0">
                  <c:v>0.94352941176470584</c:v>
                </c:pt>
                <c:pt idx="1">
                  <c:v>3.7647058823529408E-2</c:v>
                </c:pt>
                <c:pt idx="2">
                  <c:v>1.8823529411764704E-2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F-46F8-A9D4-0CB5EB0A5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857424"/>
        <c:axId val="807859504"/>
      </c:barChart>
      <c:catAx>
        <c:axId val="80785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9504"/>
        <c:crosses val="autoZero"/>
        <c:auto val="1"/>
        <c:lblAlgn val="ctr"/>
        <c:lblOffset val="100"/>
        <c:tickMarkSkip val="1"/>
        <c:noMultiLvlLbl val="0"/>
      </c:catAx>
      <c:valAx>
        <c:axId val="807859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'Parascript 4'!$B$3</c:f>
          <c:strCache>
            <c:ptCount val="1"/>
            <c:pt idx="0">
              <c:v>Confidence Threshold Optimizer
Parascript FormXtra 7.6 FirstName, Cursive, Accurate, 2300 US Names
error confidence range =±4.9%
425 samples. Threshold =68.0%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9652764825612"/>
          <c:y val="0.17171532632075798"/>
          <c:w val="0.86511954285837867"/>
          <c:h val="0.7027152955871466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'Parascript 4'!$K$6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4'!$J$12:$J$32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4'!$K$12:$K$32</c:f>
              <c:numCache>
                <c:formatCode>0.0%</c:formatCode>
                <c:ptCount val="21"/>
                <c:pt idx="0">
                  <c:v>0.92</c:v>
                </c:pt>
                <c:pt idx="1">
                  <c:v>0.92</c:v>
                </c:pt>
                <c:pt idx="2">
                  <c:v>0.92</c:v>
                </c:pt>
                <c:pt idx="3">
                  <c:v>0.90117647058823525</c:v>
                </c:pt>
                <c:pt idx="4">
                  <c:v>0.88705882352941179</c:v>
                </c:pt>
                <c:pt idx="5">
                  <c:v>0.88705882352941179</c:v>
                </c:pt>
                <c:pt idx="6">
                  <c:v>0.88705882352941179</c:v>
                </c:pt>
                <c:pt idx="7">
                  <c:v>0.88235294117647056</c:v>
                </c:pt>
                <c:pt idx="8">
                  <c:v>0.88235294117647056</c:v>
                </c:pt>
                <c:pt idx="9">
                  <c:v>0.86823529411764711</c:v>
                </c:pt>
                <c:pt idx="10">
                  <c:v>0.86352941176470588</c:v>
                </c:pt>
                <c:pt idx="11">
                  <c:v>0.83529411764705885</c:v>
                </c:pt>
                <c:pt idx="12">
                  <c:v>0.78352941176470592</c:v>
                </c:pt>
                <c:pt idx="13">
                  <c:v>0.70823529411764707</c:v>
                </c:pt>
                <c:pt idx="14">
                  <c:v>0.58588235294117652</c:v>
                </c:pt>
                <c:pt idx="15">
                  <c:v>0.44</c:v>
                </c:pt>
                <c:pt idx="16">
                  <c:v>0.22588235294117648</c:v>
                </c:pt>
                <c:pt idx="17">
                  <c:v>6.1176470588235297E-2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F-41CF-9283-74779E274040}"/>
            </c:ext>
          </c:extLst>
        </c:ser>
        <c:ser>
          <c:idx val="1"/>
          <c:order val="1"/>
          <c:tx>
            <c:strRef>
              <c:f>'Parascript 4'!$L$6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4'!$J$12:$J$32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4'!$L$12:$L$32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1.8823529411764704E-2</c:v>
                </c:pt>
                <c:pt idx="4">
                  <c:v>3.2941176470588238E-2</c:v>
                </c:pt>
                <c:pt idx="5">
                  <c:v>3.2941176470588238E-2</c:v>
                </c:pt>
                <c:pt idx="6">
                  <c:v>3.2941176470588238E-2</c:v>
                </c:pt>
                <c:pt idx="7">
                  <c:v>3.7647058823529408E-2</c:v>
                </c:pt>
                <c:pt idx="8">
                  <c:v>3.7647058823529408E-2</c:v>
                </c:pt>
                <c:pt idx="9">
                  <c:v>5.1764705882352942E-2</c:v>
                </c:pt>
                <c:pt idx="10">
                  <c:v>5.647058823529412E-2</c:v>
                </c:pt>
                <c:pt idx="11">
                  <c:v>8.4705882352941173E-2</c:v>
                </c:pt>
                <c:pt idx="12">
                  <c:v>0.13647058823529412</c:v>
                </c:pt>
                <c:pt idx="13">
                  <c:v>0.21176470588235294</c:v>
                </c:pt>
                <c:pt idx="14">
                  <c:v>0.33411764705882352</c:v>
                </c:pt>
                <c:pt idx="15">
                  <c:v>0.48</c:v>
                </c:pt>
                <c:pt idx="16">
                  <c:v>0.69411764705882351</c:v>
                </c:pt>
                <c:pt idx="17">
                  <c:v>0.85882352941176465</c:v>
                </c:pt>
                <c:pt idx="18">
                  <c:v>0.92</c:v>
                </c:pt>
                <c:pt idx="19">
                  <c:v>0.92</c:v>
                </c:pt>
                <c:pt idx="20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9F-41CF-9283-74779E274040}"/>
            </c:ext>
          </c:extLst>
        </c:ser>
        <c:ser>
          <c:idx val="2"/>
          <c:order val="2"/>
          <c:tx>
            <c:strRef>
              <c:f>'Parascript 4'!$M$6</c:f>
              <c:strCache>
                <c:ptCount val="1"/>
                <c:pt idx="0">
                  <c:v>True Negatives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4'!$J$12:$J$32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4'!$M$12:$M$32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1.8823529411764704E-2</c:v>
                </c:pt>
                <c:pt idx="4">
                  <c:v>1.8823529411764704E-2</c:v>
                </c:pt>
                <c:pt idx="5">
                  <c:v>1.8823529411764704E-2</c:v>
                </c:pt>
                <c:pt idx="6">
                  <c:v>1.8823529411764704E-2</c:v>
                </c:pt>
                <c:pt idx="7">
                  <c:v>1.8823529411764704E-2</c:v>
                </c:pt>
                <c:pt idx="8">
                  <c:v>2.3529411764705882E-2</c:v>
                </c:pt>
                <c:pt idx="9">
                  <c:v>2.823529411764706E-2</c:v>
                </c:pt>
                <c:pt idx="10">
                  <c:v>4.7058823529411764E-2</c:v>
                </c:pt>
                <c:pt idx="11">
                  <c:v>4.7058823529411764E-2</c:v>
                </c:pt>
                <c:pt idx="12">
                  <c:v>6.1176470588235297E-2</c:v>
                </c:pt>
                <c:pt idx="13">
                  <c:v>7.0588235294117646E-2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9F-41CF-9283-74779E274040}"/>
            </c:ext>
          </c:extLst>
        </c:ser>
        <c:ser>
          <c:idx val="3"/>
          <c:order val="3"/>
          <c:tx>
            <c:strRef>
              <c:f>'Parascript 4'!$N$6</c:f>
              <c:strCache>
                <c:ptCount val="1"/>
                <c:pt idx="0">
                  <c:v>False  Positives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'Parascript 4'!$J$12:$J$32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'Parascript 4'!$N$12:$N$32</c:f>
              <c:numCache>
                <c:formatCode>0.0%</c:formatCode>
                <c:ptCount val="21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6.1176470588235297E-2</c:v>
                </c:pt>
                <c:pt idx="4">
                  <c:v>6.1176470588235297E-2</c:v>
                </c:pt>
                <c:pt idx="5">
                  <c:v>6.1176470588235297E-2</c:v>
                </c:pt>
                <c:pt idx="6">
                  <c:v>6.1176470588235297E-2</c:v>
                </c:pt>
                <c:pt idx="7">
                  <c:v>6.1176470588235297E-2</c:v>
                </c:pt>
                <c:pt idx="8">
                  <c:v>5.647058823529412E-2</c:v>
                </c:pt>
                <c:pt idx="9">
                  <c:v>5.1764705882352942E-2</c:v>
                </c:pt>
                <c:pt idx="10">
                  <c:v>3.2941176470588238E-2</c:v>
                </c:pt>
                <c:pt idx="11">
                  <c:v>3.2941176470588238E-2</c:v>
                </c:pt>
                <c:pt idx="12">
                  <c:v>1.8823529411764704E-2</c:v>
                </c:pt>
                <c:pt idx="13">
                  <c:v>9.4117647058823521E-3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9F-41CF-9283-74779E27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95627391"/>
        <c:axId val="111170799"/>
      </c:barChart>
      <c:catAx>
        <c:axId val="49562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Confidence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70799"/>
        <c:crosses val="autoZero"/>
        <c:auto val="0"/>
        <c:lblAlgn val="ctr"/>
        <c:lblOffset val="100"/>
        <c:noMultiLvlLbl val="0"/>
      </c:catAx>
      <c:valAx>
        <c:axId val="11117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70C0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2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822988639397531E-3"/>
          <c:y val="3.4958184056215362E-2"/>
          <c:w val="0.96551013968660804"/>
          <c:h val="0.926227971902328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'Parascript 4'!$B$1</c:f>
              <c:strCache>
                <c:ptCount val="1"/>
                <c:pt idx="0">
                  <c:v>Parascript FormXtra 7.6 FirstName, Cursive, Accurate, 2300 US Names</c:v>
                </c:pt>
              </c:strCache>
            </c:strRef>
          </c:tx>
          <c:spPr>
            <a:noFill/>
            <a:ln w="381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38100">
                <a:solidFill>
                  <a:schemeClr val="tx1"/>
                </a:solidFill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1-4859-BD53-9116A3615C52}"/>
              </c:ext>
            </c:extLst>
          </c:dPt>
          <c:cat>
            <c:numRef>
              <c:f>'Parascript 4'!$E$24:$M$24</c:f>
              <c:numCache>
                <c:formatCode>General</c:formatCode>
                <c:ptCount val="9"/>
                <c:pt idx="5" formatCode="0%">
                  <c:v>0.6</c:v>
                </c:pt>
                <c:pt idx="6" formatCode="0.0%">
                  <c:v>0.78352941176470592</c:v>
                </c:pt>
                <c:pt idx="7" formatCode="0.0%">
                  <c:v>0.13647058823529412</c:v>
                </c:pt>
                <c:pt idx="8" formatCode="0.0%">
                  <c:v>6.1176470588235297E-2</c:v>
                </c:pt>
              </c:numCache>
            </c:numRef>
          </c:cat>
          <c:val>
            <c:numRef>
              <c:f>'Parascript 4'!$B$5</c:f>
              <c:numCache>
                <c:formatCode>0%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11-4859-BD53-9116A3615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"/>
        <c:axId val="925014832"/>
        <c:axId val="925021488"/>
      </c:barChart>
      <c:catAx>
        <c:axId val="9250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21488"/>
        <c:crosses val="autoZero"/>
        <c:auto val="1"/>
        <c:lblAlgn val="ctr"/>
        <c:lblOffset val="100"/>
        <c:noMultiLvlLbl val="0"/>
      </c:catAx>
      <c:valAx>
        <c:axId val="925021488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925014832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OCR Errors per word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'Parascript 4'!$V$12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'Parascript 4'!$T$13:$T$27</c:f>
              <c:numCache>
                <c:formatCode>0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'Parascript 4'!$V$13:$V$27</c:f>
              <c:numCache>
                <c:formatCode>0%</c:formatCode>
                <c:ptCount val="15"/>
                <c:pt idx="0">
                  <c:v>0.92</c:v>
                </c:pt>
                <c:pt idx="1">
                  <c:v>6.1176470588235297E-2</c:v>
                </c:pt>
                <c:pt idx="2">
                  <c:v>1.8823529411764704E-2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D-4C11-A8DD-4DA19F29F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857424"/>
        <c:axId val="807859504"/>
      </c:barChart>
      <c:catAx>
        <c:axId val="80785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9504"/>
        <c:crosses val="autoZero"/>
        <c:auto val="1"/>
        <c:lblAlgn val="ctr"/>
        <c:lblOffset val="100"/>
        <c:tickMarkSkip val="1"/>
        <c:noMultiLvlLbl val="0"/>
      </c:catAx>
      <c:valAx>
        <c:axId val="807859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B$4" max="100" page="10" val="30"/>
</file>

<file path=xl/ctrlProps/ctrlProp2.xml><?xml version="1.0" encoding="utf-8"?>
<formControlPr xmlns="http://schemas.microsoft.com/office/spreadsheetml/2009/9/main" objectType="Scroll" dx="22" fmlaLink="$B$4" max="100" page="10" val="32"/>
</file>

<file path=xl/ctrlProps/ctrlProp3.xml><?xml version="1.0" encoding="utf-8"?>
<formControlPr xmlns="http://schemas.microsoft.com/office/spreadsheetml/2009/9/main" objectType="Scroll" dx="22" fmlaLink="$B$4" max="100" page="10" val="22"/>
</file>

<file path=xl/ctrlProps/ctrlProp4.xml><?xml version="1.0" encoding="utf-8"?>
<formControlPr xmlns="http://schemas.microsoft.com/office/spreadsheetml/2009/9/main" objectType="Scroll" dx="22" fmlaLink="$B$4" max="100" page="10" val="3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28572</xdr:colOff>
      <xdr:row>1</xdr:row>
      <xdr:rowOff>205773</xdr:rowOff>
    </xdr:from>
    <xdr:to>
      <xdr:col>5</xdr:col>
      <xdr:colOff>647700</xdr:colOff>
      <xdr:row>30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8572" y="541949"/>
          <a:ext cx="6659099" cy="5631372"/>
          <a:chOff x="9339083" y="867325"/>
          <a:chExt cx="4310820" cy="278078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aphicFramePr/>
        </xdr:nvGraphicFramePr>
        <xdr:xfrm>
          <a:off x="9339083" y="867325"/>
          <a:ext cx="4310818" cy="27807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aphicFramePr>
            <a:graphicFrameLocks noChangeAspect="1"/>
          </xdr:cNvGraphicFramePr>
        </xdr:nvGraphicFramePr>
        <xdr:xfrm>
          <a:off x="9718058" y="1316381"/>
          <a:ext cx="3931845" cy="2023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3</xdr:row>
          <xdr:rowOff>175372</xdr:rowOff>
        </xdr:from>
        <xdr:to>
          <xdr:col>0</xdr:col>
          <xdr:colOff>342900</xdr:colOff>
          <xdr:row>22</xdr:row>
          <xdr:rowOff>79562</xdr:rowOff>
        </xdr:to>
        <xdr:sp macro="" textlink="">
          <xdr:nvSpPr>
            <xdr:cNvPr id="31745" name="Scroll Bar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01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285751</xdr:colOff>
      <xdr:row>2</xdr:row>
      <xdr:rowOff>295275</xdr:rowOff>
    </xdr:from>
    <xdr:to>
      <xdr:col>8</xdr:col>
      <xdr:colOff>371475</xdr:colOff>
      <xdr:row>27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296401" y="962025"/>
          <a:ext cx="85724" cy="45434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647700</xdr:colOff>
      <xdr:row>2</xdr:row>
      <xdr:rowOff>285750</xdr:rowOff>
    </xdr:from>
    <xdr:to>
      <xdr:col>0</xdr:col>
      <xdr:colOff>694500</xdr:colOff>
      <xdr:row>27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47700" y="952500"/>
          <a:ext cx="46800" cy="4562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704849</xdr:colOff>
      <xdr:row>3</xdr:row>
      <xdr:rowOff>38099</xdr:rowOff>
    </xdr:from>
    <xdr:to>
      <xdr:col>8</xdr:col>
      <xdr:colOff>628649</xdr:colOff>
      <xdr:row>28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457200</xdr:colOff>
      <xdr:row>3</xdr:row>
      <xdr:rowOff>104775</xdr:rowOff>
    </xdr:from>
    <xdr:to>
      <xdr:col>5</xdr:col>
      <xdr:colOff>502919</xdr:colOff>
      <xdr:row>27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05575" y="1152525"/>
          <a:ext cx="45719" cy="42957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28572</xdr:colOff>
      <xdr:row>1</xdr:row>
      <xdr:rowOff>205773</xdr:rowOff>
    </xdr:from>
    <xdr:to>
      <xdr:col>5</xdr:col>
      <xdr:colOff>647700</xdr:colOff>
      <xdr:row>30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7D9108F-B3E3-400A-BE31-5714E77F70A7}"/>
            </a:ext>
          </a:extLst>
        </xdr:cNvPr>
        <xdr:cNvGrpSpPr/>
      </xdr:nvGrpSpPr>
      <xdr:grpSpPr>
        <a:xfrm>
          <a:off x="28572" y="541949"/>
          <a:ext cx="6659099" cy="5631372"/>
          <a:chOff x="9339083" y="867325"/>
          <a:chExt cx="4310820" cy="278078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4D196A4-D723-4369-BF7D-E2CAFB88ACA0}"/>
              </a:ext>
            </a:extLst>
          </xdr:cNvPr>
          <xdr:cNvGraphicFramePr/>
        </xdr:nvGraphicFramePr>
        <xdr:xfrm>
          <a:off x="9339083" y="867325"/>
          <a:ext cx="4310818" cy="27807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CA115B6-AB55-4E64-B2C0-2F63539851F9}"/>
              </a:ext>
            </a:extLst>
          </xdr:cNvPr>
          <xdr:cNvGraphicFramePr>
            <a:graphicFrameLocks noChangeAspect="1"/>
          </xdr:cNvGraphicFramePr>
        </xdr:nvGraphicFramePr>
        <xdr:xfrm>
          <a:off x="9718058" y="1316381"/>
          <a:ext cx="3931845" cy="2023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3</xdr:row>
          <xdr:rowOff>161925</xdr:rowOff>
        </xdr:from>
        <xdr:to>
          <xdr:col>0</xdr:col>
          <xdr:colOff>342900</xdr:colOff>
          <xdr:row>28</xdr:row>
          <xdr:rowOff>104775</xdr:rowOff>
        </xdr:to>
        <xdr:sp macro="" textlink="">
          <xdr:nvSpPr>
            <xdr:cNvPr id="33793" name="Scroll Bar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B9573B63-CCA1-46FB-BA65-F65F78BE5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285751</xdr:colOff>
      <xdr:row>2</xdr:row>
      <xdr:rowOff>295275</xdr:rowOff>
    </xdr:from>
    <xdr:to>
      <xdr:col>8</xdr:col>
      <xdr:colOff>371475</xdr:colOff>
      <xdr:row>27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FF4C13-C1BF-4D2B-9FC4-9568EE0BF093}"/>
            </a:ext>
          </a:extLst>
        </xdr:cNvPr>
        <xdr:cNvSpPr/>
      </xdr:nvSpPr>
      <xdr:spPr>
        <a:xfrm>
          <a:off x="9296401" y="962025"/>
          <a:ext cx="85724" cy="45434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647700</xdr:colOff>
      <xdr:row>2</xdr:row>
      <xdr:rowOff>285750</xdr:rowOff>
    </xdr:from>
    <xdr:to>
      <xdr:col>0</xdr:col>
      <xdr:colOff>694500</xdr:colOff>
      <xdr:row>27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D5D0AD7-5AB9-4AF0-AC69-B0DE2BF3583B}"/>
            </a:ext>
          </a:extLst>
        </xdr:cNvPr>
        <xdr:cNvSpPr/>
      </xdr:nvSpPr>
      <xdr:spPr>
        <a:xfrm>
          <a:off x="647700" y="952500"/>
          <a:ext cx="46800" cy="4562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704849</xdr:colOff>
      <xdr:row>3</xdr:row>
      <xdr:rowOff>38099</xdr:rowOff>
    </xdr:from>
    <xdr:to>
      <xdr:col>8</xdr:col>
      <xdr:colOff>628649</xdr:colOff>
      <xdr:row>28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729E6E-CC0B-44EF-9CFD-FE1D2644B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457200</xdr:colOff>
      <xdr:row>3</xdr:row>
      <xdr:rowOff>104775</xdr:rowOff>
    </xdr:from>
    <xdr:to>
      <xdr:col>5</xdr:col>
      <xdr:colOff>502919</xdr:colOff>
      <xdr:row>27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83C9675-515F-42C2-977B-EDA5F925585F}"/>
            </a:ext>
          </a:extLst>
        </xdr:cNvPr>
        <xdr:cNvSpPr/>
      </xdr:nvSpPr>
      <xdr:spPr>
        <a:xfrm>
          <a:off x="6505575" y="1152525"/>
          <a:ext cx="45719" cy="42957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28572</xdr:colOff>
      <xdr:row>1</xdr:row>
      <xdr:rowOff>205773</xdr:rowOff>
    </xdr:from>
    <xdr:to>
      <xdr:col>5</xdr:col>
      <xdr:colOff>647700</xdr:colOff>
      <xdr:row>30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927E07A-1A1E-40AE-BD6C-E8AEB7F85E6C}"/>
            </a:ext>
          </a:extLst>
        </xdr:cNvPr>
        <xdr:cNvGrpSpPr/>
      </xdr:nvGrpSpPr>
      <xdr:grpSpPr>
        <a:xfrm>
          <a:off x="28572" y="541949"/>
          <a:ext cx="6659099" cy="5631372"/>
          <a:chOff x="9339083" y="867325"/>
          <a:chExt cx="4310820" cy="278078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6DB1DAF-AF97-49F2-AD64-57DE018DC89E}"/>
              </a:ext>
            </a:extLst>
          </xdr:cNvPr>
          <xdr:cNvGraphicFramePr/>
        </xdr:nvGraphicFramePr>
        <xdr:xfrm>
          <a:off x="9339083" y="867325"/>
          <a:ext cx="4310818" cy="27807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D3291600-B4C0-49B4-9F96-97863C109293}"/>
              </a:ext>
            </a:extLst>
          </xdr:cNvPr>
          <xdr:cNvGraphicFramePr>
            <a:graphicFrameLocks noChangeAspect="1"/>
          </xdr:cNvGraphicFramePr>
        </xdr:nvGraphicFramePr>
        <xdr:xfrm>
          <a:off x="9718058" y="1316381"/>
          <a:ext cx="3931845" cy="2023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3</xdr:row>
          <xdr:rowOff>161925</xdr:rowOff>
        </xdr:from>
        <xdr:to>
          <xdr:col>0</xdr:col>
          <xdr:colOff>342900</xdr:colOff>
          <xdr:row>28</xdr:row>
          <xdr:rowOff>104775</xdr:rowOff>
        </xdr:to>
        <xdr:sp macro="" textlink="">
          <xdr:nvSpPr>
            <xdr:cNvPr id="34817" name="Scroll Bar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E316E04B-0774-4D8F-876D-2ACA9AF0A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285751</xdr:colOff>
      <xdr:row>2</xdr:row>
      <xdr:rowOff>295275</xdr:rowOff>
    </xdr:from>
    <xdr:to>
      <xdr:col>8</xdr:col>
      <xdr:colOff>371475</xdr:colOff>
      <xdr:row>27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EBFF4EE-DC15-44FC-8210-CBAB1709D97C}"/>
            </a:ext>
          </a:extLst>
        </xdr:cNvPr>
        <xdr:cNvSpPr/>
      </xdr:nvSpPr>
      <xdr:spPr>
        <a:xfrm>
          <a:off x="9296401" y="962025"/>
          <a:ext cx="85724" cy="45434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647700</xdr:colOff>
      <xdr:row>2</xdr:row>
      <xdr:rowOff>285750</xdr:rowOff>
    </xdr:from>
    <xdr:to>
      <xdr:col>0</xdr:col>
      <xdr:colOff>694500</xdr:colOff>
      <xdr:row>27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99D856-7013-4500-B31C-C81AEC55FAE4}"/>
            </a:ext>
          </a:extLst>
        </xdr:cNvPr>
        <xdr:cNvSpPr/>
      </xdr:nvSpPr>
      <xdr:spPr>
        <a:xfrm>
          <a:off x="647700" y="952500"/>
          <a:ext cx="46800" cy="4562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704849</xdr:colOff>
      <xdr:row>3</xdr:row>
      <xdr:rowOff>38099</xdr:rowOff>
    </xdr:from>
    <xdr:to>
      <xdr:col>8</xdr:col>
      <xdr:colOff>628649</xdr:colOff>
      <xdr:row>28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24FEA5-3B27-4B1B-9FD6-9783AACA0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457200</xdr:colOff>
      <xdr:row>3</xdr:row>
      <xdr:rowOff>104775</xdr:rowOff>
    </xdr:from>
    <xdr:to>
      <xdr:col>5</xdr:col>
      <xdr:colOff>502919</xdr:colOff>
      <xdr:row>27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4B41321-4EE0-4257-99B4-6010C8846505}"/>
            </a:ext>
          </a:extLst>
        </xdr:cNvPr>
        <xdr:cNvSpPr/>
      </xdr:nvSpPr>
      <xdr:spPr>
        <a:xfrm>
          <a:off x="6505575" y="1152525"/>
          <a:ext cx="45719" cy="42957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28572</xdr:colOff>
      <xdr:row>1</xdr:row>
      <xdr:rowOff>205773</xdr:rowOff>
    </xdr:from>
    <xdr:to>
      <xdr:col>5</xdr:col>
      <xdr:colOff>647700</xdr:colOff>
      <xdr:row>30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A152211-EE40-482C-B128-D6507C289289}"/>
            </a:ext>
          </a:extLst>
        </xdr:cNvPr>
        <xdr:cNvGrpSpPr/>
      </xdr:nvGrpSpPr>
      <xdr:grpSpPr>
        <a:xfrm>
          <a:off x="28572" y="541949"/>
          <a:ext cx="6659099" cy="5631372"/>
          <a:chOff x="9339083" y="867325"/>
          <a:chExt cx="4310820" cy="278078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507F72B-9D28-49FD-A7CD-6F800DC84693}"/>
              </a:ext>
            </a:extLst>
          </xdr:cNvPr>
          <xdr:cNvGraphicFramePr/>
        </xdr:nvGraphicFramePr>
        <xdr:xfrm>
          <a:off x="9339083" y="867325"/>
          <a:ext cx="4310818" cy="27807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6861108E-BD7C-4AD5-B42F-BAC114B74DF8}"/>
              </a:ext>
            </a:extLst>
          </xdr:cNvPr>
          <xdr:cNvGraphicFramePr>
            <a:graphicFrameLocks noChangeAspect="1"/>
          </xdr:cNvGraphicFramePr>
        </xdr:nvGraphicFramePr>
        <xdr:xfrm>
          <a:off x="9718058" y="1316381"/>
          <a:ext cx="3931845" cy="2023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3</xdr:row>
          <xdr:rowOff>161925</xdr:rowOff>
        </xdr:from>
        <xdr:to>
          <xdr:col>0</xdr:col>
          <xdr:colOff>342900</xdr:colOff>
          <xdr:row>28</xdr:row>
          <xdr:rowOff>104775</xdr:rowOff>
        </xdr:to>
        <xdr:sp macro="" textlink="">
          <xdr:nvSpPr>
            <xdr:cNvPr id="35841" name="Scroll Bar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B1410C15-9495-489B-8E20-464BB2C35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285751</xdr:colOff>
      <xdr:row>2</xdr:row>
      <xdr:rowOff>295275</xdr:rowOff>
    </xdr:from>
    <xdr:to>
      <xdr:col>8</xdr:col>
      <xdr:colOff>371475</xdr:colOff>
      <xdr:row>27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D44F42E-6E92-467B-BDD9-0AD59134AEB8}"/>
            </a:ext>
          </a:extLst>
        </xdr:cNvPr>
        <xdr:cNvSpPr/>
      </xdr:nvSpPr>
      <xdr:spPr>
        <a:xfrm>
          <a:off x="9296401" y="962025"/>
          <a:ext cx="85724" cy="45434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647700</xdr:colOff>
      <xdr:row>2</xdr:row>
      <xdr:rowOff>285750</xdr:rowOff>
    </xdr:from>
    <xdr:to>
      <xdr:col>0</xdr:col>
      <xdr:colOff>694500</xdr:colOff>
      <xdr:row>27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860CEF7-2B83-4D17-A3B5-3BC22163A414}"/>
            </a:ext>
          </a:extLst>
        </xdr:cNvPr>
        <xdr:cNvSpPr/>
      </xdr:nvSpPr>
      <xdr:spPr>
        <a:xfrm>
          <a:off x="647700" y="952500"/>
          <a:ext cx="46800" cy="4562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704849</xdr:colOff>
      <xdr:row>3</xdr:row>
      <xdr:rowOff>38099</xdr:rowOff>
    </xdr:from>
    <xdr:to>
      <xdr:col>8</xdr:col>
      <xdr:colOff>628649</xdr:colOff>
      <xdr:row>28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BF1A5C-EEFF-45FF-9E27-7E9DBB87D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457200</xdr:colOff>
      <xdr:row>3</xdr:row>
      <xdr:rowOff>104775</xdr:rowOff>
    </xdr:from>
    <xdr:to>
      <xdr:col>5</xdr:col>
      <xdr:colOff>502919</xdr:colOff>
      <xdr:row>27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B528074-7FA2-464D-B2BA-9041063CDAD2}"/>
            </a:ext>
          </a:extLst>
        </xdr:cNvPr>
        <xdr:cNvSpPr/>
      </xdr:nvSpPr>
      <xdr:spPr>
        <a:xfrm>
          <a:off x="6505575" y="1152525"/>
          <a:ext cx="45719" cy="42957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C2C96D-CFD1-44BC-87DA-34279AE6ED40}" name="Summary" displayName="Summary" ref="A5:M9" totalsRowShown="0">
  <autoFilter ref="A5:M9" xr:uid="{15C2C96D-CFD1-44BC-87DA-34279AE6ED40}"/>
  <tableColumns count="13">
    <tableColumn id="1" xr3:uid="{32409270-1171-4F27-A448-2F23A2E105E5}" name="Reference">
      <calculatedColumnFormula array="1">CELL("address",'Parascript 1'!$A$1)</calculatedColumnFormula>
    </tableColumn>
    <tableColumn id="2" xr3:uid="{10F6DF2E-FC13-42F6-BF01-094C6DD67C98}" name="Configuration" dataDxfId="51">
      <calculatedColumnFormula array="1">OFFSET(INDIRECT($A6),0,1)</calculatedColumnFormula>
    </tableColumn>
    <tableColumn id="3" xr3:uid="{1E6777B4-81D1-44E6-AA73-29AAD800925C}" name="Confidence_x000a_Threshold" dataDxfId="50" dataCellStyle="Percent">
      <calculatedColumnFormula array="1">OFFSET(INDIRECT($A6),8,COLUMN(C7)+6)</calculatedColumnFormula>
    </tableColumn>
    <tableColumn id="4" xr3:uid="{624455D0-58C7-4F4C-8B19-C0FB05EA3E32}" name="True Positives" dataDxfId="49" dataCellStyle="Percent">
      <calculatedColumnFormula array="1">OFFSET(INDIRECT($A6),8,COLUMN(D7)+6)</calculatedColumnFormula>
    </tableColumn>
    <tableColumn id="5" xr3:uid="{6269023D-69D4-4CEE-B6F2-5926895E3D9D}" name="False Negatives" dataDxfId="48" dataCellStyle="Percent">
      <calculatedColumnFormula array="1">OFFSET(INDIRECT($A6),8,COLUMN(E7)+6)</calculatedColumnFormula>
    </tableColumn>
    <tableColumn id="6" xr3:uid="{D3F04032-73D9-4752-AA3B-4EED4D70C486}" name="True Negatives" dataDxfId="47" dataCellStyle="Percent">
      <calculatedColumnFormula array="1">OFFSET(INDIRECT($A6),8,COLUMN(F7)+6)</calculatedColumnFormula>
    </tableColumn>
    <tableColumn id="7" xr3:uid="{71D9D06B-C210-4CCD-98DE-5EAAD4A4CBFF}" name="False  Positives" dataDxfId="46" dataCellStyle="Percent">
      <calculatedColumnFormula array="1">OFFSET(INDIRECT($A6),8,COLUMN(G7)+6)</calculatedColumnFormula>
    </tableColumn>
    <tableColumn id="8" xr3:uid="{11690B15-B8F4-434E-A84E-6DA21EC8573A}" name="Total" dataDxfId="45" dataCellStyle="Percent">
      <calculatedColumnFormula array="1">OFFSET(INDIRECT($A6),8,COLUMN(H7)+6)</calculatedColumnFormula>
    </tableColumn>
    <tableColumn id="9" xr3:uid="{176C50FD-0CA7-4FD7-9ADC-93D2A64346D9}" name="&quot;accuracy&quot;" dataDxfId="44" dataCellStyle="Percent">
      <calculatedColumnFormula array="1">OFFSET(INDIRECT($A6),8,COLUMN(I7)+6)</calculatedColumnFormula>
    </tableColumn>
    <tableColumn id="10" xr3:uid="{6ED8FC3C-B05B-498B-B970-4DCB8B486508}" name="human _x000a_checked" dataDxfId="43" dataCellStyle="Percent">
      <calculatedColumnFormula array="1">OFFSET(INDIRECT($A6),8,COLUMN(J7)+6)</calculatedColumnFormula>
    </tableColumn>
    <tableColumn id="11" xr3:uid="{D3603894-A319-4D0F-80A0-DB577E7ECDB8}" name="fields_x000a_/hour" dataDxfId="42" dataCellStyle="Comma">
      <calculatedColumnFormula array="1">OFFSET(INDIRECT($A6),8,COLUMN(K7)+6)</calculatedColumnFormula>
    </tableColumn>
    <tableColumn id="12" xr3:uid="{5B29EF10-1951-4F5A-ACF2-8778150195E3}" name="correction ratio" dataDxfId="41" dataCellStyle="Percent">
      <calculatedColumnFormula>F6/(E6+F6)</calculatedColumnFormula>
    </tableColumn>
    <tableColumn id="13" xr3:uid="{2A996C2D-A27F-41C5-A483-3EC9278687CB}" name="productivity" dataDxfId="40" dataCellStyle="Percent">
      <calculatedColumnFormula array="1">OFFSET(INDIRECT($A6),8,COLUMN(M11)+5)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07FC1A-93EB-4C82-8867-C37E124C6429}" name="T_4_5671012315" displayName="T_4_5671012315" ref="A33:H458" totalsRowShown="0" headerRowDxfId="79">
  <tableColumns count="8">
    <tableColumn id="1" xr3:uid="{03A3F583-FBC4-4A4A-9FE5-A0165FAA6E76}" name="File"/>
    <tableColumn id="2" xr3:uid="{FB56E349-16C3-4451-8B16-113C2FE71056}" name="Image"/>
    <tableColumn id="3" xr3:uid="{E801B431-7C13-4C72-8473-E3B58EE43767}" name="Field"/>
    <tableColumn id="4" xr3:uid="{4D85A5D4-8648-4980-B8B2-7AB3EAF444B6}" name="Truth"/>
    <tableColumn id="5" xr3:uid="{39D24FCF-E7AE-4628-B8C0-3CBBCF2F24DB}" name="OCR" dataDxfId="78"/>
    <tableColumn id="6" xr3:uid="{91A01DF2-2BE1-423D-BB0D-E53F9ACD8D24}" name="Confidence" dataDxfId="77"/>
    <tableColumn id="8" xr3:uid="{55403252-641C-4704-885A-41FAC57ED202}" name="Errors" dataDxfId="76"/>
    <tableColumn id="7" xr3:uid="{7C5D3123-EBEA-443E-B360-CD4652F5C413}" name="Type" dataDxfId="75">
      <calculatedColumnFormula>IF(F34&gt;=$J$9,IF(T_4_5671012315[[#This Row],[Errors]]=0,"True Positive","False Positive"),IF(T_4_5671012315[[#This Row],[Errors]]&gt;0,"False Negative","True Negative"))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E29A283-891F-4B5C-8F51-9B2552D037E3}" name="Differences11131416" displayName="Differences11131416" ref="T12:V27" totalsRowShown="0">
  <autoFilter ref="T12:V27" xr:uid="{01BDD6B2-3338-4DE6-87E2-64251D5B49C1}"/>
  <tableColumns count="3">
    <tableColumn id="1" xr3:uid="{1BC9F218-5E7E-4A70-A120-DEA275A483DA}" name="Errors" dataDxfId="74"/>
    <tableColumn id="2" xr3:uid="{6F11E1AB-5565-46B6-910B-9398BA725E7C}" name="Count" dataDxfId="73">
      <calculatedColumnFormula>COUNTIF(T_4_5671012315[Errors],Differences11131416[[#This Row],[Errors]])</calculatedColumnFormula>
    </tableColumn>
    <tableColumn id="3" xr3:uid="{C23E4177-768D-4647-ADB5-A694B1BA4746}" name="Percentage" dataDxfId="72" dataCellStyle="Percent">
      <calculatedColumnFormula>Differences11131416[[#This Row],[Count]]/SUM(Differences11131416[Count])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62581-1102-44B6-8F95-ADF9C155EF7B}" name="T_4_56710123152" displayName="T_4_56710123152" ref="A33:H458" totalsRowShown="0" headerRowDxfId="71">
  <tableColumns count="8">
    <tableColumn id="1" xr3:uid="{DAB466B0-EC82-435B-9CDD-DAD7F7B13B28}" name="File"/>
    <tableColumn id="2" xr3:uid="{97A29015-B23B-44DB-9F47-27049781BC76}" name="Image"/>
    <tableColumn id="3" xr3:uid="{1D6E8F4C-C83A-491E-A4FC-6889BAE6B511}" name="Field"/>
    <tableColumn id="4" xr3:uid="{916F4D14-090B-4D19-AD84-41AAFA867DDF}" name="Truth"/>
    <tableColumn id="5" xr3:uid="{48113104-6408-4EFD-B454-DF86D8D51BE5}" name="OCR" dataDxfId="70"/>
    <tableColumn id="6" xr3:uid="{B685F257-04D0-41DB-B8BC-69182384BAAE}" name="Confidence" dataDxfId="69"/>
    <tableColumn id="8" xr3:uid="{35DF084A-D6E8-4A1E-BE9C-80802815F849}" name="Errors" dataDxfId="68"/>
    <tableColumn id="7" xr3:uid="{4ADEF972-CE27-49C2-B3F6-549FF4C76F5A}" name="Type" dataDxfId="67">
      <calculatedColumnFormula>IF(F34&gt;=$J$9,IF(T_4_56710123152[[#This Row],[Errors]]=0,"True Positive","False Positive"),IF(T_4_56710123152[[#This Row],[Errors]]&gt;0,"False Negative","True Negative"))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3F857-36FA-4A23-B709-DE22AD7D00D7}" name="Differences111314163" displayName="Differences111314163" ref="T12:V27" totalsRowShown="0">
  <autoFilter ref="T12:V27" xr:uid="{01BDD6B2-3338-4DE6-87E2-64251D5B49C1}"/>
  <tableColumns count="3">
    <tableColumn id="1" xr3:uid="{2F50F4E3-18FA-4B9C-BBDD-AB7F35F37F35}" name="Errors" dataDxfId="66"/>
    <tableColumn id="2" xr3:uid="{4AE7A8BB-5C39-4248-938C-B5CF6482ACE7}" name="Count" dataDxfId="65">
      <calculatedColumnFormula>COUNTIF(T_4_56710123152[Errors],Differences111314163[[#This Row],[Errors]])</calculatedColumnFormula>
    </tableColumn>
    <tableColumn id="3" xr3:uid="{7FD82EF3-1133-4EA6-B56A-8E2AA55605A2}" name="Percentage" dataDxfId="64" dataCellStyle="Percent">
      <calculatedColumnFormula>Differences111314163[[#This Row],[Count]]/SUM(Differences111314163[Count])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E02864-6D8B-4EE8-97BF-7A6288240E66}" name="T_4_567101231525" displayName="T_4_567101231525" ref="A33:H458" totalsRowShown="0" headerRowDxfId="39">
  <tableColumns count="8">
    <tableColumn id="1" xr3:uid="{83C87D54-3F05-47F8-9068-B12E0C4D1864}" name="File"/>
    <tableColumn id="2" xr3:uid="{A54A5284-09C3-4938-BAFF-6EC7D0398290}" name="Image"/>
    <tableColumn id="3" xr3:uid="{5710CF86-E67C-4DF5-A116-E31077713ED6}" name="Field"/>
    <tableColumn id="4" xr3:uid="{1B1A8B49-5454-48E6-94AC-C436506172E2}" name="Truth"/>
    <tableColumn id="5" xr3:uid="{0B569964-A8C9-4AA8-8010-8BEF650F3EB6}" name="OCR" dataDxfId="38"/>
    <tableColumn id="6" xr3:uid="{DABD2142-3F90-4543-888B-3C2E824F6BD4}" name="Confidence" dataDxfId="37"/>
    <tableColumn id="8" xr3:uid="{44DC0A63-CDA8-4614-A78E-991738B2BCC6}" name="Errors" dataDxfId="36"/>
    <tableColumn id="7" xr3:uid="{0347A40C-B0A4-4E1A-873F-016D91FB9978}" name="Type" dataDxfId="35">
      <calculatedColumnFormula>IF(F34&gt;=$J$9,IF(T_4_567101231525[[#This Row],[Errors]]=0,"True Positive","False Positive"),IF(T_4_567101231525[[#This Row],[Errors]]&gt;0,"False Negative","True Negative"))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610E9-56B1-43AD-A9B5-FBA73E527098}" name="Differences1113141636" displayName="Differences1113141636" ref="T12:V27" totalsRowShown="0">
  <autoFilter ref="T12:V27" xr:uid="{01BDD6B2-3338-4DE6-87E2-64251D5B49C1}"/>
  <tableColumns count="3">
    <tableColumn id="1" xr3:uid="{3192292C-08A1-4463-9801-35CBD2E1DB7B}" name="Errors" dataDxfId="34"/>
    <tableColumn id="2" xr3:uid="{27C599BB-271F-4DFE-B981-8C1F28CF7D1F}" name="Count" dataDxfId="33">
      <calculatedColumnFormula>COUNTIF(T_4_567101231525[Errors],Differences1113141636[[#This Row],[Errors]])</calculatedColumnFormula>
    </tableColumn>
    <tableColumn id="3" xr3:uid="{32CA0705-AE98-489B-9530-FF4DC7943676}" name="Percentage" dataDxfId="32" dataCellStyle="Percent">
      <calculatedColumnFormula>Differences1113141636[[#This Row],[Count]]/SUM(Differences1113141636[Count])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5017D4-4033-4E5C-BF33-9CEAE0A7E2C9}" name="T_4_5671012315257" displayName="T_4_5671012315257" ref="A33:H458" totalsRowShown="0" headerRowDxfId="31">
  <tableColumns count="8">
    <tableColumn id="1" xr3:uid="{C2ED2987-1BEC-4EBE-B7CE-6D95E9640EAC}" name="File"/>
    <tableColumn id="2" xr3:uid="{1FAF54A5-2C66-4C07-BABD-CE29561B1422}" name="Image"/>
    <tableColumn id="3" xr3:uid="{E59BB893-4D9B-4CEF-AC1A-D1DB80F254D3}" name="Field"/>
    <tableColumn id="4" xr3:uid="{AA4A3445-B79B-4469-BD18-266DB9E9957A}" name="Truth"/>
    <tableColumn id="5" xr3:uid="{9A340FE5-7126-4BB4-BACF-508E5EEA74C0}" name="OCR" dataDxfId="30"/>
    <tableColumn id="6" xr3:uid="{CD81339C-2560-4E88-93F5-8DC122074AC1}" name="Confidence" dataDxfId="29"/>
    <tableColumn id="8" xr3:uid="{DF6931F9-9D75-4D68-83AF-0A912E608F40}" name="Errors" dataDxfId="28"/>
    <tableColumn id="7" xr3:uid="{45664934-A159-499C-86DB-0C28DDCB910C}" name="Type" dataDxfId="27">
      <calculatedColumnFormula>IF(F34&gt;=$J$9,IF(T_4_5671012315257[[#This Row],[Errors]]=0,"True Positive","False Positive"),IF(T_4_5671012315257[[#This Row],[Errors]]&gt;0,"False Negative","True Negative"))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BF5EA6-0FD0-434F-AB13-2CA101795647}" name="Differences11131416368" displayName="Differences11131416368" ref="T12:V27" totalsRowShown="0">
  <autoFilter ref="T12:V27" xr:uid="{01BDD6B2-3338-4DE6-87E2-64251D5B49C1}"/>
  <tableColumns count="3">
    <tableColumn id="1" xr3:uid="{83BFF324-CBE8-4D2D-A584-35FF12472699}" name="Errors" dataDxfId="26"/>
    <tableColumn id="2" xr3:uid="{1E9063EE-1EDE-4847-82B8-8DD207C0F82D}" name="Count" dataDxfId="25">
      <calculatedColumnFormula>COUNTIF(T_4_5671012315257[Errors],Differences11131416368[[#This Row],[Errors]])</calculatedColumnFormula>
    </tableColumn>
    <tableColumn id="3" xr3:uid="{A32F7558-E17A-469D-AA7E-B19DDDE482C2}" name="Percentage" dataDxfId="24" dataCellStyle="Percent">
      <calculatedColumnFormula>Differences11131416368[[#This Row],[Count]]/SUM(Differences11131416368[Count])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9A29-B480-4B55-9FA6-1593473C98AB}">
  <dimension ref="A1:M9"/>
  <sheetViews>
    <sheetView tabSelected="1" workbookViewId="0">
      <selection activeCell="B22" sqref="B22"/>
    </sheetView>
  </sheetViews>
  <sheetFormatPr defaultRowHeight="15" x14ac:dyDescent="0.25"/>
  <cols>
    <col min="1" max="1" width="12.28515625" customWidth="1"/>
    <col min="2" max="2" width="61.28515625" customWidth="1"/>
    <col min="3" max="3" width="11.140625" bestFit="1" customWidth="1"/>
    <col min="4" max="4" width="12" customWidth="1"/>
    <col min="5" max="5" width="11.7109375" customWidth="1"/>
    <col min="6" max="6" width="11.28515625" customWidth="1"/>
    <col min="7" max="7" width="13.28515625" customWidth="1"/>
    <col min="8" max="8" width="7.5703125" customWidth="1"/>
    <col min="9" max="9" width="12.5703125" customWidth="1"/>
    <col min="10" max="10" width="8.28515625" bestFit="1" customWidth="1"/>
    <col min="11" max="11" width="8.85546875" customWidth="1"/>
    <col min="12" max="12" width="13.140625" customWidth="1"/>
    <col min="13" max="13" width="13.85546875" customWidth="1"/>
  </cols>
  <sheetData>
    <row r="1" spans="1:13" ht="30" x14ac:dyDescent="0.25">
      <c r="I1" s="47" t="s">
        <v>254</v>
      </c>
      <c r="J1" s="48">
        <v>1</v>
      </c>
      <c r="K1" s="48" t="s">
        <v>253</v>
      </c>
      <c r="L1" s="48"/>
    </row>
    <row r="2" spans="1:13" x14ac:dyDescent="0.25">
      <c r="I2" s="48" t="s">
        <v>252</v>
      </c>
      <c r="J2" s="48">
        <v>1.5</v>
      </c>
      <c r="K2" s="48" t="s">
        <v>253</v>
      </c>
      <c r="L2" s="48"/>
    </row>
    <row r="3" spans="1:13" x14ac:dyDescent="0.25">
      <c r="I3" s="48" t="s">
        <v>255</v>
      </c>
      <c r="J3">
        <f>3600/J2</f>
        <v>2400</v>
      </c>
    </row>
    <row r="5" spans="1:13" ht="30" x14ac:dyDescent="0.25">
      <c r="A5" t="s">
        <v>260</v>
      </c>
      <c r="B5" t="s">
        <v>259</v>
      </c>
      <c r="C5" s="27" t="s">
        <v>237</v>
      </c>
      <c r="D5" s="12" t="s">
        <v>182</v>
      </c>
      <c r="E5" s="13" t="s">
        <v>183</v>
      </c>
      <c r="F5" s="14" t="s">
        <v>184</v>
      </c>
      <c r="G5" s="15" t="s">
        <v>185</v>
      </c>
      <c r="H5" s="16" t="s">
        <v>235</v>
      </c>
      <c r="I5" s="18" t="s">
        <v>236</v>
      </c>
      <c r="J5" s="38" t="s">
        <v>249</v>
      </c>
      <c r="K5" s="50" t="s">
        <v>256</v>
      </c>
      <c r="L5" s="50" t="s">
        <v>262</v>
      </c>
      <c r="M5" s="16" t="s">
        <v>261</v>
      </c>
    </row>
    <row r="6" spans="1:13" x14ac:dyDescent="0.25">
      <c r="A6" t="str" cm="1">
        <f t="array" aca="1" ref="A6" ca="1">CELL("address",'Parascript 1'!$A$1)</f>
        <v>'[Threshold Optimzer.xlsx]Parascript 1'!$A$1</v>
      </c>
      <c r="B6" s="1" t="str" cm="1">
        <f t="array" aca="1" ref="B6" ca="1">OFFSET(INDIRECT($A6),0,1)</f>
        <v>Parascript FormXtra 7.6 Alphabetic</v>
      </c>
      <c r="C6" s="52" cm="1">
        <f t="array" aca="1" ref="C6" ca="1">OFFSET(INDIRECT($A6),8,COLUMN(C7)+6)</f>
        <v>0.7</v>
      </c>
      <c r="D6" s="53" cm="1">
        <f t="array" aca="1" ref="D6" ca="1">OFFSET(INDIRECT($A6),8,COLUMN(D7)+6)</f>
        <v>0.28705882352941176</v>
      </c>
      <c r="E6" s="54" cm="1">
        <f t="array" aca="1" ref="E6" ca="1">OFFSET(INDIRECT($A6),8,COLUMN(E7)+6)</f>
        <v>0.55294117647058827</v>
      </c>
      <c r="F6" s="55" cm="1">
        <f t="array" aca="1" ref="F6" ca="1">OFFSET(INDIRECT($A6),8,COLUMN(F7)+6)</f>
        <v>0.14588235294117646</v>
      </c>
      <c r="G6" s="56" cm="1">
        <f t="array" aca="1" ref="G6" ca="1">OFFSET(INDIRECT($A6),8,COLUMN(G7)+6)</f>
        <v>1.411764705882353E-2</v>
      </c>
      <c r="H6" s="57" cm="1">
        <f t="array" aca="1" ref="H6" ca="1">OFFSET(INDIRECT($A6),8,COLUMN(H7)+6)</f>
        <v>1</v>
      </c>
      <c r="I6" s="19" cm="1">
        <f t="array" aca="1" ref="I6" ca="1">OFFSET(INDIRECT($A6),8,COLUMN(I7)+6)</f>
        <v>0.84000000000000008</v>
      </c>
      <c r="J6" s="58" cm="1">
        <f t="array" aca="1" ref="J6" ca="1">OFFSET(INDIRECT($A6),8,COLUMN(J7)+6)</f>
        <v>0.69882352941176473</v>
      </c>
      <c r="K6" s="59" cm="1">
        <f t="array" aca="1" ref="K6" ca="1">OFFSET(INDIRECT($A6),8,COLUMN(K7)+6)</f>
        <v>4664.6341463414637</v>
      </c>
      <c r="L6" s="62">
        <f t="shared" ref="L6" ca="1" si="0">F6/(E6+F6)</f>
        <v>0.20875420875420875</v>
      </c>
      <c r="M6" s="60" cm="1">
        <f t="array" aca="1" ref="M6" ca="1">OFFSET(INDIRECT($A6),8,COLUMN(M11)+5)</f>
        <v>1.94359756097561</v>
      </c>
    </row>
    <row r="7" spans="1:13" x14ac:dyDescent="0.25">
      <c r="A7" t="str" cm="1">
        <f t="array" aca="1" ref="A7" ca="1">CELL("address",'Parascript 2'!$A$1)</f>
        <v>'[Threshold Optimzer.xlsx]Parascript 2'!$A$1</v>
      </c>
      <c r="B7" s="1" t="str" cm="1">
        <f t="array" aca="1" ref="B7" ca="1">OFFSET(INDIRECT($A7),0,1)</f>
        <v>Parascript FormXtra 7.6 FirstName</v>
      </c>
      <c r="C7" s="52" cm="1">
        <f t="array" aca="1" ref="C7" ca="1">OFFSET(INDIRECT($A7),8,COLUMN(C10)+6)</f>
        <v>0.68</v>
      </c>
      <c r="D7" s="53" cm="1">
        <f t="array" aca="1" ref="D7" ca="1">OFFSET(INDIRECT($A7),8,COLUMN(D10)+6)</f>
        <v>0.69411764705882351</v>
      </c>
      <c r="E7" s="54" cm="1">
        <f t="array" aca="1" ref="E7" ca="1">OFFSET(INDIRECT($A7),8,COLUMN(E10)+6)</f>
        <v>0.24941176470588236</v>
      </c>
      <c r="F7" s="55" cm="1">
        <f t="array" aca="1" ref="F7" ca="1">OFFSET(INDIRECT($A7),8,COLUMN(F10)+6)</f>
        <v>5.1764705882352942E-2</v>
      </c>
      <c r="G7" s="56" cm="1">
        <f t="array" aca="1" ref="G7" ca="1">OFFSET(INDIRECT($A7),8,COLUMN(G10)+6)</f>
        <v>4.7058823529411761E-3</v>
      </c>
      <c r="H7" s="57" cm="1">
        <f t="array" aca="1" ref="H7" ca="1">OFFSET(INDIRECT($A7),8,COLUMN(H10)+6)</f>
        <v>1</v>
      </c>
      <c r="I7" s="19" cm="1">
        <f t="array" aca="1" ref="I7" ca="1">OFFSET(INDIRECT($A7),8,COLUMN(I10)+6)</f>
        <v>0.94352941176470584</v>
      </c>
      <c r="J7" s="58" cm="1">
        <f t="array" aca="1" ref="J7" ca="1">OFFSET(INDIRECT($A7),8,COLUMN(J10)+6)</f>
        <v>0.30117647058823532</v>
      </c>
      <c r="K7" s="59" cm="1">
        <f t="array" aca="1" ref="K7" ca="1">OFFSET(INDIRECT($A7),8,COLUMN(K10)+6)</f>
        <v>11007.194244604316</v>
      </c>
      <c r="L7" s="62">
        <f t="shared" ref="L7" ca="1" si="1">F7/(E7+F7)</f>
        <v>0.17187499999999997</v>
      </c>
      <c r="M7" s="60" cm="1">
        <f t="array" aca="1" ref="M7" ca="1">OFFSET(INDIRECT($A7),8,COLUMN(M12)+5)</f>
        <v>4.586330935251798</v>
      </c>
    </row>
    <row r="8" spans="1:13" x14ac:dyDescent="0.25">
      <c r="A8" t="str" cm="1">
        <f t="array" aca="1" ref="A8" ca="1">CELL("address",'Parascript 3'!$A$1)</f>
        <v>'[Threshold Optimzer.xlsx]Parascript 3'!$A$1</v>
      </c>
      <c r="B8" s="1" t="str" cm="1">
        <f t="array" aca="1" ref="B8" ca="1">OFFSET(INDIRECT($A8),0,1)</f>
        <v>Parascript FormXtra 7.6 FirstName, Cursive, Accurate</v>
      </c>
      <c r="C8" s="52" cm="1">
        <f t="array" aca="1" ref="C8" ca="1">OFFSET(INDIRECT($A8),8,COLUMN(C10)+6)</f>
        <v>0.78</v>
      </c>
      <c r="D8" s="53" cm="1">
        <f t="array" aca="1" ref="D8" ca="1">OFFSET(INDIRECT($A8),8,COLUMN(D10)+6)</f>
        <v>0.30117647058823527</v>
      </c>
      <c r="E8" s="54" cm="1">
        <f t="array" aca="1" ref="E8" ca="1">OFFSET(INDIRECT($A8),8,COLUMN(E10)+6)</f>
        <v>0.64235294117647057</v>
      </c>
      <c r="F8" s="55" cm="1">
        <f t="array" aca="1" ref="F8" ca="1">OFFSET(INDIRECT($A8),8,COLUMN(F10)+6)</f>
        <v>5.647058823529412E-2</v>
      </c>
      <c r="G8" s="56" cm="1">
        <f t="array" aca="1" ref="G8" ca="1">OFFSET(INDIRECT($A8),8,COLUMN(G10)+6)</f>
        <v>0</v>
      </c>
      <c r="H8" s="57" cm="1">
        <f t="array" aca="1" ref="H8" ca="1">OFFSET(INDIRECT($A8),8,COLUMN(H10)+6)</f>
        <v>1</v>
      </c>
      <c r="I8" s="19" cm="1">
        <f t="array" aca="1" ref="I8" ca="1">OFFSET(INDIRECT($A8),8,COLUMN(I10)+6)</f>
        <v>0.94352941176470584</v>
      </c>
      <c r="J8" s="58" cm="1">
        <f t="array" aca="1" ref="J8" ca="1">OFFSET(INDIRECT($A8),8,COLUMN(J10)+6)</f>
        <v>0.69882352941176473</v>
      </c>
      <c r="K8" s="59" cm="1">
        <f t="array" aca="1" ref="K8" ca="1">OFFSET(INDIRECT($A8),8,COLUMN(K10)+6)</f>
        <v>4951.4563106796113</v>
      </c>
      <c r="L8" s="62">
        <f ca="1">F8/(E8+F8)</f>
        <v>8.0808080808080801E-2</v>
      </c>
      <c r="M8" s="60" cm="1">
        <f t="array" aca="1" ref="M8" ca="1">OFFSET(INDIRECT($A8),8,COLUMN(M13)+5)</f>
        <v>2.0631067961165046</v>
      </c>
    </row>
    <row r="9" spans="1:13" x14ac:dyDescent="0.25">
      <c r="A9" t="str" cm="1">
        <f t="array" aca="1" ref="A9" ca="1">CELL("address",'Parascript 4'!$A$1)</f>
        <v>'[Threshold Optimzer.xlsx]Parascript 4'!$A$1</v>
      </c>
      <c r="B9" s="1" t="str" cm="1">
        <f t="array" aca="1" ref="B9" ca="1">OFFSET(INDIRECT($A9),0,1)</f>
        <v>Parascript FormXtra 7.6 FirstName, Cursive, Accurate, 2300 US Names</v>
      </c>
      <c r="C9" s="52" cm="1">
        <f t="array" aca="1" ref="C9" ca="1">OFFSET(INDIRECT($A9),8,COLUMN(C10)+6)</f>
        <v>0.68</v>
      </c>
      <c r="D9" s="53" cm="1">
        <f t="array" aca="1" ref="D9" ca="1">OFFSET(INDIRECT($A9),8,COLUMN(D10)+6)</f>
        <v>0.63294117647058823</v>
      </c>
      <c r="E9" s="54" cm="1">
        <f t="array" aca="1" ref="E9" ca="1">OFFSET(INDIRECT($A9),8,COLUMN(E10)+6)</f>
        <v>0.28705882352941176</v>
      </c>
      <c r="F9" s="55" cm="1">
        <f t="array" aca="1" ref="F9" ca="1">OFFSET(INDIRECT($A9),8,COLUMN(F10)+6)</f>
        <v>0.08</v>
      </c>
      <c r="G9" s="56" cm="1">
        <f t="array" aca="1" ref="G9" ca="1">OFFSET(INDIRECT($A9),8,COLUMN(G10)+6)</f>
        <v>0</v>
      </c>
      <c r="H9" s="57" cm="1">
        <f t="array" aca="1" ref="H9" ca="1">OFFSET(INDIRECT($A9),8,COLUMN(H10)+6)</f>
        <v>0.99999999999999989</v>
      </c>
      <c r="I9" s="19" cm="1">
        <f t="array" aca="1" ref="I9" ca="1">OFFSET(INDIRECT($A9),8,COLUMN(I10)+6)</f>
        <v>0.91999999999999993</v>
      </c>
      <c r="J9" s="58" cm="1">
        <f t="array" aca="1" ref="J9" ca="1">OFFSET(INDIRECT($A9),8,COLUMN(J10)+6)</f>
        <v>0.36705882352941177</v>
      </c>
      <c r="K9" s="59" cm="1">
        <f t="array" aca="1" ref="K9" ca="1">OFFSET(INDIRECT($A9),8,COLUMN(K10)+6)</f>
        <v>8843.9306358381509</v>
      </c>
      <c r="L9" s="62">
        <f ca="1">F9/(E9+F9)</f>
        <v>0.21794871794871795</v>
      </c>
      <c r="M9" s="60" cm="1">
        <f t="array" aca="1" ref="M9" ca="1">OFFSET(INDIRECT($A9),8,COLUMN(M14)+5)</f>
        <v>3.6849710982658967</v>
      </c>
    </row>
  </sheetData>
  <conditionalFormatting sqref="D6:D9">
    <cfRule type="colorScale" priority="7">
      <colorScale>
        <cfvo type="min"/>
        <cfvo type="percentile" val="50"/>
        <cfvo type="max"/>
        <color theme="9" tint="0.59999389629810485"/>
        <color theme="9" tint="0.39997558519241921"/>
        <color rgb="FF63BE7B"/>
      </colorScale>
    </cfRule>
  </conditionalFormatting>
  <conditionalFormatting sqref="E6:E9">
    <cfRule type="colorScale" priority="8">
      <colorScale>
        <cfvo type="min"/>
        <cfvo type="percentile" val="50"/>
        <cfvo type="max"/>
        <color theme="4" tint="0.39997558519241921"/>
        <color theme="4" tint="0.59999389629810485"/>
        <color theme="4" tint="0.79998168889431442"/>
      </colorScale>
    </cfRule>
  </conditionalFormatting>
  <conditionalFormatting sqref="M6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9">
    <cfRule type="colorScale" priority="10">
      <colorScale>
        <cfvo type="min"/>
        <cfvo type="percentile" val="50"/>
        <cfvo type="max"/>
        <color theme="7" tint="0.39997558519241921"/>
        <color theme="7" tint="0.59999389629810485"/>
        <color theme="7" tint="0.79998168889431442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4BBE-6199-482D-8620-A66BD998DF28}">
  <dimension ref="A1:V1098"/>
  <sheetViews>
    <sheetView zoomScale="85" zoomScaleNormal="85" workbookViewId="0">
      <selection activeCell="L34" sqref="L34"/>
    </sheetView>
  </sheetViews>
  <sheetFormatPr defaultRowHeight="15" x14ac:dyDescent="0.25"/>
  <cols>
    <col min="1" max="1" width="15.28515625" bestFit="1" customWidth="1"/>
    <col min="2" max="2" width="23.140625" customWidth="1"/>
    <col min="3" max="3" width="14" style="2" customWidth="1"/>
    <col min="4" max="4" width="21.5703125" style="2" bestFit="1" customWidth="1"/>
    <col min="5" max="5" width="16.7109375" style="2" customWidth="1"/>
    <col min="6" max="6" width="13.28515625" style="2" customWidth="1"/>
    <col min="7" max="7" width="17" style="2" bestFit="1" customWidth="1"/>
    <col min="8" max="8" width="14.140625" style="2" bestFit="1" customWidth="1"/>
    <col min="9" max="9" width="11.140625" style="2" customWidth="1"/>
    <col min="10" max="10" width="15.5703125" customWidth="1"/>
    <col min="11" max="11" width="9.85546875" bestFit="1" customWidth="1"/>
    <col min="12" max="12" width="11.5703125" bestFit="1" customWidth="1"/>
    <col min="13" max="13" width="10" customWidth="1"/>
    <col min="14" max="14" width="9.5703125" bestFit="1" customWidth="1"/>
    <col min="15" max="17" width="11.5703125" bestFit="1" customWidth="1"/>
    <col min="18" max="18" width="11" bestFit="1" customWidth="1"/>
    <col min="19" max="19" width="9.7109375" bestFit="1" customWidth="1"/>
    <col min="20" max="20" width="8.42578125" bestFit="1" customWidth="1"/>
    <col min="21" max="21" width="8.5703125" bestFit="1" customWidth="1"/>
    <col min="22" max="22" width="13.28515625" bestFit="1" customWidth="1"/>
  </cols>
  <sheetData>
    <row r="1" spans="2:22" ht="26.25" x14ac:dyDescent="0.4">
      <c r="B1" s="17" t="s">
        <v>720</v>
      </c>
    </row>
    <row r="2" spans="2:22" ht="26.25" x14ac:dyDescent="0.4">
      <c r="D2" s="3"/>
      <c r="K2" s="6"/>
      <c r="L2" s="7"/>
      <c r="M2" s="7"/>
      <c r="N2" s="7"/>
    </row>
    <row r="3" spans="2:22" ht="30" x14ac:dyDescent="0.25">
      <c r="B3" s="4" t="str">
        <f>"Confidence Threshold Optimizer
" &amp; B1 &amp; "
error confidence range =" &amp; TEXT(J4,"±0.0%") &amp; "
" &amp;J3&amp;" samples. Threshold =" &amp;TEXT(B5/100,"0.0%")</f>
        <v>Confidence Threshold Optimizer
Parascript FormXtra 7.6 Alphabetic
error confidence range =±4.9%
425 samples. Threshold =70.0%</v>
      </c>
      <c r="D3" s="3"/>
      <c r="F3" s="2" t="s">
        <v>4</v>
      </c>
      <c r="J3" s="2">
        <f>COUNTA(T_4_5671012315[Confidence])</f>
        <v>425</v>
      </c>
      <c r="K3" s="2" t="s">
        <v>188</v>
      </c>
      <c r="L3" s="1"/>
      <c r="M3" s="1"/>
      <c r="N3" s="1"/>
      <c r="P3" s="47" t="s">
        <v>254</v>
      </c>
      <c r="Q3" s="48">
        <f>Summary!J1</f>
        <v>1</v>
      </c>
      <c r="R3" s="48" t="s">
        <v>253</v>
      </c>
    </row>
    <row r="4" spans="2:22" ht="26.25" x14ac:dyDescent="0.25">
      <c r="B4" s="2">
        <v>30</v>
      </c>
      <c r="D4" s="3"/>
      <c r="J4" s="4">
        <f>1/SQRT(J3)</f>
        <v>4.8507125007266595E-2</v>
      </c>
      <c r="K4" t="s">
        <v>189</v>
      </c>
      <c r="P4" s="48" t="s">
        <v>252</v>
      </c>
      <c r="Q4" s="48">
        <f>Summary!J2</f>
        <v>1.5</v>
      </c>
      <c r="R4" s="48" t="s">
        <v>253</v>
      </c>
    </row>
    <row r="5" spans="2:22" ht="12" customHeight="1" x14ac:dyDescent="0.25">
      <c r="B5" s="8">
        <f>(100-B4)</f>
        <v>70</v>
      </c>
      <c r="D5" s="3"/>
    </row>
    <row r="6" spans="2:22" ht="30" x14ac:dyDescent="0.25">
      <c r="D6" s="3"/>
      <c r="J6" s="27" t="s">
        <v>237</v>
      </c>
      <c r="K6" s="12" t="s">
        <v>182</v>
      </c>
      <c r="L6" s="13" t="s">
        <v>183</v>
      </c>
      <c r="M6" s="14" t="s">
        <v>184</v>
      </c>
      <c r="N6" s="15" t="s">
        <v>185</v>
      </c>
      <c r="O6" s="16" t="s">
        <v>235</v>
      </c>
      <c r="P6" s="18" t="s">
        <v>236</v>
      </c>
      <c r="Q6" s="38" t="s">
        <v>249</v>
      </c>
      <c r="R6" s="50" t="s">
        <v>256</v>
      </c>
      <c r="S6" s="16" t="s">
        <v>258</v>
      </c>
    </row>
    <row r="7" spans="2:22" ht="12" customHeight="1" x14ac:dyDescent="0.25">
      <c r="D7" s="3"/>
    </row>
    <row r="8" spans="2:22" ht="12" customHeight="1" thickBot="1" x14ac:dyDescent="0.3">
      <c r="D8" s="3"/>
    </row>
    <row r="9" spans="2:22" ht="21" customHeight="1" thickBot="1" x14ac:dyDescent="0.4">
      <c r="D9" s="3"/>
      <c r="J9" s="25">
        <f>B5/100</f>
        <v>0.7</v>
      </c>
      <c r="K9" s="32" cm="1">
        <f t="array" ref="K9">SUM((T_4_5671012315[Errors]=0)*(T_4_5671012315[Confidence]&gt;=$J9))/J$3</f>
        <v>0.28705882352941176</v>
      </c>
      <c r="L9" s="33" cm="1">
        <f t="array" ref="L9">SUM((T_4_5671012315[Errors]=0)*(T_4_5671012315[Confidence]&lt;$J9)*(T_4_5671012315[Confidence]&gt;0))/J$3</f>
        <v>0.55294117647058827</v>
      </c>
      <c r="M9" s="34" cm="1">
        <f t="array" ref="M9">SUM((T_4_5671012315[Errors]&gt;0)*(T_4_5671012315[Confidence]&lt;$J9))/J$3</f>
        <v>0.14588235294117646</v>
      </c>
      <c r="N9" s="35" cm="1">
        <f t="array" ref="N9">SUM((T_4_5671012315[Errors]&gt;0)*(T_4_5671012315[Confidence]&gt;=$J9))/J$3</f>
        <v>1.411764705882353E-2</v>
      </c>
      <c r="O9" s="36">
        <f t="shared" ref="O9" si="0">SUM(K9:N9)</f>
        <v>1</v>
      </c>
      <c r="P9" s="37">
        <f>K9+L9</f>
        <v>0.84000000000000008</v>
      </c>
      <c r="Q9" s="36">
        <f>L9+M9</f>
        <v>0.69882352941176473</v>
      </c>
      <c r="R9" s="49">
        <f>IFERROR(3600/(L9*$Q$3+$Q$4*M9),"infinite")</f>
        <v>4664.6341463414637</v>
      </c>
      <c r="S9" s="51">
        <f>R9/3600*$Q$4</f>
        <v>1.94359756097561</v>
      </c>
    </row>
    <row r="10" spans="2:22" ht="12" customHeight="1" x14ac:dyDescent="0.25">
      <c r="D10" s="3"/>
      <c r="O10" s="31"/>
      <c r="R10" s="46"/>
    </row>
    <row r="11" spans="2:22" ht="12" customHeight="1" x14ac:dyDescent="0.25">
      <c r="D11" s="3"/>
      <c r="O11" s="31"/>
      <c r="R11" s="46"/>
    </row>
    <row r="12" spans="2:22" ht="12" customHeight="1" x14ac:dyDescent="0.25">
      <c r="D12" s="3"/>
      <c r="J12" s="8">
        <v>0</v>
      </c>
      <c r="K12" s="20" cm="1">
        <f t="array" ref="K12">SUM((T_4_5671012315[Errors]=0)*(T_4_5671012315[Confidence]&gt;=$J12)*(T_4_5671012315[Field]&lt;&gt;""))/J$3</f>
        <v>0.84</v>
      </c>
      <c r="L12" s="21" cm="1">
        <f t="array" ref="L12">SUM((T_4_5671012315[Errors]=0)*(T_4_5671012315[Confidence]&lt;$J12)*(T_4_5671012315[Field]&lt;&gt;""))/J$3</f>
        <v>0</v>
      </c>
      <c r="M12" s="22" cm="1">
        <f t="array" ref="M12">SUM((T_4_5671012315[Errors]&gt;0)*(T_4_5671012315[Confidence]&lt;$J12))/J$3</f>
        <v>0</v>
      </c>
      <c r="N12" s="23" cm="1">
        <f t="array" ref="N12">SUM((T_4_5671012315[Errors]&gt;0)*(T_4_5671012315[Confidence]&gt;=$J12))/J$3</f>
        <v>0.16</v>
      </c>
      <c r="O12" s="30">
        <f>SUM(K12:N12)</f>
        <v>1</v>
      </c>
      <c r="P12" s="24">
        <f>K12+L12</f>
        <v>0.84</v>
      </c>
      <c r="Q12" s="30">
        <f>L12+M12</f>
        <v>0</v>
      </c>
      <c r="R12" s="46" t="str">
        <f t="shared" ref="R12:R32" si="1">IFERROR(3600/(L12*$Q$3+$Q$4*M12),"infinite")</f>
        <v>infinite</v>
      </c>
      <c r="S12" s="45" t="str">
        <f>IFERROR(R12/3600*$Q$4,"infinite")</f>
        <v>infinite</v>
      </c>
      <c r="T12" s="2" t="s">
        <v>257</v>
      </c>
      <c r="U12" t="s">
        <v>250</v>
      </c>
      <c r="V12" t="s">
        <v>251</v>
      </c>
    </row>
    <row r="13" spans="2:22" ht="12" customHeight="1" x14ac:dyDescent="0.25">
      <c r="D13" s="3"/>
      <c r="J13" s="8">
        <v>0.05</v>
      </c>
      <c r="K13" s="20" cm="1">
        <f t="array" ref="K13">SUM((T_4_5671012315[Errors]=0)*(T_4_5671012315[Confidence]&gt;=$J13)*(T_4_5671012315[Field]&lt;&gt;""))/J$3</f>
        <v>0.84</v>
      </c>
      <c r="L13" s="21" cm="1">
        <f t="array" ref="L13">SUM((T_4_5671012315[Errors]=0)*(T_4_5671012315[Confidence]&lt;$J13)*(T_4_5671012315[Confidence]&gt;0))/J$3</f>
        <v>0</v>
      </c>
      <c r="M13" s="22" cm="1">
        <f t="array" ref="M13">SUM((T_4_5671012315[Errors]&gt;0)*(T_4_5671012315[Confidence]&lt;$J13))/J$3</f>
        <v>0</v>
      </c>
      <c r="N13" s="23" cm="1">
        <f t="array" ref="N13">SUM((T_4_5671012315[Errors]&gt;0)*(T_4_5671012315[Confidence]&gt;=$J13))/J$3</f>
        <v>0.16</v>
      </c>
      <c r="O13" s="30">
        <f>SUM(K13:N13)</f>
        <v>1</v>
      </c>
      <c r="P13" s="24">
        <f>K13+L13</f>
        <v>0.84</v>
      </c>
      <c r="Q13" s="30">
        <f t="shared" ref="Q13:Q32" si="2">L13+M13</f>
        <v>0</v>
      </c>
      <c r="R13" s="46" t="str">
        <f t="shared" si="1"/>
        <v>infinite</v>
      </c>
      <c r="S13" s="45" t="str">
        <f t="shared" ref="S13:S32" si="3">IFERROR(R13/3600*$Q$4,"infinite")</f>
        <v>infinite</v>
      </c>
      <c r="T13" s="40">
        <v>0</v>
      </c>
      <c r="U13" s="10">
        <f>COUNTIF(T_4_5671012315[Errors],Differences11131416[[#This Row],[Errors]])</f>
        <v>357</v>
      </c>
      <c r="V13" s="41">
        <f>Differences11131416[[#This Row],[Count]]/SUM(Differences11131416[Count])</f>
        <v>0.84</v>
      </c>
    </row>
    <row r="14" spans="2:22" ht="12" customHeight="1" x14ac:dyDescent="0.25">
      <c r="D14" s="3"/>
      <c r="J14" s="8">
        <v>0.1</v>
      </c>
      <c r="K14" s="20" cm="1">
        <f t="array" ref="K14">SUM((T_4_5671012315[Errors]=0)*(T_4_5671012315[Confidence]&gt;=$J14)*(T_4_5671012315[Field]&lt;&gt;""))/J$3</f>
        <v>0.84</v>
      </c>
      <c r="L14" s="21" cm="1">
        <f t="array" ref="L14">SUM((T_4_5671012315[Errors]=0)*(T_4_5671012315[Confidence]&lt;$J14)*(T_4_5671012315[Confidence]&gt;0))/J$3</f>
        <v>0</v>
      </c>
      <c r="M14" s="22" cm="1">
        <f t="array" ref="M14">SUM((T_4_5671012315[Errors]&gt;0)*(T_4_5671012315[Confidence]&lt;$J14))/J$3</f>
        <v>0</v>
      </c>
      <c r="N14" s="23" cm="1">
        <f t="array" ref="N14">SUM((T_4_5671012315[Errors]&gt;0)*(T_4_5671012315[Confidence]&gt;=$J14))/J$3</f>
        <v>0.16</v>
      </c>
      <c r="O14" s="30">
        <f t="shared" ref="O14:O32" si="4">SUM(K14:N14)</f>
        <v>1</v>
      </c>
      <c r="P14" s="24">
        <f t="shared" ref="P14:P32" si="5">K14+L14</f>
        <v>0.84</v>
      </c>
      <c r="Q14" s="30">
        <f t="shared" si="2"/>
        <v>0</v>
      </c>
      <c r="R14" s="46" t="str">
        <f t="shared" si="1"/>
        <v>infinite</v>
      </c>
      <c r="S14" s="45" t="str">
        <f t="shared" si="3"/>
        <v>infinite</v>
      </c>
      <c r="T14" s="42">
        <v>1</v>
      </c>
      <c r="U14" s="11">
        <f>COUNTIF(T_4_5671012315[Errors],Differences11131416[[#This Row],[Errors]])</f>
        <v>50</v>
      </c>
      <c r="V14" s="43">
        <f>Differences11131416[[#This Row],[Count]]/SUM(Differences11131416[Count])</f>
        <v>0.11764705882352941</v>
      </c>
    </row>
    <row r="15" spans="2:22" ht="12" customHeight="1" x14ac:dyDescent="0.25">
      <c r="D15" s="3"/>
      <c r="J15" s="8">
        <v>0.15</v>
      </c>
      <c r="K15" s="20" cm="1">
        <f t="array" ref="K15">SUM((T_4_5671012315[Errors]=0)*(T_4_5671012315[Confidence]&gt;=$J15)*(T_4_5671012315[Field]&lt;&gt;""))/J$3</f>
        <v>0.83529411764705885</v>
      </c>
      <c r="L15" s="21" cm="1">
        <f t="array" ref="L15">SUM((T_4_5671012315[Errors]=0)*(T_4_5671012315[Confidence]&lt;$J15)*(T_4_5671012315[Confidence]&gt;0))/J$3</f>
        <v>4.7058823529411761E-3</v>
      </c>
      <c r="M15" s="22" cm="1">
        <f t="array" ref="M15">SUM((T_4_5671012315[Errors]&gt;0)*(T_4_5671012315[Confidence]&lt;$J15))/J$3</f>
        <v>9.4117647058823521E-3</v>
      </c>
      <c r="N15" s="23" cm="1">
        <f t="array" ref="N15">SUM((T_4_5671012315[Errors]&gt;0)*(T_4_5671012315[Confidence]&gt;=$J15))/J$3</f>
        <v>0.15058823529411763</v>
      </c>
      <c r="O15" s="30">
        <f t="shared" si="4"/>
        <v>1</v>
      </c>
      <c r="P15" s="24">
        <f t="shared" si="5"/>
        <v>0.84000000000000008</v>
      </c>
      <c r="Q15" s="30">
        <f t="shared" si="2"/>
        <v>1.4117647058823528E-2</v>
      </c>
      <c r="R15" s="46">
        <f t="shared" si="1"/>
        <v>191250.00000000003</v>
      </c>
      <c r="S15" s="45">
        <f t="shared" si="3"/>
        <v>79.687500000000014</v>
      </c>
      <c r="T15" s="40">
        <v>2</v>
      </c>
      <c r="U15" s="10">
        <f>COUNTIF(T_4_5671012315[Errors],Differences11131416[[#This Row],[Errors]])</f>
        <v>18</v>
      </c>
      <c r="V15" s="41">
        <f>Differences11131416[[#This Row],[Count]]/SUM(Differences11131416[Count])</f>
        <v>4.2352941176470586E-2</v>
      </c>
    </row>
    <row r="16" spans="2:22" ht="12" customHeight="1" x14ac:dyDescent="0.25">
      <c r="D16" s="3"/>
      <c r="J16" s="8">
        <v>0.2</v>
      </c>
      <c r="K16" s="20" cm="1">
        <f t="array" ref="K16">SUM((T_4_5671012315[Errors]=0)*(T_4_5671012315[Confidence]&gt;=$J16)*(T_4_5671012315[Field]&lt;&gt;""))/J$3</f>
        <v>0.83529411764705885</v>
      </c>
      <c r="L16" s="21" cm="1">
        <f t="array" ref="L16">SUM((T_4_5671012315[Errors]=0)*(T_4_5671012315[Confidence]&lt;$J16)*(T_4_5671012315[Confidence]&gt;0))/J$3</f>
        <v>4.7058823529411761E-3</v>
      </c>
      <c r="M16" s="22" cm="1">
        <f t="array" ref="M16">SUM((T_4_5671012315[Errors]&gt;0)*(T_4_5671012315[Confidence]&lt;$J16))/J$3</f>
        <v>2.3529411764705882E-2</v>
      </c>
      <c r="N16" s="23" cm="1">
        <f t="array" ref="N16">SUM((T_4_5671012315[Errors]&gt;0)*(T_4_5671012315[Confidence]&gt;=$J16))/J$3</f>
        <v>0.13647058823529412</v>
      </c>
      <c r="O16" s="30">
        <f t="shared" si="4"/>
        <v>1</v>
      </c>
      <c r="P16" s="24">
        <f t="shared" si="5"/>
        <v>0.84000000000000008</v>
      </c>
      <c r="Q16" s="30">
        <f t="shared" si="2"/>
        <v>2.823529411764706E-2</v>
      </c>
      <c r="R16" s="46">
        <f t="shared" si="1"/>
        <v>90000</v>
      </c>
      <c r="S16" s="45">
        <f t="shared" si="3"/>
        <v>37.5</v>
      </c>
      <c r="T16" s="42">
        <v>3</v>
      </c>
      <c r="U16" s="11">
        <f>COUNTIF(T_4_5671012315[Errors],Differences11131416[[#This Row],[Errors]])</f>
        <v>0</v>
      </c>
      <c r="V16" s="44">
        <f>Differences11131416[[#This Row],[Count]]/SUM(Differences11131416[Count])</f>
        <v>0</v>
      </c>
    </row>
    <row r="17" spans="2:22" ht="12" customHeight="1" x14ac:dyDescent="0.25">
      <c r="D17" s="3"/>
      <c r="J17" s="8">
        <v>0.25</v>
      </c>
      <c r="K17" s="20" cm="1">
        <f t="array" ref="K17">SUM((T_4_5671012315[Errors]=0)*(T_4_5671012315[Confidence]&gt;=$J17)*(T_4_5671012315[Field]&lt;&gt;""))/J$3</f>
        <v>0.83058823529411763</v>
      </c>
      <c r="L17" s="21" cm="1">
        <f t="array" ref="L17">SUM((T_4_5671012315[Errors]=0)*(T_4_5671012315[Confidence]&lt;$J17)*(T_4_5671012315[Confidence]&gt;0))/J$3</f>
        <v>9.4117647058823521E-3</v>
      </c>
      <c r="M17" s="22" cm="1">
        <f t="array" ref="M17">SUM((T_4_5671012315[Errors]&gt;0)*(T_4_5671012315[Confidence]&lt;$J17))/J$3</f>
        <v>3.7647058823529408E-2</v>
      </c>
      <c r="N17" s="23" cm="1">
        <f t="array" ref="N17">SUM((T_4_5671012315[Errors]&gt;0)*(T_4_5671012315[Confidence]&gt;=$J17))/J$3</f>
        <v>0.12235294117647059</v>
      </c>
      <c r="O17" s="30">
        <f t="shared" si="4"/>
        <v>0.99999999999999989</v>
      </c>
      <c r="P17" s="24">
        <f t="shared" si="5"/>
        <v>0.84</v>
      </c>
      <c r="Q17" s="30">
        <f t="shared" si="2"/>
        <v>4.7058823529411764E-2</v>
      </c>
      <c r="R17" s="46">
        <f t="shared" si="1"/>
        <v>54642.857142857152</v>
      </c>
      <c r="S17" s="45">
        <f t="shared" si="3"/>
        <v>22.767857142857146</v>
      </c>
      <c r="T17" s="40">
        <v>4</v>
      </c>
      <c r="U17" s="10">
        <f>COUNTIF(T_4_5671012315[Errors],Differences11131416[[#This Row],[Errors]])</f>
        <v>0</v>
      </c>
      <c r="V17" s="41">
        <f>Differences11131416[[#This Row],[Count]]/SUM(Differences11131416[Count])</f>
        <v>0</v>
      </c>
    </row>
    <row r="18" spans="2:22" ht="12" customHeight="1" x14ac:dyDescent="0.25">
      <c r="D18" s="3"/>
      <c r="J18" s="8">
        <v>0.3</v>
      </c>
      <c r="K18" s="20" cm="1">
        <f t="array" ref="K18">SUM((T_4_5671012315[Errors]=0)*(T_4_5671012315[Confidence]&gt;=$J18)*(T_4_5671012315[Field]&lt;&gt;""))/J$3</f>
        <v>0.83058823529411763</v>
      </c>
      <c r="L18" s="21" cm="1">
        <f t="array" ref="L18">SUM((T_4_5671012315[Errors]=0)*(T_4_5671012315[Confidence]&lt;$J18)*(T_4_5671012315[Confidence]&gt;0))/J$3</f>
        <v>9.4117647058823521E-3</v>
      </c>
      <c r="M18" s="22" cm="1">
        <f t="array" ref="M18">SUM((T_4_5671012315[Errors]&gt;0)*(T_4_5671012315[Confidence]&lt;$J18))/J$3</f>
        <v>4.2352941176470586E-2</v>
      </c>
      <c r="N18" s="23" cm="1">
        <f t="array" ref="N18">SUM((T_4_5671012315[Errors]&gt;0)*(T_4_5671012315[Confidence]&gt;=$J18))/J$3</f>
        <v>0.11764705882352941</v>
      </c>
      <c r="O18" s="30">
        <f t="shared" si="4"/>
        <v>1</v>
      </c>
      <c r="P18" s="24">
        <f t="shared" si="5"/>
        <v>0.84</v>
      </c>
      <c r="Q18" s="30">
        <f t="shared" si="2"/>
        <v>5.1764705882352935E-2</v>
      </c>
      <c r="R18" s="46">
        <f t="shared" si="1"/>
        <v>49354.838709677424</v>
      </c>
      <c r="S18" s="45">
        <f t="shared" si="3"/>
        <v>20.56451612903226</v>
      </c>
      <c r="T18" s="42">
        <v>5</v>
      </c>
      <c r="U18" s="11">
        <f>COUNTIF(T_4_5671012315[Errors],Differences11131416[[#This Row],[Errors]])</f>
        <v>0</v>
      </c>
      <c r="V18" s="44">
        <f>Differences11131416[[#This Row],[Count]]/SUM(Differences11131416[Count])</f>
        <v>0</v>
      </c>
    </row>
    <row r="19" spans="2:22" ht="12" customHeight="1" x14ac:dyDescent="0.25">
      <c r="D19" s="3"/>
      <c r="J19" s="8">
        <v>0.35</v>
      </c>
      <c r="K19" s="20" cm="1">
        <f t="array" ref="K19">SUM((T_4_5671012315[Errors]=0)*(T_4_5671012315[Confidence]&gt;=$J19)*(T_4_5671012315[Field]&lt;&gt;""))/J$3</f>
        <v>0.82117647058823529</v>
      </c>
      <c r="L19" s="21" cm="1">
        <f t="array" ref="L19">SUM((T_4_5671012315[Errors]=0)*(T_4_5671012315[Confidence]&lt;$J19)*(T_4_5671012315[Confidence]&gt;0))/J$3</f>
        <v>1.8823529411764704E-2</v>
      </c>
      <c r="M19" s="22" cm="1">
        <f t="array" ref="M19">SUM((T_4_5671012315[Errors]&gt;0)*(T_4_5671012315[Confidence]&lt;$J19))/J$3</f>
        <v>4.2352941176470586E-2</v>
      </c>
      <c r="N19" s="23" cm="1">
        <f t="array" ref="N19">SUM((T_4_5671012315[Errors]&gt;0)*(T_4_5671012315[Confidence]&gt;=$J19))/J$3</f>
        <v>0.11764705882352941</v>
      </c>
      <c r="O19" s="30">
        <f t="shared" si="4"/>
        <v>1</v>
      </c>
      <c r="P19" s="24">
        <f t="shared" si="5"/>
        <v>0.84</v>
      </c>
      <c r="Q19" s="30">
        <f t="shared" si="2"/>
        <v>6.117647058823529E-2</v>
      </c>
      <c r="R19" s="46">
        <f t="shared" si="1"/>
        <v>43714.285714285725</v>
      </c>
      <c r="S19" s="45">
        <f t="shared" si="3"/>
        <v>18.214285714285719</v>
      </c>
      <c r="T19" s="40">
        <v>6</v>
      </c>
      <c r="U19" s="10">
        <f>COUNTIF(T_4_5671012315[Errors],Differences11131416[[#This Row],[Errors]])</f>
        <v>0</v>
      </c>
      <c r="V19" s="41">
        <f>Differences11131416[[#This Row],[Count]]/SUM(Differences11131416[Count])</f>
        <v>0</v>
      </c>
    </row>
    <row r="20" spans="2:22" ht="12" customHeight="1" x14ac:dyDescent="0.25">
      <c r="D20" s="3"/>
      <c r="J20" s="8">
        <v>0.4</v>
      </c>
      <c r="K20" s="20" cm="1">
        <f t="array" ref="K20">SUM((T_4_5671012315[Errors]=0)*(T_4_5671012315[Confidence]&gt;=$J20)*(T_4_5671012315[Field]&lt;&gt;""))/J$3</f>
        <v>0.81647058823529417</v>
      </c>
      <c r="L20" s="21" cm="1">
        <f t="array" ref="L20">SUM((T_4_5671012315[Errors]=0)*(T_4_5671012315[Confidence]&lt;$J20)*(T_4_5671012315[Confidence]&gt;0))/J$3</f>
        <v>2.3529411764705882E-2</v>
      </c>
      <c r="M20" s="22" cm="1">
        <f t="array" ref="M20">SUM((T_4_5671012315[Errors]&gt;0)*(T_4_5671012315[Confidence]&lt;$J20))/J$3</f>
        <v>4.2352941176470586E-2</v>
      </c>
      <c r="N20" s="23" cm="1">
        <f t="array" ref="N20">SUM((T_4_5671012315[Errors]&gt;0)*(T_4_5671012315[Confidence]&gt;=$J20))/J$3</f>
        <v>0.11764705882352941</v>
      </c>
      <c r="O20" s="30">
        <f t="shared" si="4"/>
        <v>1</v>
      </c>
      <c r="P20" s="24">
        <f t="shared" si="5"/>
        <v>0.84000000000000008</v>
      </c>
      <c r="Q20" s="30">
        <f t="shared" si="2"/>
        <v>6.5882352941176475E-2</v>
      </c>
      <c r="R20" s="46">
        <f t="shared" si="1"/>
        <v>41351.351351351354</v>
      </c>
      <c r="S20" s="45">
        <f t="shared" si="3"/>
        <v>17.229729729729733</v>
      </c>
      <c r="T20" s="42">
        <v>7</v>
      </c>
      <c r="U20" s="11">
        <f>COUNTIF(T_4_5671012315[Errors],Differences11131416[[#This Row],[Errors]])</f>
        <v>0</v>
      </c>
      <c r="V20" s="44">
        <f>Differences11131416[[#This Row],[Count]]/SUM(Differences11131416[Count])</f>
        <v>0</v>
      </c>
    </row>
    <row r="21" spans="2:22" ht="12" customHeight="1" x14ac:dyDescent="0.25">
      <c r="D21" s="3"/>
      <c r="J21" s="8">
        <v>0.45</v>
      </c>
      <c r="K21" s="20" cm="1">
        <f t="array" ref="K21">SUM((T_4_5671012315[Errors]=0)*(T_4_5671012315[Confidence]&gt;=$J21)*(T_4_5671012315[Field]&lt;&gt;""))/J$3</f>
        <v>0.80705882352941172</v>
      </c>
      <c r="L21" s="21" cm="1">
        <f t="array" ref="L21">SUM((T_4_5671012315[Errors]=0)*(T_4_5671012315[Confidence]&lt;$J21)*(T_4_5671012315[Confidence]&gt;0))/J$3</f>
        <v>3.2941176470588238E-2</v>
      </c>
      <c r="M21" s="22" cm="1">
        <f t="array" ref="M21">SUM((T_4_5671012315[Errors]&gt;0)*(T_4_5671012315[Confidence]&lt;$J21))/J$3</f>
        <v>4.2352941176470586E-2</v>
      </c>
      <c r="N21" s="23" cm="1">
        <f t="array" ref="N21">SUM((T_4_5671012315[Errors]&gt;0)*(T_4_5671012315[Confidence]&gt;=$J21))/J$3</f>
        <v>0.11764705882352941</v>
      </c>
      <c r="O21" s="30">
        <f t="shared" si="4"/>
        <v>1</v>
      </c>
      <c r="P21" s="24">
        <f t="shared" si="5"/>
        <v>0.84</v>
      </c>
      <c r="Q21" s="30">
        <f t="shared" si="2"/>
        <v>7.5294117647058817E-2</v>
      </c>
      <c r="R21" s="46">
        <f t="shared" si="1"/>
        <v>37317.07317073171</v>
      </c>
      <c r="S21" s="45">
        <f t="shared" si="3"/>
        <v>15.54878048780488</v>
      </c>
      <c r="T21" s="40">
        <v>8</v>
      </c>
      <c r="U21" s="10">
        <f>COUNTIF(T_4_5671012315[Errors],Differences11131416[[#This Row],[Errors]])</f>
        <v>0</v>
      </c>
      <c r="V21" s="41">
        <f>Differences11131416[[#This Row],[Count]]/SUM(Differences11131416[Count])</f>
        <v>0</v>
      </c>
    </row>
    <row r="22" spans="2:22" ht="12" customHeight="1" x14ac:dyDescent="0.25">
      <c r="D22" s="3"/>
      <c r="J22" s="8">
        <v>0.5</v>
      </c>
      <c r="K22" s="20" cm="1">
        <f t="array" ref="K22">SUM((T_4_5671012315[Errors]=0)*(T_4_5671012315[Confidence]&gt;=$J22)*(T_4_5671012315[Field]&lt;&gt;""))/J$3</f>
        <v>0.79764705882352938</v>
      </c>
      <c r="L22" s="21" cm="1">
        <f t="array" ref="L22">SUM((T_4_5671012315[Errors]=0)*(T_4_5671012315[Confidence]&lt;$J22)*(T_4_5671012315[Confidence]&gt;0))/J$3</f>
        <v>4.2352941176470586E-2</v>
      </c>
      <c r="M22" s="22" cm="1">
        <f t="array" ref="M22">SUM((T_4_5671012315[Errors]&gt;0)*(T_4_5671012315[Confidence]&lt;$J22))/J$3</f>
        <v>4.7058823529411764E-2</v>
      </c>
      <c r="N22" s="23" cm="1">
        <f t="array" ref="N22">SUM((T_4_5671012315[Errors]&gt;0)*(T_4_5671012315[Confidence]&gt;=$J22))/J$3</f>
        <v>0.11294117647058824</v>
      </c>
      <c r="O22" s="30">
        <f t="shared" si="4"/>
        <v>0.99999999999999989</v>
      </c>
      <c r="P22" s="24">
        <f t="shared" si="5"/>
        <v>0.84</v>
      </c>
      <c r="Q22" s="30">
        <f t="shared" si="2"/>
        <v>8.9411764705882357E-2</v>
      </c>
      <c r="R22" s="46">
        <f t="shared" si="1"/>
        <v>31875</v>
      </c>
      <c r="S22" s="45">
        <f t="shared" si="3"/>
        <v>13.28125</v>
      </c>
      <c r="T22" s="42">
        <v>9</v>
      </c>
      <c r="U22" s="11">
        <f>COUNTIF(T_4_5671012315[Errors],Differences11131416[[#This Row],[Errors]])</f>
        <v>0</v>
      </c>
      <c r="V22" s="44">
        <f>Differences11131416[[#This Row],[Count]]/SUM(Differences11131416[Count])</f>
        <v>0</v>
      </c>
    </row>
    <row r="23" spans="2:22" ht="12" customHeight="1" x14ac:dyDescent="0.25">
      <c r="D23" s="3"/>
      <c r="J23" s="8">
        <v>0.55000000000000004</v>
      </c>
      <c r="K23" s="20" cm="1">
        <f t="array" ref="K23">SUM((T_4_5671012315[Errors]=0)*(T_4_5671012315[Confidence]&gt;=$J23)*(T_4_5671012315[Field]&lt;&gt;""))/J$3</f>
        <v>0.76941176470588235</v>
      </c>
      <c r="L23" s="21" cm="1">
        <f t="array" ref="L23">SUM((T_4_5671012315[Errors]=0)*(T_4_5671012315[Confidence]&lt;$J23)*(T_4_5671012315[Confidence]&gt;0))/J$3</f>
        <v>7.0588235294117646E-2</v>
      </c>
      <c r="M23" s="22" cm="1">
        <f t="array" ref="M23">SUM((T_4_5671012315[Errors]&gt;0)*(T_4_5671012315[Confidence]&lt;$J23))/J$3</f>
        <v>0.08</v>
      </c>
      <c r="N23" s="23" cm="1">
        <f t="array" ref="N23">SUM((T_4_5671012315[Errors]&gt;0)*(T_4_5671012315[Confidence]&gt;=$J23))/J$3</f>
        <v>0.08</v>
      </c>
      <c r="O23" s="30">
        <f t="shared" si="4"/>
        <v>0.99999999999999989</v>
      </c>
      <c r="P23" s="24">
        <f t="shared" si="5"/>
        <v>0.84</v>
      </c>
      <c r="Q23" s="30">
        <f t="shared" si="2"/>
        <v>0.15058823529411763</v>
      </c>
      <c r="R23" s="46">
        <f t="shared" si="1"/>
        <v>18888.888888888891</v>
      </c>
      <c r="S23" s="45">
        <f t="shared" si="3"/>
        <v>7.8703703703703702</v>
      </c>
      <c r="T23" s="40">
        <v>10</v>
      </c>
      <c r="U23" s="10">
        <f>COUNTIF(T_4_5671012315[Errors],Differences11131416[[#This Row],[Errors]])</f>
        <v>0</v>
      </c>
      <c r="V23" s="41">
        <f>Differences11131416[[#This Row],[Count]]/SUM(Differences11131416[Count])</f>
        <v>0</v>
      </c>
    </row>
    <row r="24" spans="2:22" x14ac:dyDescent="0.25">
      <c r="J24" s="8">
        <v>0.6</v>
      </c>
      <c r="K24" s="20" cm="1">
        <f t="array" ref="K24">SUM((T_4_5671012315[Errors]=0)*(T_4_5671012315[Confidence]&gt;=$J24)*(T_4_5671012315[Field]&lt;&gt;""))/J$3</f>
        <v>0.71764705882352942</v>
      </c>
      <c r="L24" s="21" cm="1">
        <f t="array" ref="L24">SUM((T_4_5671012315[Errors]=0)*(T_4_5671012315[Confidence]&lt;$J24)*(T_4_5671012315[Confidence]&gt;0))/J$3</f>
        <v>0.12235294117647059</v>
      </c>
      <c r="M24" s="22" cm="1">
        <f t="array" ref="M24">SUM((T_4_5671012315[Errors]&gt;0)*(T_4_5671012315[Confidence]&lt;$J24))/J$3</f>
        <v>0.10823529411764705</v>
      </c>
      <c r="N24" s="23" cm="1">
        <f t="array" ref="N24">SUM((T_4_5671012315[Errors]&gt;0)*(T_4_5671012315[Confidence]&gt;=$J24))/J$3</f>
        <v>5.1764705882352942E-2</v>
      </c>
      <c r="O24" s="30">
        <f t="shared" si="4"/>
        <v>1</v>
      </c>
      <c r="P24" s="24">
        <f t="shared" si="5"/>
        <v>0.84</v>
      </c>
      <c r="Q24" s="30">
        <f t="shared" si="2"/>
        <v>0.23058823529411765</v>
      </c>
      <c r="R24" s="46">
        <f t="shared" si="1"/>
        <v>12644.628099173553</v>
      </c>
      <c r="S24" s="45">
        <f t="shared" si="3"/>
        <v>5.2685950413223139</v>
      </c>
      <c r="T24" s="42">
        <v>11</v>
      </c>
      <c r="U24" s="11">
        <f>COUNTIF(T_4_5671012315[Errors],Differences11131416[[#This Row],[Errors]])</f>
        <v>0</v>
      </c>
      <c r="V24" s="44">
        <f>Differences11131416[[#This Row],[Count]]/SUM(Differences11131416[Count])</f>
        <v>0</v>
      </c>
    </row>
    <row r="25" spans="2:22" x14ac:dyDescent="0.25">
      <c r="J25" s="8">
        <v>0.65</v>
      </c>
      <c r="K25" s="20" cm="1">
        <f t="array" ref="K25">SUM((T_4_5671012315[Errors]=0)*(T_4_5671012315[Confidence]&gt;=$J25)*(T_4_5671012315[Field]&lt;&gt;""))/J$3</f>
        <v>0.57647058823529407</v>
      </c>
      <c r="L25" s="21" cm="1">
        <f t="array" ref="L25">SUM((T_4_5671012315[Errors]=0)*(T_4_5671012315[Confidence]&lt;$J25)*(T_4_5671012315[Confidence]&gt;0))/J$3</f>
        <v>0.2635294117647059</v>
      </c>
      <c r="M25" s="22" cm="1">
        <f t="array" ref="M25">SUM((T_4_5671012315[Errors]&gt;0)*(T_4_5671012315[Confidence]&lt;$J25))/J$3</f>
        <v>0.12705882352941175</v>
      </c>
      <c r="N25" s="23" cm="1">
        <f t="array" ref="N25">SUM((T_4_5671012315[Errors]&gt;0)*(T_4_5671012315[Confidence]&gt;=$J25))/J$3</f>
        <v>3.2941176470588238E-2</v>
      </c>
      <c r="O25" s="30">
        <f t="shared" si="4"/>
        <v>1</v>
      </c>
      <c r="P25" s="24">
        <f t="shared" si="5"/>
        <v>0.84</v>
      </c>
      <c r="Q25" s="30">
        <f t="shared" si="2"/>
        <v>0.39058823529411768</v>
      </c>
      <c r="R25" s="46">
        <f t="shared" si="1"/>
        <v>7927.4611398963734</v>
      </c>
      <c r="S25" s="45">
        <f t="shared" si="3"/>
        <v>3.3031088082901556</v>
      </c>
      <c r="T25" s="40">
        <v>12</v>
      </c>
      <c r="U25" s="10">
        <f>COUNTIF(T_4_5671012315[Errors],Differences11131416[[#This Row],[Errors]])</f>
        <v>0</v>
      </c>
      <c r="V25" s="41">
        <f>Differences11131416[[#This Row],[Count]]/SUM(Differences11131416[Count])</f>
        <v>0</v>
      </c>
    </row>
    <row r="26" spans="2:22" x14ac:dyDescent="0.25">
      <c r="J26" s="8">
        <v>0.7</v>
      </c>
      <c r="K26" s="20" cm="1">
        <f t="array" ref="K26">SUM((T_4_5671012315[Errors]=0)*(T_4_5671012315[Confidence]&gt;=$J26)*(T_4_5671012315[Field]&lt;&gt;""))/J$3</f>
        <v>0.28705882352941176</v>
      </c>
      <c r="L26" s="21" cm="1">
        <f t="array" ref="L26">SUM((T_4_5671012315[Errors]=0)*(T_4_5671012315[Confidence]&lt;$J26)*(T_4_5671012315[Confidence]&gt;0))/J$3</f>
        <v>0.55294117647058827</v>
      </c>
      <c r="M26" s="22" cm="1">
        <f t="array" ref="M26">SUM((T_4_5671012315[Errors]&gt;0)*(T_4_5671012315[Confidence]&lt;$J26))/J$3</f>
        <v>0.14588235294117646</v>
      </c>
      <c r="N26" s="23" cm="1">
        <f t="array" ref="N26">SUM((T_4_5671012315[Errors]&gt;0)*(T_4_5671012315[Confidence]&gt;=$J26))/J$3</f>
        <v>1.411764705882353E-2</v>
      </c>
      <c r="O26" s="30">
        <f t="shared" si="4"/>
        <v>1</v>
      </c>
      <c r="P26" s="24">
        <f t="shared" si="5"/>
        <v>0.84000000000000008</v>
      </c>
      <c r="Q26" s="30">
        <f t="shared" si="2"/>
        <v>0.69882352941176473</v>
      </c>
      <c r="R26" s="46">
        <f t="shared" si="1"/>
        <v>4664.6341463414637</v>
      </c>
      <c r="S26" s="45">
        <f t="shared" si="3"/>
        <v>1.94359756097561</v>
      </c>
      <c r="T26" s="42">
        <v>13</v>
      </c>
      <c r="U26" s="11">
        <f>COUNTIF(T_4_5671012315[Errors],Differences11131416[[#This Row],[Errors]])</f>
        <v>0</v>
      </c>
      <c r="V26" s="44">
        <f>Differences11131416[[#This Row],[Count]]/SUM(Differences11131416[Count])</f>
        <v>0</v>
      </c>
    </row>
    <row r="27" spans="2:22" x14ac:dyDescent="0.25">
      <c r="J27" s="8">
        <v>0.75</v>
      </c>
      <c r="K27" s="20" cm="1">
        <f t="array" ref="K27">SUM((T_4_5671012315[Errors]=0)*(T_4_5671012315[Confidence]&gt;=$J27)*(T_4_5671012315[Field]&lt;&gt;""))/J$3</f>
        <v>8.9411764705882357E-2</v>
      </c>
      <c r="L27" s="21" cm="1">
        <f t="array" ref="L27">SUM((T_4_5671012315[Errors]=0)*(T_4_5671012315[Confidence]&lt;$J27)*(T_4_5671012315[Confidence]&gt;0))/J$3</f>
        <v>0.75058823529411767</v>
      </c>
      <c r="M27" s="22" cm="1">
        <f t="array" ref="M27">SUM((T_4_5671012315[Errors]&gt;0)*(T_4_5671012315[Confidence]&lt;$J27))/J$3</f>
        <v>0.15529411764705883</v>
      </c>
      <c r="N27" s="23" cm="1">
        <f t="array" ref="N27">SUM((T_4_5671012315[Errors]&gt;0)*(T_4_5671012315[Confidence]&gt;=$J27))/J$3</f>
        <v>4.7058823529411761E-3</v>
      </c>
      <c r="O27" s="30">
        <f t="shared" si="4"/>
        <v>1</v>
      </c>
      <c r="P27" s="24">
        <f t="shared" si="5"/>
        <v>0.84000000000000008</v>
      </c>
      <c r="Q27" s="30">
        <f t="shared" si="2"/>
        <v>0.90588235294117647</v>
      </c>
      <c r="R27" s="46">
        <f t="shared" si="1"/>
        <v>3660.2870813397126</v>
      </c>
      <c r="S27" s="45">
        <f t="shared" si="3"/>
        <v>1.5251196172248802</v>
      </c>
      <c r="T27" s="40">
        <v>14</v>
      </c>
      <c r="U27" s="10">
        <f>COUNTIF(T_4_5671012315[Errors],Differences11131416[[#This Row],[Errors]])</f>
        <v>0</v>
      </c>
      <c r="V27" s="41">
        <f>Differences11131416[[#This Row],[Count]]/SUM(Differences11131416[Count])</f>
        <v>0</v>
      </c>
    </row>
    <row r="28" spans="2:22" x14ac:dyDescent="0.25">
      <c r="B28" s="5"/>
      <c r="J28" s="8">
        <v>0.8</v>
      </c>
      <c r="K28" s="20" cm="1">
        <f t="array" ref="K28">SUM((T_4_5671012315[Errors]=0)*(T_4_5671012315[Confidence]&gt;=$J28)*(T_4_5671012315[Field]&lt;&gt;""))/J$3</f>
        <v>0</v>
      </c>
      <c r="L28" s="21" cm="1">
        <f t="array" ref="L28">SUM((T_4_5671012315[Errors]=0)*(T_4_5671012315[Confidence]&lt;$J28)*(T_4_5671012315[Confidence]&gt;0))/J$3</f>
        <v>0.84</v>
      </c>
      <c r="M28" s="22" cm="1">
        <f t="array" ref="M28">SUM((T_4_5671012315[Errors]&gt;0)*(T_4_5671012315[Confidence]&lt;$J28))/J$3</f>
        <v>0.16</v>
      </c>
      <c r="N28" s="23" cm="1">
        <f t="array" ref="N28">SUM((T_4_5671012315[Errors]&gt;0)*(T_4_5671012315[Confidence]&gt;=$J28))/J$3</f>
        <v>0</v>
      </c>
      <c r="O28" s="30">
        <f t="shared" si="4"/>
        <v>1</v>
      </c>
      <c r="P28" s="24">
        <f t="shared" si="5"/>
        <v>0.84</v>
      </c>
      <c r="Q28" s="30">
        <f t="shared" si="2"/>
        <v>1</v>
      </c>
      <c r="R28" s="46">
        <f t="shared" si="1"/>
        <v>3333.333333333333</v>
      </c>
      <c r="S28" s="45">
        <f t="shared" si="3"/>
        <v>1.3888888888888888</v>
      </c>
    </row>
    <row r="29" spans="2:22" x14ac:dyDescent="0.25">
      <c r="B29" s="5"/>
      <c r="J29" s="8">
        <v>0.85</v>
      </c>
      <c r="K29" s="20" cm="1">
        <f t="array" ref="K29">SUM((T_4_5671012315[Errors]=0)*(T_4_5671012315[Confidence]&gt;=$J29)*(T_4_5671012315[Field]&lt;&gt;""))/J$3</f>
        <v>0</v>
      </c>
      <c r="L29" s="21" cm="1">
        <f t="array" ref="L29">SUM((T_4_5671012315[Errors]=0)*(T_4_5671012315[Confidence]&lt;$J29)*(T_4_5671012315[Confidence]&gt;0))/J$3</f>
        <v>0.84</v>
      </c>
      <c r="M29" s="22" cm="1">
        <f t="array" ref="M29">SUM((T_4_5671012315[Errors]&gt;0)*(T_4_5671012315[Confidence]&lt;$J29))/J$3</f>
        <v>0.16</v>
      </c>
      <c r="N29" s="23" cm="1">
        <f t="array" ref="N29">SUM((T_4_5671012315[Errors]&gt;0)*(T_4_5671012315[Confidence]&gt;=$J29))/J$3</f>
        <v>0</v>
      </c>
      <c r="O29" s="30">
        <f t="shared" si="4"/>
        <v>1</v>
      </c>
      <c r="P29" s="24">
        <f t="shared" si="5"/>
        <v>0.84</v>
      </c>
      <c r="Q29" s="30">
        <f t="shared" si="2"/>
        <v>1</v>
      </c>
      <c r="R29" s="46">
        <f t="shared" si="1"/>
        <v>3333.333333333333</v>
      </c>
      <c r="S29" s="45">
        <f t="shared" si="3"/>
        <v>1.3888888888888888</v>
      </c>
    </row>
    <row r="30" spans="2:22" x14ac:dyDescent="0.25">
      <c r="B30" s="5"/>
      <c r="J30" s="8">
        <v>0.9</v>
      </c>
      <c r="K30" s="20" cm="1">
        <f t="array" ref="K30">SUM((T_4_5671012315[Errors]=0)*(T_4_5671012315[Confidence]&gt;=$J30)*(T_4_5671012315[Field]&lt;&gt;""))/J$3</f>
        <v>0</v>
      </c>
      <c r="L30" s="21" cm="1">
        <f t="array" ref="L30">SUM((T_4_5671012315[Errors]=0)*(T_4_5671012315[Confidence]&lt;$J30)*(T_4_5671012315[Confidence]&gt;0))/J$3</f>
        <v>0.84</v>
      </c>
      <c r="M30" s="22" cm="1">
        <f t="array" ref="M30">SUM((T_4_5671012315[Errors]&gt;0)*(T_4_5671012315[Confidence]&lt;$J30))/J$3</f>
        <v>0.16</v>
      </c>
      <c r="N30" s="23" cm="1">
        <f t="array" ref="N30">SUM((T_4_5671012315[Errors]&gt;0)*(T_4_5671012315[Confidence]&gt;=$J30))/J$3</f>
        <v>0</v>
      </c>
      <c r="O30" s="30">
        <f t="shared" si="4"/>
        <v>1</v>
      </c>
      <c r="P30" s="24">
        <f t="shared" si="5"/>
        <v>0.84</v>
      </c>
      <c r="Q30" s="30">
        <f t="shared" si="2"/>
        <v>1</v>
      </c>
      <c r="R30" s="46">
        <f t="shared" si="1"/>
        <v>3333.333333333333</v>
      </c>
      <c r="S30" s="45">
        <f t="shared" si="3"/>
        <v>1.3888888888888888</v>
      </c>
    </row>
    <row r="31" spans="2:22" x14ac:dyDescent="0.25">
      <c r="J31" s="8">
        <v>0.95</v>
      </c>
      <c r="K31" s="20" cm="1">
        <f t="array" ref="K31">SUM((T_4_5671012315[Errors]=0)*(T_4_5671012315[Confidence]&gt;=$J31)*(T_4_5671012315[Field]&lt;&gt;""))/J$3</f>
        <v>0</v>
      </c>
      <c r="L31" s="21" cm="1">
        <f t="array" ref="L31">SUM((T_4_5671012315[Errors]=0)*(T_4_5671012315[Confidence]&lt;$J31)*(T_4_5671012315[Confidence]&gt;0))/J$3</f>
        <v>0.84</v>
      </c>
      <c r="M31" s="22" cm="1">
        <f t="array" ref="M31">SUM((T_4_5671012315[Errors]&gt;0)*(T_4_5671012315[Confidence]&lt;$J31))/J$3</f>
        <v>0.16</v>
      </c>
      <c r="N31" s="23" cm="1">
        <f t="array" ref="N31">SUM((T_4_5671012315[Errors]&gt;0)*(T_4_5671012315[Confidence]&gt;=$J31))/J$3</f>
        <v>0</v>
      </c>
      <c r="O31" s="30">
        <f t="shared" si="4"/>
        <v>1</v>
      </c>
      <c r="P31" s="24">
        <f t="shared" si="5"/>
        <v>0.84</v>
      </c>
      <c r="Q31" s="30">
        <f t="shared" si="2"/>
        <v>1</v>
      </c>
      <c r="R31" s="46">
        <f t="shared" si="1"/>
        <v>3333.333333333333</v>
      </c>
      <c r="S31" s="45">
        <f t="shared" si="3"/>
        <v>1.3888888888888888</v>
      </c>
    </row>
    <row r="32" spans="2:22" x14ac:dyDescent="0.25">
      <c r="J32" s="8">
        <v>1</v>
      </c>
      <c r="K32" s="20" cm="1">
        <f t="array" ref="K32">SUM((T_4_5671012315[Errors]=0)*(T_4_5671012315[Confidence]&gt;=$J32)*(T_4_5671012315[Field]&lt;&gt;""))/J$3</f>
        <v>0</v>
      </c>
      <c r="L32" s="21" cm="1">
        <f t="array" ref="L32">SUM((T_4_5671012315[Errors]=0)*(T_4_5671012315[Confidence]&lt;$J32)*(T_4_5671012315[Confidence]&gt;0))/J$3</f>
        <v>0.84</v>
      </c>
      <c r="M32" s="22" cm="1">
        <f t="array" ref="M32">SUM((T_4_5671012315[Errors]&gt;0)*(T_4_5671012315[Confidence]&lt;$J32))/J$3</f>
        <v>0.16</v>
      </c>
      <c r="N32" s="23" cm="1">
        <f t="array" ref="N32">SUM((T_4_5671012315[Errors]&gt;0)*(T_4_5671012315[Confidence]&gt;=$J32))/J$3</f>
        <v>0</v>
      </c>
      <c r="O32" s="30">
        <f t="shared" si="4"/>
        <v>1</v>
      </c>
      <c r="P32" s="24">
        <f t="shared" si="5"/>
        <v>0.84</v>
      </c>
      <c r="Q32" s="30">
        <f t="shared" si="2"/>
        <v>1</v>
      </c>
      <c r="R32" s="46">
        <f t="shared" si="1"/>
        <v>3333.333333333333</v>
      </c>
      <c r="S32" s="45">
        <f t="shared" si="3"/>
        <v>1.3888888888888888</v>
      </c>
    </row>
    <row r="33" spans="1:8" s="1" customFormat="1" x14ac:dyDescent="0.25">
      <c r="A33" s="29" t="s">
        <v>115</v>
      </c>
      <c r="B33" s="16" t="s">
        <v>186</v>
      </c>
      <c r="C33" s="28" t="s">
        <v>116</v>
      </c>
      <c r="D33" s="28" t="s">
        <v>117</v>
      </c>
      <c r="E33" s="28" t="s">
        <v>181</v>
      </c>
      <c r="F33" s="26" t="s">
        <v>118</v>
      </c>
      <c r="G33" s="26" t="s">
        <v>257</v>
      </c>
      <c r="H33" s="16" t="s">
        <v>187</v>
      </c>
    </row>
    <row r="34" spans="1:8" ht="15" customHeight="1" x14ac:dyDescent="0.25">
      <c r="A34" t="s">
        <v>263</v>
      </c>
      <c r="C34" t="s">
        <v>264</v>
      </c>
      <c r="D34" t="s">
        <v>13</v>
      </c>
      <c r="E34" s="2" t="s">
        <v>13</v>
      </c>
      <c r="F34" s="9">
        <v>0.71</v>
      </c>
      <c r="G34" s="39">
        <v>0</v>
      </c>
      <c r="H34" t="str">
        <f>IF(F34&gt;=$J$9,IF(T_4_5671012315[[#This Row],[Errors]]=0,"True Positive","False Positive"),IF(T_4_5671012315[[#This Row],[Errors]]&gt;0,"False Negative","True Negative"))</f>
        <v>True Positive</v>
      </c>
    </row>
    <row r="35" spans="1:8" ht="15" customHeight="1" x14ac:dyDescent="0.25">
      <c r="A35" t="s">
        <v>265</v>
      </c>
      <c r="C35" t="s">
        <v>264</v>
      </c>
      <c r="D35" t="s">
        <v>232</v>
      </c>
      <c r="E35" s="2" t="s">
        <v>266</v>
      </c>
      <c r="F35" s="9">
        <v>0.54</v>
      </c>
      <c r="G35" s="39">
        <v>1</v>
      </c>
      <c r="H35" t="str">
        <f>IF(F35&gt;=$J$9,IF(T_4_5671012315[[#This Row],[Errors]]=0,"True Positive","False Positive"),IF(T_4_5671012315[[#This Row],[Errors]]&gt;0,"False Negative","True Negative"))</f>
        <v>False Negative</v>
      </c>
    </row>
    <row r="36" spans="1:8" x14ac:dyDescent="0.25">
      <c r="A36" t="s">
        <v>267</v>
      </c>
      <c r="C36" t="s">
        <v>264</v>
      </c>
      <c r="D36" t="s">
        <v>232</v>
      </c>
      <c r="E36" s="2" t="s">
        <v>266</v>
      </c>
      <c r="F36" s="9">
        <v>0.54</v>
      </c>
      <c r="G36" s="39">
        <v>1</v>
      </c>
      <c r="H36" t="str">
        <f>IF(F36&gt;=$J$9,IF(T_4_5671012315[[#This Row],[Errors]]=0,"True Positive","False Positive"),IF(T_4_5671012315[[#This Row],[Errors]]&gt;0,"False Negative","True Negative"))</f>
        <v>False Negative</v>
      </c>
    </row>
    <row r="37" spans="1:8" x14ac:dyDescent="0.25">
      <c r="A37" t="s">
        <v>268</v>
      </c>
      <c r="C37" t="s">
        <v>264</v>
      </c>
      <c r="D37" t="s">
        <v>232</v>
      </c>
      <c r="E37" s="2" t="s">
        <v>232</v>
      </c>
      <c r="F37" s="9">
        <v>0.68</v>
      </c>
      <c r="G37" s="39">
        <v>0</v>
      </c>
      <c r="H37" t="str">
        <f>IF(F37&gt;=$J$9,IF(T_4_5671012315[[#This Row],[Errors]]=0,"True Positive","False Positive"),IF(T_4_5671012315[[#This Row],[Errors]]&gt;0,"False Negative","True Negative"))</f>
        <v>True Negative</v>
      </c>
    </row>
    <row r="38" spans="1:8" x14ac:dyDescent="0.25">
      <c r="A38" t="s">
        <v>269</v>
      </c>
      <c r="C38" t="s">
        <v>264</v>
      </c>
      <c r="D38" t="s">
        <v>232</v>
      </c>
      <c r="E38" s="2" t="s">
        <v>232</v>
      </c>
      <c r="F38" s="9">
        <v>0.68</v>
      </c>
      <c r="G38" s="39">
        <v>0</v>
      </c>
      <c r="H38" t="str">
        <f>IF(F38&gt;=$J$9,IF(T_4_5671012315[[#This Row],[Errors]]=0,"True Positive","False Positive"),IF(T_4_5671012315[[#This Row],[Errors]]&gt;0,"False Negative","True Negative"))</f>
        <v>True Negative</v>
      </c>
    </row>
    <row r="39" spans="1:8" x14ac:dyDescent="0.25">
      <c r="A39" t="s">
        <v>270</v>
      </c>
      <c r="C39" t="s">
        <v>264</v>
      </c>
      <c r="D39" t="s">
        <v>159</v>
      </c>
      <c r="E39" s="2" t="s">
        <v>159</v>
      </c>
      <c r="F39" s="9">
        <v>0.7</v>
      </c>
      <c r="G39" s="39">
        <v>0</v>
      </c>
      <c r="H39" t="str">
        <f>IF(F39&gt;=$J$9,IF(T_4_5671012315[[#This Row],[Errors]]=0,"True Positive","False Positive"),IF(T_4_5671012315[[#This Row],[Errors]]&gt;0,"False Negative","True Negative"))</f>
        <v>True Positive</v>
      </c>
    </row>
    <row r="40" spans="1:8" x14ac:dyDescent="0.25">
      <c r="A40" t="s">
        <v>271</v>
      </c>
      <c r="C40" t="s">
        <v>264</v>
      </c>
      <c r="D40" t="s">
        <v>159</v>
      </c>
      <c r="E40" s="2" t="s">
        <v>159</v>
      </c>
      <c r="F40" s="9">
        <v>0.7</v>
      </c>
      <c r="G40" s="39">
        <v>0</v>
      </c>
      <c r="H40" t="str">
        <f>IF(F40&gt;=$J$9,IF(T_4_5671012315[[#This Row],[Errors]]=0,"True Positive","False Positive"),IF(T_4_5671012315[[#This Row],[Errors]]&gt;0,"False Negative","True Negative"))</f>
        <v>True Positive</v>
      </c>
    </row>
    <row r="41" spans="1:8" x14ac:dyDescent="0.25">
      <c r="A41" t="s">
        <v>272</v>
      </c>
      <c r="C41" t="s">
        <v>264</v>
      </c>
      <c r="D41" t="s">
        <v>13</v>
      </c>
      <c r="E41" s="2" t="s">
        <v>13</v>
      </c>
      <c r="F41" s="9">
        <v>0.71</v>
      </c>
      <c r="G41" s="39">
        <v>0</v>
      </c>
      <c r="H41" t="str">
        <f>IF(F41&gt;=$J$9,IF(T_4_5671012315[[#This Row],[Errors]]=0,"True Positive","False Positive"),IF(T_4_5671012315[[#This Row],[Errors]]&gt;0,"False Negative","True Negative"))</f>
        <v>True Positive</v>
      </c>
    </row>
    <row r="42" spans="1:8" x14ac:dyDescent="0.25">
      <c r="A42" t="s">
        <v>273</v>
      </c>
      <c r="C42" t="s">
        <v>264</v>
      </c>
      <c r="D42" t="s">
        <v>228</v>
      </c>
      <c r="E42" s="2" t="s">
        <v>228</v>
      </c>
      <c r="F42" s="9">
        <v>0.72</v>
      </c>
      <c r="G42" s="39">
        <v>0</v>
      </c>
      <c r="H42" t="str">
        <f>IF(F42&gt;=$J$9,IF(T_4_5671012315[[#This Row],[Errors]]=0,"True Positive","False Positive"),IF(T_4_5671012315[[#This Row],[Errors]]&gt;0,"False Negative","True Negative"))</f>
        <v>True Positive</v>
      </c>
    </row>
    <row r="43" spans="1:8" x14ac:dyDescent="0.25">
      <c r="A43" t="s">
        <v>274</v>
      </c>
      <c r="C43" t="s">
        <v>264</v>
      </c>
      <c r="D43" t="s">
        <v>228</v>
      </c>
      <c r="E43" s="2" t="s">
        <v>228</v>
      </c>
      <c r="F43" s="9">
        <v>0.72</v>
      </c>
      <c r="G43" s="39">
        <v>0</v>
      </c>
      <c r="H43" t="str">
        <f>IF(F43&gt;=$J$9,IF(T_4_5671012315[[#This Row],[Errors]]=0,"True Positive","False Positive"),IF(T_4_5671012315[[#This Row],[Errors]]&gt;0,"False Negative","True Negative"))</f>
        <v>True Positive</v>
      </c>
    </row>
    <row r="44" spans="1:8" x14ac:dyDescent="0.25">
      <c r="A44" t="s">
        <v>275</v>
      </c>
      <c r="C44" t="s">
        <v>264</v>
      </c>
      <c r="D44" t="s">
        <v>222</v>
      </c>
      <c r="E44" s="2" t="s">
        <v>222</v>
      </c>
      <c r="F44" s="9">
        <v>0.68</v>
      </c>
      <c r="G44" s="39">
        <v>0</v>
      </c>
      <c r="H44" t="str">
        <f>IF(F44&gt;=$J$9,IF(T_4_5671012315[[#This Row],[Errors]]=0,"True Positive","False Positive"),IF(T_4_5671012315[[#This Row],[Errors]]&gt;0,"False Negative","True Negative"))</f>
        <v>True Negative</v>
      </c>
    </row>
    <row r="45" spans="1:8" x14ac:dyDescent="0.25">
      <c r="A45" t="s">
        <v>276</v>
      </c>
      <c r="C45" t="s">
        <v>264</v>
      </c>
      <c r="D45" t="s">
        <v>222</v>
      </c>
      <c r="E45" s="2" t="s">
        <v>222</v>
      </c>
      <c r="F45" s="9">
        <v>0.68</v>
      </c>
      <c r="G45" s="39">
        <v>0</v>
      </c>
      <c r="H45" t="str">
        <f>IF(F45&gt;=$J$9,IF(T_4_5671012315[[#This Row],[Errors]]=0,"True Positive","False Positive"),IF(T_4_5671012315[[#This Row],[Errors]]&gt;0,"False Negative","True Negative"))</f>
        <v>True Negative</v>
      </c>
    </row>
    <row r="46" spans="1:8" x14ac:dyDescent="0.25">
      <c r="A46" t="s">
        <v>277</v>
      </c>
      <c r="C46" t="s">
        <v>264</v>
      </c>
      <c r="D46" t="s">
        <v>168</v>
      </c>
      <c r="E46" s="2" t="s">
        <v>168</v>
      </c>
      <c r="F46" s="9">
        <v>0.68</v>
      </c>
      <c r="G46" s="39">
        <v>0</v>
      </c>
      <c r="H46" t="str">
        <f>IF(F46&gt;=$J$9,IF(T_4_5671012315[[#This Row],[Errors]]=0,"True Positive","False Positive"),IF(T_4_5671012315[[#This Row],[Errors]]&gt;0,"False Negative","True Negative"))</f>
        <v>True Negative</v>
      </c>
    </row>
    <row r="47" spans="1:8" x14ac:dyDescent="0.25">
      <c r="A47" t="s">
        <v>278</v>
      </c>
      <c r="C47" t="s">
        <v>264</v>
      </c>
      <c r="D47" t="s">
        <v>168</v>
      </c>
      <c r="E47" s="2" t="s">
        <v>168</v>
      </c>
      <c r="F47" s="9">
        <v>0.68</v>
      </c>
      <c r="G47" s="39">
        <v>0</v>
      </c>
      <c r="H47" t="str">
        <f>IF(F47&gt;=$J$9,IF(T_4_5671012315[[#This Row],[Errors]]=0,"True Positive","False Positive"),IF(T_4_5671012315[[#This Row],[Errors]]&gt;0,"False Negative","True Negative"))</f>
        <v>True Negative</v>
      </c>
    </row>
    <row r="48" spans="1:8" x14ac:dyDescent="0.25">
      <c r="A48" t="s">
        <v>279</v>
      </c>
      <c r="C48" t="s">
        <v>264</v>
      </c>
      <c r="D48" t="s">
        <v>168</v>
      </c>
      <c r="E48" s="2" t="s">
        <v>168</v>
      </c>
      <c r="F48" s="9">
        <v>0.75</v>
      </c>
      <c r="G48" s="39">
        <v>0</v>
      </c>
      <c r="H48" t="str">
        <f>IF(F48&gt;=$J$9,IF(T_4_5671012315[[#This Row],[Errors]]=0,"True Positive","False Positive"),IF(T_4_5671012315[[#This Row],[Errors]]&gt;0,"False Negative","True Negative"))</f>
        <v>True Positive</v>
      </c>
    </row>
    <row r="49" spans="1:10" x14ac:dyDescent="0.25">
      <c r="A49" t="s">
        <v>280</v>
      </c>
      <c r="C49" t="s">
        <v>264</v>
      </c>
      <c r="D49" t="s">
        <v>168</v>
      </c>
      <c r="E49" s="2" t="s">
        <v>168</v>
      </c>
      <c r="F49" s="9">
        <v>0.75</v>
      </c>
      <c r="G49" s="39">
        <v>0</v>
      </c>
      <c r="H49" t="str">
        <f>IF(F49&gt;=$J$9,IF(T_4_5671012315[[#This Row],[Errors]]=0,"True Positive","False Positive"),IF(T_4_5671012315[[#This Row],[Errors]]&gt;0,"False Negative","True Negative"))</f>
        <v>True Positive</v>
      </c>
    </row>
    <row r="50" spans="1:10" x14ac:dyDescent="0.25">
      <c r="A50" t="s">
        <v>281</v>
      </c>
      <c r="C50" t="s">
        <v>264</v>
      </c>
      <c r="D50" t="s">
        <v>168</v>
      </c>
      <c r="E50" s="2" t="s">
        <v>168</v>
      </c>
      <c r="F50" s="9">
        <v>0.56000000000000005</v>
      </c>
      <c r="G50" s="39">
        <v>0</v>
      </c>
      <c r="H50" t="str">
        <f>IF(F50&gt;=$J$9,IF(T_4_5671012315[[#This Row],[Errors]]=0,"True Positive","False Positive"),IF(T_4_5671012315[[#This Row],[Errors]]&gt;0,"False Negative","True Negative"))</f>
        <v>True Negative</v>
      </c>
      <c r="J50" s="2"/>
    </row>
    <row r="51" spans="1:10" x14ac:dyDescent="0.25">
      <c r="A51" t="s">
        <v>282</v>
      </c>
      <c r="C51" t="s">
        <v>264</v>
      </c>
      <c r="D51" t="s">
        <v>168</v>
      </c>
      <c r="E51" s="2" t="s">
        <v>168</v>
      </c>
      <c r="F51" s="9">
        <v>0.56000000000000005</v>
      </c>
      <c r="G51" s="39">
        <v>0</v>
      </c>
      <c r="H51" t="str">
        <f>IF(F51&gt;=$J$9,IF(T_4_5671012315[[#This Row],[Errors]]=0,"True Positive","False Positive"),IF(T_4_5671012315[[#This Row],[Errors]]&gt;0,"False Negative","True Negative"))</f>
        <v>True Negative</v>
      </c>
      <c r="J51" s="2"/>
    </row>
    <row r="52" spans="1:10" x14ac:dyDescent="0.25">
      <c r="A52" t="s">
        <v>283</v>
      </c>
      <c r="C52" t="s">
        <v>264</v>
      </c>
      <c r="D52" t="s">
        <v>245</v>
      </c>
      <c r="E52" s="2" t="s">
        <v>284</v>
      </c>
      <c r="F52" s="9">
        <v>0.52</v>
      </c>
      <c r="G52" s="39">
        <v>2</v>
      </c>
      <c r="H52" t="str">
        <f>IF(F52&gt;=$J$9,IF(T_4_5671012315[[#This Row],[Errors]]=0,"True Positive","False Positive"),IF(T_4_5671012315[[#This Row],[Errors]]&gt;0,"False Negative","True Negative"))</f>
        <v>False Negative</v>
      </c>
      <c r="J52" s="2"/>
    </row>
    <row r="53" spans="1:10" x14ac:dyDescent="0.25">
      <c r="A53" t="s">
        <v>285</v>
      </c>
      <c r="C53" t="s">
        <v>264</v>
      </c>
      <c r="D53" t="s">
        <v>245</v>
      </c>
      <c r="E53" s="2" t="s">
        <v>284</v>
      </c>
      <c r="F53" s="9">
        <v>0.52</v>
      </c>
      <c r="G53" s="39">
        <v>2</v>
      </c>
      <c r="H53" t="str">
        <f>IF(F53&gt;=$J$9,IF(T_4_5671012315[[#This Row],[Errors]]=0,"True Positive","False Positive"),IF(T_4_5671012315[[#This Row],[Errors]]&gt;0,"False Negative","True Negative"))</f>
        <v>False Negative</v>
      </c>
      <c r="J53" s="2"/>
    </row>
    <row r="54" spans="1:10" x14ac:dyDescent="0.25">
      <c r="A54" t="s">
        <v>286</v>
      </c>
      <c r="C54" t="s">
        <v>264</v>
      </c>
      <c r="D54" t="s">
        <v>205</v>
      </c>
      <c r="E54" s="2" t="s">
        <v>287</v>
      </c>
      <c r="F54" s="9">
        <v>0.7</v>
      </c>
      <c r="G54" s="39">
        <v>1</v>
      </c>
      <c r="H54" t="str">
        <f>IF(F54&gt;=$J$9,IF(T_4_5671012315[[#This Row],[Errors]]=0,"True Positive","False Positive"),IF(T_4_5671012315[[#This Row],[Errors]]&gt;0,"False Negative","True Negative"))</f>
        <v>False Positive</v>
      </c>
      <c r="J54" s="2"/>
    </row>
    <row r="55" spans="1:10" x14ac:dyDescent="0.25">
      <c r="A55" t="s">
        <v>288</v>
      </c>
      <c r="C55" t="s">
        <v>264</v>
      </c>
      <c r="D55" t="s">
        <v>205</v>
      </c>
      <c r="E55" s="2" t="s">
        <v>287</v>
      </c>
      <c r="F55" s="9">
        <v>0.7</v>
      </c>
      <c r="G55" s="39">
        <v>1</v>
      </c>
      <c r="H55" t="str">
        <f>IF(F55&gt;=$J$9,IF(T_4_5671012315[[#This Row],[Errors]]=0,"True Positive","False Positive"),IF(T_4_5671012315[[#This Row],[Errors]]&gt;0,"False Negative","True Negative"))</f>
        <v>False Positive</v>
      </c>
      <c r="J55" s="2"/>
    </row>
    <row r="56" spans="1:10" x14ac:dyDescent="0.25">
      <c r="A56" t="s">
        <v>289</v>
      </c>
      <c r="C56" t="s">
        <v>264</v>
      </c>
      <c r="D56" t="s">
        <v>205</v>
      </c>
      <c r="E56" s="2" t="s">
        <v>205</v>
      </c>
      <c r="F56" s="9">
        <v>0.59</v>
      </c>
      <c r="G56" s="39">
        <v>0</v>
      </c>
      <c r="H56" t="str">
        <f>IF(F56&gt;=$J$9,IF(T_4_5671012315[[#This Row],[Errors]]=0,"True Positive","False Positive"),IF(T_4_5671012315[[#This Row],[Errors]]&gt;0,"False Negative","True Negative"))</f>
        <v>True Negative</v>
      </c>
      <c r="J56" s="2"/>
    </row>
    <row r="57" spans="1:10" x14ac:dyDescent="0.25">
      <c r="A57" t="s">
        <v>290</v>
      </c>
      <c r="C57" t="s">
        <v>264</v>
      </c>
      <c r="D57" t="s">
        <v>205</v>
      </c>
      <c r="E57" s="2" t="s">
        <v>205</v>
      </c>
      <c r="F57" s="9">
        <v>0.59</v>
      </c>
      <c r="G57" s="39">
        <v>0</v>
      </c>
      <c r="H57" t="str">
        <f>IF(F57&gt;=$J$9,IF(T_4_5671012315[[#This Row],[Errors]]=0,"True Positive","False Positive"),IF(T_4_5671012315[[#This Row],[Errors]]&gt;0,"False Negative","True Negative"))</f>
        <v>True Negative</v>
      </c>
      <c r="J57" s="2"/>
    </row>
    <row r="58" spans="1:10" x14ac:dyDescent="0.25">
      <c r="A58" t="s">
        <v>291</v>
      </c>
      <c r="C58" t="s">
        <v>264</v>
      </c>
      <c r="D58" t="s">
        <v>205</v>
      </c>
      <c r="E58" s="2" t="s">
        <v>205</v>
      </c>
      <c r="F58" s="9">
        <v>0.62</v>
      </c>
      <c r="G58" s="39">
        <v>0</v>
      </c>
      <c r="H58" t="str">
        <f>IF(F58&gt;=$J$9,IF(T_4_5671012315[[#This Row],[Errors]]=0,"True Positive","False Positive"),IF(T_4_5671012315[[#This Row],[Errors]]&gt;0,"False Negative","True Negative"))</f>
        <v>True Negative</v>
      </c>
      <c r="J58" s="2"/>
    </row>
    <row r="59" spans="1:10" x14ac:dyDescent="0.25">
      <c r="A59" t="s">
        <v>292</v>
      </c>
      <c r="C59" t="s">
        <v>264</v>
      </c>
      <c r="D59" t="s">
        <v>205</v>
      </c>
      <c r="E59" s="2" t="s">
        <v>205</v>
      </c>
      <c r="F59" s="9">
        <v>0.62</v>
      </c>
      <c r="G59" s="39">
        <v>0</v>
      </c>
      <c r="H59" t="str">
        <f>IF(F59&gt;=$J$9,IF(T_4_5671012315[[#This Row],[Errors]]=0,"True Positive","False Positive"),IF(T_4_5671012315[[#This Row],[Errors]]&gt;0,"False Negative","True Negative"))</f>
        <v>True Negative</v>
      </c>
      <c r="J59" s="2"/>
    </row>
    <row r="60" spans="1:10" x14ac:dyDescent="0.25">
      <c r="A60" t="s">
        <v>293</v>
      </c>
      <c r="C60" t="s">
        <v>264</v>
      </c>
      <c r="D60" t="s">
        <v>161</v>
      </c>
      <c r="E60" s="2" t="s">
        <v>161</v>
      </c>
      <c r="F60" s="9">
        <v>0.77</v>
      </c>
      <c r="G60" s="39">
        <v>0</v>
      </c>
      <c r="H60" t="str">
        <f>IF(F60&gt;=$J$9,IF(T_4_5671012315[[#This Row],[Errors]]=0,"True Positive","False Positive"),IF(T_4_5671012315[[#This Row],[Errors]]&gt;0,"False Negative","True Negative"))</f>
        <v>True Positive</v>
      </c>
      <c r="J60" s="2"/>
    </row>
    <row r="61" spans="1:10" x14ac:dyDescent="0.25">
      <c r="A61" t="s">
        <v>294</v>
      </c>
      <c r="C61" t="s">
        <v>264</v>
      </c>
      <c r="D61" t="s">
        <v>161</v>
      </c>
      <c r="E61" s="2" t="s">
        <v>161</v>
      </c>
      <c r="F61" s="9">
        <v>0.77</v>
      </c>
      <c r="G61" s="39">
        <v>0</v>
      </c>
      <c r="H61" t="str">
        <f>IF(F61&gt;=$J$9,IF(T_4_5671012315[[#This Row],[Errors]]=0,"True Positive","False Positive"),IF(T_4_5671012315[[#This Row],[Errors]]&gt;0,"False Negative","True Negative"))</f>
        <v>True Positive</v>
      </c>
      <c r="J61" s="2"/>
    </row>
    <row r="62" spans="1:10" x14ac:dyDescent="0.25">
      <c r="A62" t="s">
        <v>295</v>
      </c>
      <c r="C62" t="s">
        <v>264</v>
      </c>
      <c r="D62" t="s">
        <v>164</v>
      </c>
      <c r="E62" s="2" t="s">
        <v>164</v>
      </c>
      <c r="F62" s="9">
        <v>0.61</v>
      </c>
      <c r="G62" s="39">
        <v>0</v>
      </c>
      <c r="H62" t="str">
        <f>IF(F62&gt;=$J$9,IF(T_4_5671012315[[#This Row],[Errors]]=0,"True Positive","False Positive"),IF(T_4_5671012315[[#This Row],[Errors]]&gt;0,"False Negative","True Negative"))</f>
        <v>True Negative</v>
      </c>
      <c r="J62" s="2"/>
    </row>
    <row r="63" spans="1:10" x14ac:dyDescent="0.25">
      <c r="A63" t="s">
        <v>296</v>
      </c>
      <c r="C63" t="s">
        <v>264</v>
      </c>
      <c r="D63" t="s">
        <v>164</v>
      </c>
      <c r="E63" s="2" t="s">
        <v>164</v>
      </c>
      <c r="F63" s="9">
        <v>0.61</v>
      </c>
      <c r="G63" s="39">
        <v>0</v>
      </c>
      <c r="H63" t="str">
        <f>IF(F63&gt;=$J$9,IF(T_4_5671012315[[#This Row],[Errors]]=0,"True Positive","False Positive"),IF(T_4_5671012315[[#This Row],[Errors]]&gt;0,"False Negative","True Negative"))</f>
        <v>True Negative</v>
      </c>
      <c r="J63" s="2"/>
    </row>
    <row r="64" spans="1:10" x14ac:dyDescent="0.25">
      <c r="A64" t="s">
        <v>297</v>
      </c>
      <c r="C64" t="s">
        <v>264</v>
      </c>
      <c r="D64" t="s">
        <v>40</v>
      </c>
      <c r="E64" s="2" t="s">
        <v>40</v>
      </c>
      <c r="F64" s="9">
        <v>0.31</v>
      </c>
      <c r="G64" s="39">
        <v>0</v>
      </c>
      <c r="H64" t="str">
        <f>IF(F64&gt;=$J$9,IF(T_4_5671012315[[#This Row],[Errors]]=0,"True Positive","False Positive"),IF(T_4_5671012315[[#This Row],[Errors]]&gt;0,"False Negative","True Negative"))</f>
        <v>True Negative</v>
      </c>
      <c r="J64" s="2"/>
    </row>
    <row r="65" spans="1:10" x14ac:dyDescent="0.25">
      <c r="A65" t="s">
        <v>298</v>
      </c>
      <c r="C65" t="s">
        <v>264</v>
      </c>
      <c r="D65" t="s">
        <v>40</v>
      </c>
      <c r="E65" s="2" t="s">
        <v>40</v>
      </c>
      <c r="F65" s="9">
        <v>0.31</v>
      </c>
      <c r="G65" s="39">
        <v>0</v>
      </c>
      <c r="H65" t="str">
        <f>IF(F65&gt;=$J$9,IF(T_4_5671012315[[#This Row],[Errors]]=0,"True Positive","False Positive"),IF(T_4_5671012315[[#This Row],[Errors]]&gt;0,"False Negative","True Negative"))</f>
        <v>True Negative</v>
      </c>
      <c r="J65" s="2"/>
    </row>
    <row r="66" spans="1:10" x14ac:dyDescent="0.25">
      <c r="A66" t="s">
        <v>299</v>
      </c>
      <c r="C66" t="s">
        <v>264</v>
      </c>
      <c r="D66" t="s">
        <v>14</v>
      </c>
      <c r="E66" s="2" t="s">
        <v>14</v>
      </c>
      <c r="F66" s="9">
        <v>0.63</v>
      </c>
      <c r="G66" s="39">
        <v>0</v>
      </c>
      <c r="H66" t="str">
        <f>IF(F66&gt;=$J$9,IF(T_4_5671012315[[#This Row],[Errors]]=0,"True Positive","False Positive"),IF(T_4_5671012315[[#This Row],[Errors]]&gt;0,"False Negative","True Negative"))</f>
        <v>True Negative</v>
      </c>
      <c r="J66" s="2"/>
    </row>
    <row r="67" spans="1:10" x14ac:dyDescent="0.25">
      <c r="A67" t="s">
        <v>300</v>
      </c>
      <c r="C67" t="s">
        <v>264</v>
      </c>
      <c r="D67" t="s">
        <v>14</v>
      </c>
      <c r="E67" s="2" t="s">
        <v>14</v>
      </c>
      <c r="F67" s="9">
        <v>0.63</v>
      </c>
      <c r="G67" s="39">
        <v>0</v>
      </c>
      <c r="H67" t="str">
        <f>IF(F67&gt;=$J$9,IF(T_4_5671012315[[#This Row],[Errors]]=0,"True Positive","False Positive"),IF(T_4_5671012315[[#This Row],[Errors]]&gt;0,"False Negative","True Negative"))</f>
        <v>True Negative</v>
      </c>
      <c r="J67" s="2"/>
    </row>
    <row r="68" spans="1:10" x14ac:dyDescent="0.25">
      <c r="A68" t="s">
        <v>301</v>
      </c>
      <c r="C68" t="s">
        <v>264</v>
      </c>
      <c r="D68" t="s">
        <v>126</v>
      </c>
      <c r="E68" s="2" t="s">
        <v>126</v>
      </c>
      <c r="F68" s="9">
        <v>0.53</v>
      </c>
      <c r="G68" s="39">
        <v>0</v>
      </c>
      <c r="H68" t="str">
        <f>IF(F68&gt;=$J$9,IF(T_4_5671012315[[#This Row],[Errors]]=0,"True Positive","False Positive"),IF(T_4_5671012315[[#This Row],[Errors]]&gt;0,"False Negative","True Negative"))</f>
        <v>True Negative</v>
      </c>
      <c r="J68" s="2"/>
    </row>
    <row r="69" spans="1:10" x14ac:dyDescent="0.25">
      <c r="A69" t="s">
        <v>302</v>
      </c>
      <c r="C69" t="s">
        <v>264</v>
      </c>
      <c r="D69" t="s">
        <v>126</v>
      </c>
      <c r="E69" s="2" t="s">
        <v>126</v>
      </c>
      <c r="F69" s="9">
        <v>0.53</v>
      </c>
      <c r="G69" s="39">
        <v>0</v>
      </c>
      <c r="H69" t="str">
        <f>IF(F69&gt;=$J$9,IF(T_4_5671012315[[#This Row],[Errors]]=0,"True Positive","False Positive"),IF(T_4_5671012315[[#This Row],[Errors]]&gt;0,"False Negative","True Negative"))</f>
        <v>True Negative</v>
      </c>
      <c r="J69" s="2"/>
    </row>
    <row r="70" spans="1:10" x14ac:dyDescent="0.25">
      <c r="A70" t="s">
        <v>303</v>
      </c>
      <c r="C70" t="s">
        <v>264</v>
      </c>
      <c r="D70" t="s">
        <v>29</v>
      </c>
      <c r="E70" s="2" t="s">
        <v>29</v>
      </c>
      <c r="F70" s="9">
        <v>0.77</v>
      </c>
      <c r="G70" s="39">
        <v>0</v>
      </c>
      <c r="H70" t="str">
        <f>IF(F70&gt;=$J$9,IF(T_4_5671012315[[#This Row],[Errors]]=0,"True Positive","False Positive"),IF(T_4_5671012315[[#This Row],[Errors]]&gt;0,"False Negative","True Negative"))</f>
        <v>True Positive</v>
      </c>
      <c r="J70" s="2"/>
    </row>
    <row r="71" spans="1:10" x14ac:dyDescent="0.25">
      <c r="A71" t="s">
        <v>304</v>
      </c>
      <c r="C71" t="s">
        <v>264</v>
      </c>
      <c r="D71" t="s">
        <v>29</v>
      </c>
      <c r="E71" s="2" t="s">
        <v>29</v>
      </c>
      <c r="F71" s="9">
        <v>0.77</v>
      </c>
      <c r="G71" s="39">
        <v>0</v>
      </c>
      <c r="H71" t="str">
        <f>IF(F71&gt;=$J$9,IF(T_4_5671012315[[#This Row],[Errors]]=0,"True Positive","False Positive"),IF(T_4_5671012315[[#This Row],[Errors]]&gt;0,"False Negative","True Negative"))</f>
        <v>True Positive</v>
      </c>
      <c r="J71" s="2"/>
    </row>
    <row r="72" spans="1:10" x14ac:dyDescent="0.25">
      <c r="A72" t="s">
        <v>305</v>
      </c>
      <c r="C72" t="s">
        <v>264</v>
      </c>
      <c r="D72" t="s">
        <v>190</v>
      </c>
      <c r="E72" s="2" t="s">
        <v>190</v>
      </c>
      <c r="F72" s="9">
        <v>0.65</v>
      </c>
      <c r="G72" s="39">
        <v>0</v>
      </c>
      <c r="H72" t="str">
        <f>IF(F72&gt;=$J$9,IF(T_4_5671012315[[#This Row],[Errors]]=0,"True Positive","False Positive"),IF(T_4_5671012315[[#This Row],[Errors]]&gt;0,"False Negative","True Negative"))</f>
        <v>True Negative</v>
      </c>
      <c r="J72" s="2"/>
    </row>
    <row r="73" spans="1:10" x14ac:dyDescent="0.25">
      <c r="A73" t="s">
        <v>306</v>
      </c>
      <c r="C73" t="s">
        <v>264</v>
      </c>
      <c r="D73" t="s">
        <v>190</v>
      </c>
      <c r="E73" s="2" t="s">
        <v>190</v>
      </c>
      <c r="F73" s="9">
        <v>0.65</v>
      </c>
      <c r="G73" s="39">
        <v>0</v>
      </c>
      <c r="H73" t="str">
        <f>IF(F73&gt;=$J$9,IF(T_4_5671012315[[#This Row],[Errors]]=0,"True Positive","False Positive"),IF(T_4_5671012315[[#This Row],[Errors]]&gt;0,"False Negative","True Negative"))</f>
        <v>True Negative</v>
      </c>
      <c r="J73" s="2"/>
    </row>
    <row r="74" spans="1:10" x14ac:dyDescent="0.25">
      <c r="A74" t="s">
        <v>307</v>
      </c>
      <c r="C74" t="s">
        <v>264</v>
      </c>
      <c r="D74" t="s">
        <v>211</v>
      </c>
      <c r="E74" s="2" t="s">
        <v>211</v>
      </c>
      <c r="F74" s="9">
        <v>0.75</v>
      </c>
      <c r="G74" s="39">
        <v>0</v>
      </c>
      <c r="H74" t="str">
        <f>IF(F74&gt;=$J$9,IF(T_4_5671012315[[#This Row],[Errors]]=0,"True Positive","False Positive"),IF(T_4_5671012315[[#This Row],[Errors]]&gt;0,"False Negative","True Negative"))</f>
        <v>True Positive</v>
      </c>
      <c r="J74" s="2"/>
    </row>
    <row r="75" spans="1:10" x14ac:dyDescent="0.25">
      <c r="A75" t="s">
        <v>308</v>
      </c>
      <c r="C75" t="s">
        <v>264</v>
      </c>
      <c r="D75" t="s">
        <v>211</v>
      </c>
      <c r="E75" s="2" t="s">
        <v>211</v>
      </c>
      <c r="F75" s="9">
        <v>0.75</v>
      </c>
      <c r="G75" s="39">
        <v>0</v>
      </c>
      <c r="H75" t="str">
        <f>IF(F75&gt;=$J$9,IF(T_4_5671012315[[#This Row],[Errors]]=0,"True Positive","False Positive"),IF(T_4_5671012315[[#This Row],[Errors]]&gt;0,"False Negative","True Negative"))</f>
        <v>True Positive</v>
      </c>
      <c r="J75" s="2"/>
    </row>
    <row r="76" spans="1:10" x14ac:dyDescent="0.25">
      <c r="A76" t="s">
        <v>309</v>
      </c>
      <c r="C76" t="s">
        <v>264</v>
      </c>
      <c r="D76" t="s">
        <v>145</v>
      </c>
      <c r="E76" s="2" t="s">
        <v>145</v>
      </c>
      <c r="F76" s="9">
        <v>0.67</v>
      </c>
      <c r="G76" s="39">
        <v>0</v>
      </c>
      <c r="H76" t="str">
        <f>IF(F76&gt;=$J$9,IF(T_4_5671012315[[#This Row],[Errors]]=0,"True Positive","False Positive"),IF(T_4_5671012315[[#This Row],[Errors]]&gt;0,"False Negative","True Negative"))</f>
        <v>True Negative</v>
      </c>
      <c r="J76" s="2"/>
    </row>
    <row r="77" spans="1:10" x14ac:dyDescent="0.25">
      <c r="A77" t="s">
        <v>310</v>
      </c>
      <c r="C77" t="s">
        <v>264</v>
      </c>
      <c r="D77" t="s">
        <v>145</v>
      </c>
      <c r="E77" s="2" t="s">
        <v>145</v>
      </c>
      <c r="F77" s="9">
        <v>0.67</v>
      </c>
      <c r="G77" s="39">
        <v>0</v>
      </c>
      <c r="H77" t="str">
        <f>IF(F77&gt;=$J$9,IF(T_4_5671012315[[#This Row],[Errors]]=0,"True Positive","False Positive"),IF(T_4_5671012315[[#This Row],[Errors]]&gt;0,"False Negative","True Negative"))</f>
        <v>True Negative</v>
      </c>
      <c r="J77" s="2"/>
    </row>
    <row r="78" spans="1:10" x14ac:dyDescent="0.25">
      <c r="A78" t="s">
        <v>311</v>
      </c>
      <c r="C78" t="s">
        <v>264</v>
      </c>
      <c r="D78" t="s">
        <v>312</v>
      </c>
      <c r="E78" s="2" t="s">
        <v>197</v>
      </c>
      <c r="F78" s="9">
        <v>0.2</v>
      </c>
      <c r="G78" s="39">
        <v>2</v>
      </c>
      <c r="H78" t="str">
        <f>IF(F78&gt;=$J$9,IF(T_4_5671012315[[#This Row],[Errors]]=0,"True Positive","False Positive"),IF(T_4_5671012315[[#This Row],[Errors]]&gt;0,"False Negative","True Negative"))</f>
        <v>False Negative</v>
      </c>
      <c r="J78" s="2"/>
    </row>
    <row r="79" spans="1:10" x14ac:dyDescent="0.25">
      <c r="A79" t="s">
        <v>313</v>
      </c>
      <c r="C79" t="s">
        <v>264</v>
      </c>
      <c r="D79" t="s">
        <v>312</v>
      </c>
      <c r="E79" s="2" t="s">
        <v>197</v>
      </c>
      <c r="F79" s="9">
        <v>0.2</v>
      </c>
      <c r="G79" s="39">
        <v>2</v>
      </c>
      <c r="H79" t="str">
        <f>IF(F79&gt;=$J$9,IF(T_4_5671012315[[#This Row],[Errors]]=0,"True Positive","False Positive"),IF(T_4_5671012315[[#This Row],[Errors]]&gt;0,"False Negative","True Negative"))</f>
        <v>False Negative</v>
      </c>
      <c r="J79" s="2"/>
    </row>
    <row r="80" spans="1:10" x14ac:dyDescent="0.25">
      <c r="A80" t="s">
        <v>314</v>
      </c>
      <c r="C80" t="s">
        <v>264</v>
      </c>
      <c r="D80" t="s">
        <v>152</v>
      </c>
      <c r="E80" s="2" t="s">
        <v>152</v>
      </c>
      <c r="F80" s="9">
        <v>0.56000000000000005</v>
      </c>
      <c r="G80" s="39">
        <v>0</v>
      </c>
      <c r="H80" t="str">
        <f>IF(F80&gt;=$J$9,IF(T_4_5671012315[[#This Row],[Errors]]=0,"True Positive","False Positive"),IF(T_4_5671012315[[#This Row],[Errors]]&gt;0,"False Negative","True Negative"))</f>
        <v>True Negative</v>
      </c>
      <c r="J80" s="2"/>
    </row>
    <row r="81" spans="1:10" x14ac:dyDescent="0.25">
      <c r="A81" t="s">
        <v>315</v>
      </c>
      <c r="C81" t="s">
        <v>264</v>
      </c>
      <c r="D81" t="s">
        <v>152</v>
      </c>
      <c r="E81" s="2" t="s">
        <v>152</v>
      </c>
      <c r="F81" s="9">
        <v>0.56000000000000005</v>
      </c>
      <c r="G81" s="39">
        <v>0</v>
      </c>
      <c r="H81" t="str">
        <f>IF(F81&gt;=$J$9,IF(T_4_5671012315[[#This Row],[Errors]]=0,"True Positive","False Positive"),IF(T_4_5671012315[[#This Row],[Errors]]&gt;0,"False Negative","True Negative"))</f>
        <v>True Negative</v>
      </c>
      <c r="J81" s="2"/>
    </row>
    <row r="82" spans="1:10" x14ac:dyDescent="0.25">
      <c r="A82" t="s">
        <v>316</v>
      </c>
      <c r="C82" t="s">
        <v>264</v>
      </c>
      <c r="D82" t="s">
        <v>152</v>
      </c>
      <c r="E82" s="2" t="s">
        <v>152</v>
      </c>
      <c r="F82" s="9">
        <v>0.66</v>
      </c>
      <c r="G82" s="39">
        <v>0</v>
      </c>
      <c r="H82" t="str">
        <f>IF(F82&gt;=$J$9,IF(T_4_5671012315[[#This Row],[Errors]]=0,"True Positive","False Positive"),IF(T_4_5671012315[[#This Row],[Errors]]&gt;0,"False Negative","True Negative"))</f>
        <v>True Negative</v>
      </c>
      <c r="J82" s="2"/>
    </row>
    <row r="83" spans="1:10" x14ac:dyDescent="0.25">
      <c r="A83" t="s">
        <v>317</v>
      </c>
      <c r="C83" t="s">
        <v>264</v>
      </c>
      <c r="D83" t="s">
        <v>152</v>
      </c>
      <c r="E83" s="2" t="s">
        <v>152</v>
      </c>
      <c r="F83" s="9">
        <v>0.66</v>
      </c>
      <c r="G83" s="39">
        <v>0</v>
      </c>
      <c r="H83" t="str">
        <f>IF(F83&gt;=$J$9,IF(T_4_5671012315[[#This Row],[Errors]]=0,"True Positive","False Positive"),IF(T_4_5671012315[[#This Row],[Errors]]&gt;0,"False Negative","True Negative"))</f>
        <v>True Negative</v>
      </c>
      <c r="J83" s="2"/>
    </row>
    <row r="84" spans="1:10" x14ac:dyDescent="0.25">
      <c r="A84" t="s">
        <v>318</v>
      </c>
      <c r="C84" t="s">
        <v>264</v>
      </c>
      <c r="D84" t="s">
        <v>152</v>
      </c>
      <c r="E84" s="2" t="s">
        <v>152</v>
      </c>
      <c r="F84" s="9">
        <v>0.61</v>
      </c>
      <c r="G84" s="39">
        <v>0</v>
      </c>
      <c r="H84" t="str">
        <f>IF(F84&gt;=$J$9,IF(T_4_5671012315[[#This Row],[Errors]]=0,"True Positive","False Positive"),IF(T_4_5671012315[[#This Row],[Errors]]&gt;0,"False Negative","True Negative"))</f>
        <v>True Negative</v>
      </c>
      <c r="J84" s="2"/>
    </row>
    <row r="85" spans="1:10" x14ac:dyDescent="0.25">
      <c r="A85" t="s">
        <v>319</v>
      </c>
      <c r="C85" t="s">
        <v>264</v>
      </c>
      <c r="D85" t="s">
        <v>152</v>
      </c>
      <c r="E85" s="2" t="s">
        <v>152</v>
      </c>
      <c r="F85" s="9">
        <v>0.61</v>
      </c>
      <c r="G85" s="39">
        <v>0</v>
      </c>
      <c r="H85" t="str">
        <f>IF(F85&gt;=$J$9,IF(T_4_5671012315[[#This Row],[Errors]]=0,"True Positive","False Positive"),IF(T_4_5671012315[[#This Row],[Errors]]&gt;0,"False Negative","True Negative"))</f>
        <v>True Negative</v>
      </c>
      <c r="J85" s="2"/>
    </row>
    <row r="86" spans="1:10" x14ac:dyDescent="0.25">
      <c r="A86" t="s">
        <v>320</v>
      </c>
      <c r="C86" t="s">
        <v>264</v>
      </c>
      <c r="D86" t="s">
        <v>43</v>
      </c>
      <c r="E86" s="2" t="s">
        <v>43</v>
      </c>
      <c r="F86" s="9">
        <v>0.72</v>
      </c>
      <c r="G86" s="39">
        <v>0</v>
      </c>
      <c r="H86" t="str">
        <f>IF(F86&gt;=$J$9,IF(T_4_5671012315[[#This Row],[Errors]]=0,"True Positive","False Positive"),IF(T_4_5671012315[[#This Row],[Errors]]&gt;0,"False Negative","True Negative"))</f>
        <v>True Positive</v>
      </c>
      <c r="J86" s="2"/>
    </row>
    <row r="87" spans="1:10" x14ac:dyDescent="0.25">
      <c r="A87" t="s">
        <v>321</v>
      </c>
      <c r="C87" t="s">
        <v>264</v>
      </c>
      <c r="D87" t="s">
        <v>43</v>
      </c>
      <c r="E87" s="2" t="s">
        <v>43</v>
      </c>
      <c r="F87" s="9">
        <v>0.72</v>
      </c>
      <c r="G87" s="39">
        <v>0</v>
      </c>
      <c r="H87" t="str">
        <f>IF(F87&gt;=$J$9,IF(T_4_5671012315[[#This Row],[Errors]]=0,"True Positive","False Positive"),IF(T_4_5671012315[[#This Row],[Errors]]&gt;0,"False Negative","True Negative"))</f>
        <v>True Positive</v>
      </c>
      <c r="J87" s="2"/>
    </row>
    <row r="88" spans="1:10" x14ac:dyDescent="0.25">
      <c r="A88" t="s">
        <v>322</v>
      </c>
      <c r="C88" t="s">
        <v>264</v>
      </c>
      <c r="D88" t="s">
        <v>148</v>
      </c>
      <c r="E88" s="2" t="s">
        <v>148</v>
      </c>
      <c r="F88" s="9">
        <v>0.72</v>
      </c>
      <c r="G88" s="39">
        <v>0</v>
      </c>
      <c r="H88" t="str">
        <f>IF(F88&gt;=$J$9,IF(T_4_5671012315[[#This Row],[Errors]]=0,"True Positive","False Positive"),IF(T_4_5671012315[[#This Row],[Errors]]&gt;0,"False Negative","True Negative"))</f>
        <v>True Positive</v>
      </c>
      <c r="J88" s="2"/>
    </row>
    <row r="89" spans="1:10" x14ac:dyDescent="0.25">
      <c r="A89" t="s">
        <v>323</v>
      </c>
      <c r="C89" t="s">
        <v>264</v>
      </c>
      <c r="D89" t="s">
        <v>148</v>
      </c>
      <c r="E89" s="2" t="s">
        <v>148</v>
      </c>
      <c r="F89" s="9">
        <v>0.72</v>
      </c>
      <c r="G89" s="39">
        <v>0</v>
      </c>
      <c r="H89" t="str">
        <f>IF(F89&gt;=$J$9,IF(T_4_5671012315[[#This Row],[Errors]]=0,"True Positive","False Positive"),IF(T_4_5671012315[[#This Row],[Errors]]&gt;0,"False Negative","True Negative"))</f>
        <v>True Positive</v>
      </c>
      <c r="J89" s="2"/>
    </row>
    <row r="90" spans="1:10" x14ac:dyDescent="0.25">
      <c r="A90" t="s">
        <v>324</v>
      </c>
      <c r="C90" t="s">
        <v>264</v>
      </c>
      <c r="D90" t="s">
        <v>148</v>
      </c>
      <c r="E90" s="2" t="s">
        <v>148</v>
      </c>
      <c r="F90" s="9">
        <v>0.71</v>
      </c>
      <c r="G90" s="39">
        <v>0</v>
      </c>
      <c r="H90" t="str">
        <f>IF(F90&gt;=$J$9,IF(T_4_5671012315[[#This Row],[Errors]]=0,"True Positive","False Positive"),IF(T_4_5671012315[[#This Row],[Errors]]&gt;0,"False Negative","True Negative"))</f>
        <v>True Positive</v>
      </c>
      <c r="J90" s="2"/>
    </row>
    <row r="91" spans="1:10" x14ac:dyDescent="0.25">
      <c r="A91" t="s">
        <v>325</v>
      </c>
      <c r="C91" t="s">
        <v>264</v>
      </c>
      <c r="D91" t="s">
        <v>148</v>
      </c>
      <c r="E91" s="2" t="s">
        <v>148</v>
      </c>
      <c r="F91" s="9">
        <v>0.71</v>
      </c>
      <c r="G91" s="39">
        <v>0</v>
      </c>
      <c r="H91" t="str">
        <f>IF(F91&gt;=$J$9,IF(T_4_5671012315[[#This Row],[Errors]]=0,"True Positive","False Positive"),IF(T_4_5671012315[[#This Row],[Errors]]&gt;0,"False Negative","True Negative"))</f>
        <v>True Positive</v>
      </c>
      <c r="J91" s="2"/>
    </row>
    <row r="92" spans="1:10" x14ac:dyDescent="0.25">
      <c r="A92" t="s">
        <v>326</v>
      </c>
      <c r="C92" t="s">
        <v>264</v>
      </c>
      <c r="D92" t="s">
        <v>218</v>
      </c>
      <c r="E92" s="2" t="s">
        <v>218</v>
      </c>
      <c r="F92" s="9">
        <v>0.62</v>
      </c>
      <c r="G92" s="39">
        <v>0</v>
      </c>
      <c r="H92" t="str">
        <f>IF(F92&gt;=$J$9,IF(T_4_5671012315[[#This Row],[Errors]]=0,"True Positive","False Positive"),IF(T_4_5671012315[[#This Row],[Errors]]&gt;0,"False Negative","True Negative"))</f>
        <v>True Negative</v>
      </c>
      <c r="J92" s="2"/>
    </row>
    <row r="93" spans="1:10" x14ac:dyDescent="0.25">
      <c r="A93" t="s">
        <v>327</v>
      </c>
      <c r="C93" t="s">
        <v>264</v>
      </c>
      <c r="D93" t="s">
        <v>218</v>
      </c>
      <c r="E93" s="2" t="s">
        <v>218</v>
      </c>
      <c r="F93" s="9">
        <v>0.62</v>
      </c>
      <c r="G93" s="39">
        <v>0</v>
      </c>
      <c r="H93" t="str">
        <f>IF(F93&gt;=$J$9,IF(T_4_5671012315[[#This Row],[Errors]]=0,"True Positive","False Positive"),IF(T_4_5671012315[[#This Row],[Errors]]&gt;0,"False Negative","True Negative"))</f>
        <v>True Negative</v>
      </c>
      <c r="J93" s="2"/>
    </row>
    <row r="94" spans="1:10" x14ac:dyDescent="0.25">
      <c r="A94" t="s">
        <v>328</v>
      </c>
      <c r="C94" t="s">
        <v>264</v>
      </c>
      <c r="D94" t="s">
        <v>218</v>
      </c>
      <c r="E94" s="2" t="s">
        <v>218</v>
      </c>
      <c r="F94" s="9">
        <v>0.68</v>
      </c>
      <c r="G94" s="39">
        <v>0</v>
      </c>
      <c r="H94" t="str">
        <f>IF(F94&gt;=$J$9,IF(T_4_5671012315[[#This Row],[Errors]]=0,"True Positive","False Positive"),IF(T_4_5671012315[[#This Row],[Errors]]&gt;0,"False Negative","True Negative"))</f>
        <v>True Negative</v>
      </c>
      <c r="J94" s="2"/>
    </row>
    <row r="95" spans="1:10" x14ac:dyDescent="0.25">
      <c r="A95" t="s">
        <v>329</v>
      </c>
      <c r="C95" t="s">
        <v>264</v>
      </c>
      <c r="D95" t="s">
        <v>218</v>
      </c>
      <c r="E95" s="2" t="s">
        <v>218</v>
      </c>
      <c r="F95" s="9">
        <v>0.68</v>
      </c>
      <c r="G95" s="39">
        <v>0</v>
      </c>
      <c r="H95" t="str">
        <f>IF(F95&gt;=$J$9,IF(T_4_5671012315[[#This Row],[Errors]]=0,"True Positive","False Positive"),IF(T_4_5671012315[[#This Row],[Errors]]&gt;0,"False Negative","True Negative"))</f>
        <v>True Negative</v>
      </c>
      <c r="J95" s="2"/>
    </row>
    <row r="96" spans="1:10" x14ac:dyDescent="0.25">
      <c r="A96" t="s">
        <v>330</v>
      </c>
      <c r="C96" t="s">
        <v>264</v>
      </c>
      <c r="D96" t="s">
        <v>247</v>
      </c>
      <c r="E96" s="2" t="s">
        <v>331</v>
      </c>
      <c r="F96" s="9">
        <v>0.26</v>
      </c>
      <c r="G96" s="39">
        <v>2</v>
      </c>
      <c r="H96" t="str">
        <f>IF(F96&gt;=$J$9,IF(T_4_5671012315[[#This Row],[Errors]]=0,"True Positive","False Positive"),IF(T_4_5671012315[[#This Row],[Errors]]&gt;0,"False Negative","True Negative"))</f>
        <v>False Negative</v>
      </c>
      <c r="J96" s="2"/>
    </row>
    <row r="97" spans="1:10" x14ac:dyDescent="0.25">
      <c r="A97" t="s">
        <v>332</v>
      </c>
      <c r="C97" t="s">
        <v>264</v>
      </c>
      <c r="D97" t="s">
        <v>247</v>
      </c>
      <c r="E97" s="2" t="s">
        <v>331</v>
      </c>
      <c r="F97" s="9">
        <v>0.26</v>
      </c>
      <c r="G97" s="39">
        <v>2</v>
      </c>
      <c r="H97" t="str">
        <f>IF(F97&gt;=$J$9,IF(T_4_5671012315[[#This Row],[Errors]]=0,"True Positive","False Positive"),IF(T_4_5671012315[[#This Row],[Errors]]&gt;0,"False Negative","True Negative"))</f>
        <v>False Negative</v>
      </c>
      <c r="J97" s="2"/>
    </row>
    <row r="98" spans="1:10" x14ac:dyDescent="0.25">
      <c r="A98" t="s">
        <v>333</v>
      </c>
      <c r="C98" t="s">
        <v>264</v>
      </c>
      <c r="D98" t="s">
        <v>165</v>
      </c>
      <c r="E98" s="2" t="s">
        <v>165</v>
      </c>
      <c r="F98" s="9">
        <v>0.63</v>
      </c>
      <c r="G98" s="39">
        <v>0</v>
      </c>
      <c r="H98" t="str">
        <f>IF(F98&gt;=$J$9,IF(T_4_5671012315[[#This Row],[Errors]]=0,"True Positive","False Positive"),IF(T_4_5671012315[[#This Row],[Errors]]&gt;0,"False Negative","True Negative"))</f>
        <v>True Negative</v>
      </c>
      <c r="J98" s="2"/>
    </row>
    <row r="99" spans="1:10" x14ac:dyDescent="0.25">
      <c r="A99" t="s">
        <v>334</v>
      </c>
      <c r="C99" t="s">
        <v>264</v>
      </c>
      <c r="D99" t="s">
        <v>165</v>
      </c>
      <c r="E99" s="2" t="s">
        <v>165</v>
      </c>
      <c r="F99" s="9">
        <v>0.63</v>
      </c>
      <c r="G99" s="39">
        <v>0</v>
      </c>
      <c r="H99" t="str">
        <f>IF(F99&gt;=$J$9,IF(T_4_5671012315[[#This Row],[Errors]]=0,"True Positive","False Positive"),IF(T_4_5671012315[[#This Row],[Errors]]&gt;0,"False Negative","True Negative"))</f>
        <v>True Negative</v>
      </c>
      <c r="J99" s="2"/>
    </row>
    <row r="100" spans="1:10" x14ac:dyDescent="0.25">
      <c r="A100" t="s">
        <v>335</v>
      </c>
      <c r="C100" t="s">
        <v>264</v>
      </c>
      <c r="D100" t="s">
        <v>210</v>
      </c>
      <c r="E100" s="2" t="s">
        <v>210</v>
      </c>
      <c r="F100" s="9">
        <v>0.54</v>
      </c>
      <c r="G100" s="39">
        <v>0</v>
      </c>
      <c r="H100" t="str">
        <f>IF(F100&gt;=$J$9,IF(T_4_5671012315[[#This Row],[Errors]]=0,"True Positive","False Positive"),IF(T_4_5671012315[[#This Row],[Errors]]&gt;0,"False Negative","True Negative"))</f>
        <v>True Negative</v>
      </c>
      <c r="J100" s="2"/>
    </row>
    <row r="101" spans="1:10" x14ac:dyDescent="0.25">
      <c r="A101" t="s">
        <v>336</v>
      </c>
      <c r="C101" t="s">
        <v>264</v>
      </c>
      <c r="D101" t="s">
        <v>210</v>
      </c>
      <c r="E101" s="2" t="s">
        <v>210</v>
      </c>
      <c r="F101" s="9">
        <v>0.54</v>
      </c>
      <c r="G101" s="39">
        <v>0</v>
      </c>
      <c r="H101" t="str">
        <f>IF(F101&gt;=$J$9,IF(T_4_5671012315[[#This Row],[Errors]]=0,"True Positive","False Positive"),IF(T_4_5671012315[[#This Row],[Errors]]&gt;0,"False Negative","True Negative"))</f>
        <v>True Negative</v>
      </c>
      <c r="J101" s="2"/>
    </row>
    <row r="102" spans="1:10" x14ac:dyDescent="0.25">
      <c r="A102" t="s">
        <v>337</v>
      </c>
      <c r="C102" t="s">
        <v>264</v>
      </c>
      <c r="D102" t="s">
        <v>169</v>
      </c>
      <c r="E102" s="2" t="s">
        <v>169</v>
      </c>
      <c r="F102" s="9">
        <v>0.67</v>
      </c>
      <c r="G102" s="39">
        <v>0</v>
      </c>
      <c r="H102" t="str">
        <f>IF(F102&gt;=$J$9,IF(T_4_5671012315[[#This Row],[Errors]]=0,"True Positive","False Positive"),IF(T_4_5671012315[[#This Row],[Errors]]&gt;0,"False Negative","True Negative"))</f>
        <v>True Negative</v>
      </c>
      <c r="J102" s="2"/>
    </row>
    <row r="103" spans="1:10" x14ac:dyDescent="0.25">
      <c r="A103" t="s">
        <v>338</v>
      </c>
      <c r="C103" t="s">
        <v>264</v>
      </c>
      <c r="D103" t="s">
        <v>169</v>
      </c>
      <c r="E103" s="2" t="s">
        <v>169</v>
      </c>
      <c r="F103" s="9">
        <v>0.67</v>
      </c>
      <c r="G103" s="39">
        <v>0</v>
      </c>
      <c r="H103" t="str">
        <f>IF(F103&gt;=$J$9,IF(T_4_5671012315[[#This Row],[Errors]]=0,"True Positive","False Positive"),IF(T_4_5671012315[[#This Row],[Errors]]&gt;0,"False Negative","True Negative"))</f>
        <v>True Negative</v>
      </c>
      <c r="J103" s="2"/>
    </row>
    <row r="104" spans="1:10" x14ac:dyDescent="0.25">
      <c r="A104" t="s">
        <v>339</v>
      </c>
      <c r="C104" t="s">
        <v>264</v>
      </c>
      <c r="D104" t="s">
        <v>160</v>
      </c>
      <c r="E104" s="2" t="s">
        <v>160</v>
      </c>
      <c r="F104" s="9">
        <v>0.73</v>
      </c>
      <c r="G104" s="39">
        <v>0</v>
      </c>
      <c r="H104" t="str">
        <f>IF(F104&gt;=$J$9,IF(T_4_5671012315[[#This Row],[Errors]]=0,"True Positive","False Positive"),IF(T_4_5671012315[[#This Row],[Errors]]&gt;0,"False Negative","True Negative"))</f>
        <v>True Positive</v>
      </c>
      <c r="J104" s="2"/>
    </row>
    <row r="105" spans="1:10" x14ac:dyDescent="0.25">
      <c r="A105" t="s">
        <v>340</v>
      </c>
      <c r="C105" t="s">
        <v>264</v>
      </c>
      <c r="D105" t="s">
        <v>160</v>
      </c>
      <c r="E105" s="2" t="s">
        <v>160</v>
      </c>
      <c r="F105" s="9">
        <v>0.73</v>
      </c>
      <c r="G105" s="39">
        <v>0</v>
      </c>
      <c r="H105" t="str">
        <f>IF(F105&gt;=$J$9,IF(T_4_5671012315[[#This Row],[Errors]]=0,"True Positive","False Positive"),IF(T_4_5671012315[[#This Row],[Errors]]&gt;0,"False Negative","True Negative"))</f>
        <v>True Positive</v>
      </c>
      <c r="J105" s="2"/>
    </row>
    <row r="106" spans="1:10" x14ac:dyDescent="0.25">
      <c r="A106" t="s">
        <v>341</v>
      </c>
      <c r="C106" t="s">
        <v>264</v>
      </c>
      <c r="D106" t="s">
        <v>49</v>
      </c>
      <c r="E106" s="2" t="s">
        <v>49</v>
      </c>
      <c r="F106" s="9">
        <v>0.74</v>
      </c>
      <c r="G106" s="39">
        <v>0</v>
      </c>
      <c r="H106" t="str">
        <f>IF(F106&gt;=$J$9,IF(T_4_5671012315[[#This Row],[Errors]]=0,"True Positive","False Positive"),IF(T_4_5671012315[[#This Row],[Errors]]&gt;0,"False Negative","True Negative"))</f>
        <v>True Positive</v>
      </c>
      <c r="J106" s="2"/>
    </row>
    <row r="107" spans="1:10" x14ac:dyDescent="0.25">
      <c r="A107" t="s">
        <v>342</v>
      </c>
      <c r="C107" t="s">
        <v>264</v>
      </c>
      <c r="D107" t="s">
        <v>49</v>
      </c>
      <c r="E107" s="2" t="s">
        <v>49</v>
      </c>
      <c r="F107" s="9">
        <v>0.74</v>
      </c>
      <c r="G107" s="39">
        <v>0</v>
      </c>
      <c r="H107" t="str">
        <f>IF(F107&gt;=$J$9,IF(T_4_5671012315[[#This Row],[Errors]]=0,"True Positive","False Positive"),IF(T_4_5671012315[[#This Row],[Errors]]&gt;0,"False Negative","True Negative"))</f>
        <v>True Positive</v>
      </c>
      <c r="J107" s="2"/>
    </row>
    <row r="108" spans="1:10" x14ac:dyDescent="0.25">
      <c r="A108" t="s">
        <v>343</v>
      </c>
      <c r="C108" t="s">
        <v>264</v>
      </c>
      <c r="D108" t="s">
        <v>193</v>
      </c>
      <c r="E108" s="2" t="s">
        <v>193</v>
      </c>
      <c r="F108" s="9">
        <v>0.35</v>
      </c>
      <c r="G108" s="39">
        <v>0</v>
      </c>
      <c r="H108" t="str">
        <f>IF(F108&gt;=$J$9,IF(T_4_5671012315[[#This Row],[Errors]]=0,"True Positive","False Positive"),IF(T_4_5671012315[[#This Row],[Errors]]&gt;0,"False Negative","True Negative"))</f>
        <v>True Negative</v>
      </c>
      <c r="J108" s="2"/>
    </row>
    <row r="109" spans="1:10" x14ac:dyDescent="0.25">
      <c r="A109" t="s">
        <v>344</v>
      </c>
      <c r="C109" t="s">
        <v>264</v>
      </c>
      <c r="D109" t="s">
        <v>193</v>
      </c>
      <c r="E109" s="2" t="s">
        <v>193</v>
      </c>
      <c r="F109" s="9">
        <v>0.35</v>
      </c>
      <c r="G109" s="39">
        <v>0</v>
      </c>
      <c r="H109" t="str">
        <f>IF(F109&gt;=$J$9,IF(T_4_5671012315[[#This Row],[Errors]]=0,"True Positive","False Positive"),IF(T_4_5671012315[[#This Row],[Errors]]&gt;0,"False Negative","True Negative"))</f>
        <v>True Negative</v>
      </c>
      <c r="J109" s="2"/>
    </row>
    <row r="110" spans="1:10" x14ac:dyDescent="0.25">
      <c r="A110" t="s">
        <v>345</v>
      </c>
      <c r="C110" t="s">
        <v>264</v>
      </c>
      <c r="D110" t="s">
        <v>233</v>
      </c>
      <c r="E110" s="2" t="s">
        <v>233</v>
      </c>
      <c r="F110" s="9">
        <v>0.65</v>
      </c>
      <c r="G110" s="39">
        <v>0</v>
      </c>
      <c r="H110" t="str">
        <f>IF(F110&gt;=$J$9,IF(T_4_5671012315[[#This Row],[Errors]]=0,"True Positive","False Positive"),IF(T_4_5671012315[[#This Row],[Errors]]&gt;0,"False Negative","True Negative"))</f>
        <v>True Negative</v>
      </c>
      <c r="J110" s="2"/>
    </row>
    <row r="111" spans="1:10" x14ac:dyDescent="0.25">
      <c r="A111" t="s">
        <v>346</v>
      </c>
      <c r="C111" t="s">
        <v>264</v>
      </c>
      <c r="D111" t="s">
        <v>233</v>
      </c>
      <c r="E111" s="2" t="s">
        <v>233</v>
      </c>
      <c r="F111" s="9">
        <v>0.65</v>
      </c>
      <c r="G111" s="39">
        <v>0</v>
      </c>
      <c r="H111" t="str">
        <f>IF(F111&gt;=$J$9,IF(T_4_5671012315[[#This Row],[Errors]]=0,"True Positive","False Positive"),IF(T_4_5671012315[[#This Row],[Errors]]&gt;0,"False Negative","True Negative"))</f>
        <v>True Negative</v>
      </c>
      <c r="J111" s="2"/>
    </row>
    <row r="112" spans="1:10" x14ac:dyDescent="0.25">
      <c r="A112" t="s">
        <v>347</v>
      </c>
      <c r="C112" t="s">
        <v>264</v>
      </c>
      <c r="D112" t="s">
        <v>227</v>
      </c>
      <c r="E112" s="2" t="s">
        <v>227</v>
      </c>
      <c r="F112" s="9">
        <v>0.7</v>
      </c>
      <c r="G112" s="39">
        <v>0</v>
      </c>
      <c r="H112" t="str">
        <f>IF(F112&gt;=$J$9,IF(T_4_5671012315[[#This Row],[Errors]]=0,"True Positive","False Positive"),IF(T_4_5671012315[[#This Row],[Errors]]&gt;0,"False Negative","True Negative"))</f>
        <v>True Positive</v>
      </c>
      <c r="J112" s="2"/>
    </row>
    <row r="113" spans="1:10" x14ac:dyDescent="0.25">
      <c r="A113" t="s">
        <v>348</v>
      </c>
      <c r="C113" t="s">
        <v>264</v>
      </c>
      <c r="D113" t="s">
        <v>227</v>
      </c>
      <c r="E113" s="2" t="s">
        <v>227</v>
      </c>
      <c r="F113" s="9">
        <v>0.7</v>
      </c>
      <c r="G113" s="39">
        <v>0</v>
      </c>
      <c r="H113" t="str">
        <f>IF(F113&gt;=$J$9,IF(T_4_5671012315[[#This Row],[Errors]]=0,"True Positive","False Positive"),IF(T_4_5671012315[[#This Row],[Errors]]&gt;0,"False Negative","True Negative"))</f>
        <v>True Positive</v>
      </c>
      <c r="J113" s="2"/>
    </row>
    <row r="114" spans="1:10" x14ac:dyDescent="0.25">
      <c r="A114" t="s">
        <v>349</v>
      </c>
      <c r="C114" t="s">
        <v>264</v>
      </c>
      <c r="D114" t="s">
        <v>11</v>
      </c>
      <c r="E114" s="2" t="s">
        <v>11</v>
      </c>
      <c r="F114" s="9">
        <v>0.68</v>
      </c>
      <c r="G114" s="39">
        <v>0</v>
      </c>
      <c r="H114" t="str">
        <f>IF(F114&gt;=$J$9,IF(T_4_5671012315[[#This Row],[Errors]]=0,"True Positive","False Positive"),IF(T_4_5671012315[[#This Row],[Errors]]&gt;0,"False Negative","True Negative"))</f>
        <v>True Negative</v>
      </c>
      <c r="J114" s="2"/>
    </row>
    <row r="115" spans="1:10" x14ac:dyDescent="0.25">
      <c r="A115" t="s">
        <v>350</v>
      </c>
      <c r="C115" t="s">
        <v>264</v>
      </c>
      <c r="D115" t="s">
        <v>11</v>
      </c>
      <c r="E115" s="2" t="s">
        <v>11</v>
      </c>
      <c r="F115" s="9">
        <v>0.68</v>
      </c>
      <c r="G115" s="39">
        <v>0</v>
      </c>
      <c r="H115" t="str">
        <f>IF(F115&gt;=$J$9,IF(T_4_5671012315[[#This Row],[Errors]]=0,"True Positive","False Positive"),IF(T_4_5671012315[[#This Row],[Errors]]&gt;0,"False Negative","True Negative"))</f>
        <v>True Negative</v>
      </c>
      <c r="J115" s="2"/>
    </row>
    <row r="116" spans="1:10" x14ac:dyDescent="0.25">
      <c r="A116" t="s">
        <v>351</v>
      </c>
      <c r="C116" t="s">
        <v>264</v>
      </c>
      <c r="D116" t="s">
        <v>11</v>
      </c>
      <c r="E116" s="2" t="s">
        <v>11</v>
      </c>
      <c r="F116" s="9">
        <v>0.74</v>
      </c>
      <c r="G116" s="39">
        <v>0</v>
      </c>
      <c r="H116" t="str">
        <f>IF(F116&gt;=$J$9,IF(T_4_5671012315[[#This Row],[Errors]]=0,"True Positive","False Positive"),IF(T_4_5671012315[[#This Row],[Errors]]&gt;0,"False Negative","True Negative"))</f>
        <v>True Positive</v>
      </c>
      <c r="J116" s="2"/>
    </row>
    <row r="117" spans="1:10" x14ac:dyDescent="0.25">
      <c r="A117" t="s">
        <v>352</v>
      </c>
      <c r="C117" t="s">
        <v>264</v>
      </c>
      <c r="D117" t="s">
        <v>11</v>
      </c>
      <c r="E117" s="2" t="s">
        <v>11</v>
      </c>
      <c r="F117" s="9">
        <v>0.74</v>
      </c>
      <c r="G117" s="39">
        <v>0</v>
      </c>
      <c r="H117" t="str">
        <f>IF(F117&gt;=$J$9,IF(T_4_5671012315[[#This Row],[Errors]]=0,"True Positive","False Positive"),IF(T_4_5671012315[[#This Row],[Errors]]&gt;0,"False Negative","True Negative"))</f>
        <v>True Positive</v>
      </c>
      <c r="J117" s="2"/>
    </row>
    <row r="118" spans="1:10" x14ac:dyDescent="0.25">
      <c r="A118" t="s">
        <v>353</v>
      </c>
      <c r="C118" t="s">
        <v>264</v>
      </c>
      <c r="D118" t="s">
        <v>51</v>
      </c>
      <c r="E118" s="2" t="s">
        <v>354</v>
      </c>
      <c r="F118" s="9">
        <v>0.61</v>
      </c>
      <c r="G118" s="39">
        <v>1</v>
      </c>
      <c r="H118" t="str">
        <f>IF(F118&gt;=$J$9,IF(T_4_5671012315[[#This Row],[Errors]]=0,"True Positive","False Positive"),IF(T_4_5671012315[[#This Row],[Errors]]&gt;0,"False Negative","True Negative"))</f>
        <v>False Negative</v>
      </c>
      <c r="J118" s="2"/>
    </row>
    <row r="119" spans="1:10" x14ac:dyDescent="0.25">
      <c r="A119" t="s">
        <v>355</v>
      </c>
      <c r="C119" t="s">
        <v>264</v>
      </c>
      <c r="D119" t="s">
        <v>51</v>
      </c>
      <c r="E119" s="2" t="s">
        <v>354</v>
      </c>
      <c r="F119" s="9">
        <v>0.61</v>
      </c>
      <c r="G119" s="39">
        <v>1</v>
      </c>
      <c r="H119" t="str">
        <f>IF(F119&gt;=$J$9,IF(T_4_5671012315[[#This Row],[Errors]]=0,"True Positive","False Positive"),IF(T_4_5671012315[[#This Row],[Errors]]&gt;0,"False Negative","True Negative"))</f>
        <v>False Negative</v>
      </c>
      <c r="J119" s="2"/>
    </row>
    <row r="120" spans="1:10" x14ac:dyDescent="0.25">
      <c r="A120" t="s">
        <v>356</v>
      </c>
      <c r="C120" t="s">
        <v>264</v>
      </c>
      <c r="D120" t="s">
        <v>10</v>
      </c>
      <c r="E120" s="2" t="s">
        <v>10</v>
      </c>
      <c r="F120" s="9">
        <v>0.73</v>
      </c>
      <c r="G120" s="39">
        <v>0</v>
      </c>
      <c r="H120" t="str">
        <f>IF(F120&gt;=$J$9,IF(T_4_5671012315[[#This Row],[Errors]]=0,"True Positive","False Positive"),IF(T_4_5671012315[[#This Row],[Errors]]&gt;0,"False Negative","True Negative"))</f>
        <v>True Positive</v>
      </c>
      <c r="J120" s="2"/>
    </row>
    <row r="121" spans="1:10" x14ac:dyDescent="0.25">
      <c r="A121" t="s">
        <v>357</v>
      </c>
      <c r="C121" t="s">
        <v>264</v>
      </c>
      <c r="D121" t="s">
        <v>10</v>
      </c>
      <c r="E121" s="2" t="s">
        <v>10</v>
      </c>
      <c r="F121" s="9">
        <v>0.73</v>
      </c>
      <c r="G121" s="39">
        <v>0</v>
      </c>
      <c r="H121" t="str">
        <f>IF(F121&gt;=$J$9,IF(T_4_5671012315[[#This Row],[Errors]]=0,"True Positive","False Positive"),IF(T_4_5671012315[[#This Row],[Errors]]&gt;0,"False Negative","True Negative"))</f>
        <v>True Positive</v>
      </c>
      <c r="J121" s="2"/>
    </row>
    <row r="122" spans="1:10" x14ac:dyDescent="0.25">
      <c r="A122" t="s">
        <v>358</v>
      </c>
      <c r="C122" t="s">
        <v>264</v>
      </c>
      <c r="D122" t="s">
        <v>10</v>
      </c>
      <c r="E122" s="2" t="s">
        <v>10</v>
      </c>
      <c r="F122" s="9">
        <v>0.63</v>
      </c>
      <c r="G122" s="39">
        <v>0</v>
      </c>
      <c r="H122" t="str">
        <f>IF(F122&gt;=$J$9,IF(T_4_5671012315[[#This Row],[Errors]]=0,"True Positive","False Positive"),IF(T_4_5671012315[[#This Row],[Errors]]&gt;0,"False Negative","True Negative"))</f>
        <v>True Negative</v>
      </c>
      <c r="J122" s="2"/>
    </row>
    <row r="123" spans="1:10" x14ac:dyDescent="0.25">
      <c r="A123" t="s">
        <v>359</v>
      </c>
      <c r="C123" t="s">
        <v>264</v>
      </c>
      <c r="D123" t="s">
        <v>10</v>
      </c>
      <c r="E123" s="2" t="s">
        <v>10</v>
      </c>
      <c r="F123" s="9">
        <v>0.63</v>
      </c>
      <c r="G123" s="39">
        <v>0</v>
      </c>
      <c r="H123" t="str">
        <f>IF(F123&gt;=$J$9,IF(T_4_5671012315[[#This Row],[Errors]]=0,"True Positive","False Positive"),IF(T_4_5671012315[[#This Row],[Errors]]&gt;0,"False Negative","True Negative"))</f>
        <v>True Negative</v>
      </c>
      <c r="J123" s="2"/>
    </row>
    <row r="124" spans="1:10" x14ac:dyDescent="0.25">
      <c r="A124" t="s">
        <v>360</v>
      </c>
      <c r="C124" t="s">
        <v>264</v>
      </c>
      <c r="D124" t="s">
        <v>142</v>
      </c>
      <c r="E124" s="2" t="s">
        <v>142</v>
      </c>
      <c r="F124" s="9">
        <v>0.65</v>
      </c>
      <c r="G124" s="39">
        <v>0</v>
      </c>
      <c r="H124" t="str">
        <f>IF(F124&gt;=$J$9,IF(T_4_5671012315[[#This Row],[Errors]]=0,"True Positive","False Positive"),IF(T_4_5671012315[[#This Row],[Errors]]&gt;0,"False Negative","True Negative"))</f>
        <v>True Negative</v>
      </c>
      <c r="J124" s="2"/>
    </row>
    <row r="125" spans="1:10" x14ac:dyDescent="0.25">
      <c r="A125" t="s">
        <v>361</v>
      </c>
      <c r="C125" t="s">
        <v>264</v>
      </c>
      <c r="D125" t="s">
        <v>142</v>
      </c>
      <c r="E125" s="2" t="s">
        <v>142</v>
      </c>
      <c r="F125" s="9">
        <v>0.65</v>
      </c>
      <c r="G125" s="39">
        <v>0</v>
      </c>
      <c r="H125" t="str">
        <f>IF(F125&gt;=$J$9,IF(T_4_5671012315[[#This Row],[Errors]]=0,"True Positive","False Positive"),IF(T_4_5671012315[[#This Row],[Errors]]&gt;0,"False Negative","True Negative"))</f>
        <v>True Negative</v>
      </c>
      <c r="J125" s="2"/>
    </row>
    <row r="126" spans="1:10" x14ac:dyDescent="0.25">
      <c r="A126" t="s">
        <v>362</v>
      </c>
      <c r="C126" t="s">
        <v>264</v>
      </c>
      <c r="D126" t="s">
        <v>140</v>
      </c>
      <c r="E126" s="2" t="s">
        <v>140</v>
      </c>
      <c r="F126" s="9">
        <v>0.63</v>
      </c>
      <c r="G126" s="39">
        <v>0</v>
      </c>
      <c r="H126" t="str">
        <f>IF(F126&gt;=$J$9,IF(T_4_5671012315[[#This Row],[Errors]]=0,"True Positive","False Positive"),IF(T_4_5671012315[[#This Row],[Errors]]&gt;0,"False Negative","True Negative"))</f>
        <v>True Negative</v>
      </c>
      <c r="J126" s="2"/>
    </row>
    <row r="127" spans="1:10" x14ac:dyDescent="0.25">
      <c r="A127" t="s">
        <v>363</v>
      </c>
      <c r="C127" t="s">
        <v>264</v>
      </c>
      <c r="D127" t="s">
        <v>140</v>
      </c>
      <c r="E127" s="2" t="s">
        <v>140</v>
      </c>
      <c r="F127" s="9">
        <v>0.63</v>
      </c>
      <c r="G127" s="39">
        <v>0</v>
      </c>
      <c r="H127" t="str">
        <f>IF(F127&gt;=$J$9,IF(T_4_5671012315[[#This Row],[Errors]]=0,"True Positive","False Positive"),IF(T_4_5671012315[[#This Row],[Errors]]&gt;0,"False Negative","True Negative"))</f>
        <v>True Negative</v>
      </c>
      <c r="J127" s="2"/>
    </row>
    <row r="128" spans="1:10" x14ac:dyDescent="0.25">
      <c r="A128" t="s">
        <v>364</v>
      </c>
      <c r="C128" t="s">
        <v>264</v>
      </c>
      <c r="D128" t="s">
        <v>140</v>
      </c>
      <c r="E128" s="2" t="s">
        <v>140</v>
      </c>
      <c r="F128" s="9">
        <v>0.69</v>
      </c>
      <c r="G128" s="39">
        <v>0</v>
      </c>
      <c r="H128" t="str">
        <f>IF(F128&gt;=$J$9,IF(T_4_5671012315[[#This Row],[Errors]]=0,"True Positive","False Positive"),IF(T_4_5671012315[[#This Row],[Errors]]&gt;0,"False Negative","True Negative"))</f>
        <v>True Negative</v>
      </c>
      <c r="J128" s="2"/>
    </row>
    <row r="129" spans="1:10" x14ac:dyDescent="0.25">
      <c r="A129" t="s">
        <v>365</v>
      </c>
      <c r="C129" t="s">
        <v>264</v>
      </c>
      <c r="D129" t="s">
        <v>140</v>
      </c>
      <c r="E129" s="2" t="s">
        <v>140</v>
      </c>
      <c r="F129" s="9">
        <v>0.69</v>
      </c>
      <c r="G129" s="39">
        <v>0</v>
      </c>
      <c r="H129" t="str">
        <f>IF(F129&gt;=$J$9,IF(T_4_5671012315[[#This Row],[Errors]]=0,"True Positive","False Positive"),IF(T_4_5671012315[[#This Row],[Errors]]&gt;0,"False Negative","True Negative"))</f>
        <v>True Negative</v>
      </c>
      <c r="J129" s="2"/>
    </row>
    <row r="130" spans="1:10" x14ac:dyDescent="0.25">
      <c r="A130" t="s">
        <v>366</v>
      </c>
      <c r="C130" t="s">
        <v>264</v>
      </c>
      <c r="D130" t="s">
        <v>140</v>
      </c>
      <c r="E130" s="2" t="s">
        <v>140</v>
      </c>
      <c r="F130" s="9">
        <v>0.65</v>
      </c>
      <c r="G130" s="39">
        <v>0</v>
      </c>
      <c r="H130" t="str">
        <f>IF(F130&gt;=$J$9,IF(T_4_5671012315[[#This Row],[Errors]]=0,"True Positive","False Positive"),IF(T_4_5671012315[[#This Row],[Errors]]&gt;0,"False Negative","True Negative"))</f>
        <v>True Negative</v>
      </c>
      <c r="J130" s="2"/>
    </row>
    <row r="131" spans="1:10" x14ac:dyDescent="0.25">
      <c r="A131" t="s">
        <v>367</v>
      </c>
      <c r="C131" t="s">
        <v>264</v>
      </c>
      <c r="D131" t="s">
        <v>140</v>
      </c>
      <c r="E131" s="2" t="s">
        <v>140</v>
      </c>
      <c r="F131" s="9">
        <v>0.65</v>
      </c>
      <c r="G131" s="39">
        <v>0</v>
      </c>
      <c r="H131" t="str">
        <f>IF(F131&gt;=$J$9,IF(T_4_5671012315[[#This Row],[Errors]]=0,"True Positive","False Positive"),IF(T_4_5671012315[[#This Row],[Errors]]&gt;0,"False Negative","True Negative"))</f>
        <v>True Negative</v>
      </c>
      <c r="J131" s="2"/>
    </row>
    <row r="132" spans="1:10" x14ac:dyDescent="0.25">
      <c r="A132" t="s">
        <v>368</v>
      </c>
      <c r="C132" t="s">
        <v>264</v>
      </c>
      <c r="D132" t="s">
        <v>18</v>
      </c>
      <c r="E132" s="2" t="s">
        <v>369</v>
      </c>
      <c r="F132" s="9">
        <v>0.6</v>
      </c>
      <c r="G132" s="39">
        <v>1</v>
      </c>
      <c r="H132" t="str">
        <f>IF(F132&gt;=$J$9,IF(T_4_5671012315[[#This Row],[Errors]]=0,"True Positive","False Positive"),IF(T_4_5671012315[[#This Row],[Errors]]&gt;0,"False Negative","True Negative"))</f>
        <v>False Negative</v>
      </c>
      <c r="J132" s="2"/>
    </row>
    <row r="133" spans="1:10" x14ac:dyDescent="0.25">
      <c r="A133" t="s">
        <v>370</v>
      </c>
      <c r="C133" t="s">
        <v>264</v>
      </c>
      <c r="D133" t="s">
        <v>18</v>
      </c>
      <c r="E133" s="2" t="s">
        <v>369</v>
      </c>
      <c r="F133" s="9">
        <v>0.6</v>
      </c>
      <c r="G133" s="39">
        <v>1</v>
      </c>
      <c r="H133" t="str">
        <f>IF(F133&gt;=$J$9,IF(T_4_5671012315[[#This Row],[Errors]]=0,"True Positive","False Positive"),IF(T_4_5671012315[[#This Row],[Errors]]&gt;0,"False Negative","True Negative"))</f>
        <v>False Negative</v>
      </c>
      <c r="J133" s="2"/>
    </row>
    <row r="134" spans="1:10" x14ac:dyDescent="0.25">
      <c r="A134" t="s">
        <v>371</v>
      </c>
      <c r="C134" t="s">
        <v>264</v>
      </c>
      <c r="D134" t="s">
        <v>198</v>
      </c>
      <c r="E134" s="2" t="s">
        <v>198</v>
      </c>
      <c r="F134" s="9">
        <v>0.13</v>
      </c>
      <c r="G134" s="39">
        <v>0</v>
      </c>
      <c r="H134" t="str">
        <f>IF(F134&gt;=$J$9,IF(T_4_5671012315[[#This Row],[Errors]]=0,"True Positive","False Positive"),IF(T_4_5671012315[[#This Row],[Errors]]&gt;0,"False Negative","True Negative"))</f>
        <v>True Negative</v>
      </c>
      <c r="J134" s="2"/>
    </row>
    <row r="135" spans="1:10" x14ac:dyDescent="0.25">
      <c r="A135" t="s">
        <v>372</v>
      </c>
      <c r="C135" t="s">
        <v>264</v>
      </c>
      <c r="D135" t="s">
        <v>198</v>
      </c>
      <c r="E135" s="2" t="s">
        <v>198</v>
      </c>
      <c r="F135" s="9">
        <v>0.13</v>
      </c>
      <c r="G135" s="39">
        <v>0</v>
      </c>
      <c r="H135" t="str">
        <f>IF(F135&gt;=$J$9,IF(T_4_5671012315[[#This Row],[Errors]]=0,"True Positive","False Positive"),IF(T_4_5671012315[[#This Row],[Errors]]&gt;0,"False Negative","True Negative"))</f>
        <v>True Negative</v>
      </c>
      <c r="J135" s="2"/>
    </row>
    <row r="136" spans="1:10" x14ac:dyDescent="0.25">
      <c r="A136" t="s">
        <v>373</v>
      </c>
      <c r="C136" t="s">
        <v>264</v>
      </c>
      <c r="D136" t="s">
        <v>215</v>
      </c>
      <c r="E136" s="2" t="s">
        <v>146</v>
      </c>
      <c r="F136" s="9">
        <v>0.54</v>
      </c>
      <c r="G136" s="39">
        <v>1</v>
      </c>
      <c r="H136" t="str">
        <f>IF(F136&gt;=$J$9,IF(T_4_5671012315[[#This Row],[Errors]]=0,"True Positive","False Positive"),IF(T_4_5671012315[[#This Row],[Errors]]&gt;0,"False Negative","True Negative"))</f>
        <v>False Negative</v>
      </c>
      <c r="J136" s="2"/>
    </row>
    <row r="137" spans="1:10" x14ac:dyDescent="0.25">
      <c r="A137" t="s">
        <v>374</v>
      </c>
      <c r="C137" t="s">
        <v>264</v>
      </c>
      <c r="D137" t="s">
        <v>215</v>
      </c>
      <c r="E137" s="2" t="s">
        <v>146</v>
      </c>
      <c r="F137" s="9">
        <v>0.54</v>
      </c>
      <c r="G137" s="39">
        <v>1</v>
      </c>
      <c r="H137" t="str">
        <f>IF(F137&gt;=$J$9,IF(T_4_5671012315[[#This Row],[Errors]]=0,"True Positive","False Positive"),IF(T_4_5671012315[[#This Row],[Errors]]&gt;0,"False Negative","True Negative"))</f>
        <v>False Negative</v>
      </c>
      <c r="J137" s="2"/>
    </row>
    <row r="138" spans="1:10" x14ac:dyDescent="0.25">
      <c r="A138" t="s">
        <v>375</v>
      </c>
      <c r="C138" t="s">
        <v>264</v>
      </c>
      <c r="D138" t="s">
        <v>215</v>
      </c>
      <c r="E138" s="2" t="s">
        <v>215</v>
      </c>
      <c r="F138" s="9">
        <v>0.64</v>
      </c>
      <c r="G138" s="39">
        <v>0</v>
      </c>
      <c r="H138" t="str">
        <f>IF(F138&gt;=$J$9,IF(T_4_5671012315[[#This Row],[Errors]]=0,"True Positive","False Positive"),IF(T_4_5671012315[[#This Row],[Errors]]&gt;0,"False Negative","True Negative"))</f>
        <v>True Negative</v>
      </c>
      <c r="J138" s="2"/>
    </row>
    <row r="139" spans="1:10" x14ac:dyDescent="0.25">
      <c r="A139" t="s">
        <v>376</v>
      </c>
      <c r="C139" t="s">
        <v>264</v>
      </c>
      <c r="D139" t="s">
        <v>215</v>
      </c>
      <c r="E139" s="2" t="s">
        <v>215</v>
      </c>
      <c r="F139" s="9">
        <v>0.64</v>
      </c>
      <c r="G139" s="39">
        <v>0</v>
      </c>
      <c r="H139" t="str">
        <f>IF(F139&gt;=$J$9,IF(T_4_5671012315[[#This Row],[Errors]]=0,"True Positive","False Positive"),IF(T_4_5671012315[[#This Row],[Errors]]&gt;0,"False Negative","True Negative"))</f>
        <v>True Negative</v>
      </c>
      <c r="J139" s="2"/>
    </row>
    <row r="140" spans="1:10" x14ac:dyDescent="0.25">
      <c r="A140" t="s">
        <v>377</v>
      </c>
      <c r="C140" t="s">
        <v>264</v>
      </c>
      <c r="D140" t="s">
        <v>19</v>
      </c>
      <c r="E140" s="2" t="s">
        <v>19</v>
      </c>
      <c r="F140" s="9">
        <v>0.62</v>
      </c>
      <c r="G140" s="39">
        <v>0</v>
      </c>
      <c r="H140" t="str">
        <f>IF(F140&gt;=$J$9,IF(T_4_5671012315[[#This Row],[Errors]]=0,"True Positive","False Positive"),IF(T_4_5671012315[[#This Row],[Errors]]&gt;0,"False Negative","True Negative"))</f>
        <v>True Negative</v>
      </c>
      <c r="J140" s="2"/>
    </row>
    <row r="141" spans="1:10" x14ac:dyDescent="0.25">
      <c r="A141" t="s">
        <v>378</v>
      </c>
      <c r="C141" t="s">
        <v>264</v>
      </c>
      <c r="D141" t="s">
        <v>19</v>
      </c>
      <c r="E141" s="2" t="s">
        <v>19</v>
      </c>
      <c r="F141" s="9">
        <v>0.62</v>
      </c>
      <c r="G141" s="39">
        <v>0</v>
      </c>
      <c r="H141" t="str">
        <f>IF(F141&gt;=$J$9,IF(T_4_5671012315[[#This Row],[Errors]]=0,"True Positive","False Positive"),IF(T_4_5671012315[[#This Row],[Errors]]&gt;0,"False Negative","True Negative"))</f>
        <v>True Negative</v>
      </c>
      <c r="J141" s="2"/>
    </row>
    <row r="142" spans="1:10" x14ac:dyDescent="0.25">
      <c r="A142" t="s">
        <v>379</v>
      </c>
      <c r="C142" t="s">
        <v>264</v>
      </c>
      <c r="D142" t="s">
        <v>8</v>
      </c>
      <c r="E142" s="2" t="s">
        <v>8</v>
      </c>
      <c r="F142" s="9">
        <v>0.73</v>
      </c>
      <c r="G142" s="39">
        <v>0</v>
      </c>
      <c r="H142" t="str">
        <f>IF(F142&gt;=$J$9,IF(T_4_5671012315[[#This Row],[Errors]]=0,"True Positive","False Positive"),IF(T_4_5671012315[[#This Row],[Errors]]&gt;0,"False Negative","True Negative"))</f>
        <v>True Positive</v>
      </c>
      <c r="J142" s="2"/>
    </row>
    <row r="143" spans="1:10" x14ac:dyDescent="0.25">
      <c r="A143" t="s">
        <v>380</v>
      </c>
      <c r="C143" t="s">
        <v>264</v>
      </c>
      <c r="D143" t="s">
        <v>8</v>
      </c>
      <c r="E143" s="2" t="s">
        <v>8</v>
      </c>
      <c r="F143" s="9">
        <v>0.73</v>
      </c>
      <c r="G143" s="39">
        <v>0</v>
      </c>
      <c r="H143" t="str">
        <f>IF(F143&gt;=$J$9,IF(T_4_5671012315[[#This Row],[Errors]]=0,"True Positive","False Positive"),IF(T_4_5671012315[[#This Row],[Errors]]&gt;0,"False Negative","True Negative"))</f>
        <v>True Positive</v>
      </c>
      <c r="J143" s="2"/>
    </row>
    <row r="144" spans="1:10" x14ac:dyDescent="0.25">
      <c r="A144" t="s">
        <v>381</v>
      </c>
      <c r="C144" t="s">
        <v>264</v>
      </c>
      <c r="D144" t="s">
        <v>191</v>
      </c>
      <c r="E144" s="2" t="s">
        <v>191</v>
      </c>
      <c r="F144" s="9">
        <v>0.65</v>
      </c>
      <c r="G144" s="39">
        <v>0</v>
      </c>
      <c r="H144" t="str">
        <f>IF(F144&gt;=$J$9,IF(T_4_5671012315[[#This Row],[Errors]]=0,"True Positive","False Positive"),IF(T_4_5671012315[[#This Row],[Errors]]&gt;0,"False Negative","True Negative"))</f>
        <v>True Negative</v>
      </c>
      <c r="J144" s="2"/>
    </row>
    <row r="145" spans="1:8" x14ac:dyDescent="0.25">
      <c r="A145" t="s">
        <v>382</v>
      </c>
      <c r="C145" s="2" t="s">
        <v>264</v>
      </c>
      <c r="D145" s="2" t="s">
        <v>28</v>
      </c>
      <c r="E145" s="9" t="s">
        <v>28</v>
      </c>
      <c r="F145" s="9">
        <v>0.75</v>
      </c>
      <c r="G145" s="9">
        <v>0</v>
      </c>
      <c r="H145" t="str">
        <f>IF(F145&gt;=$J$9,IF(T_4_5671012315[[#This Row],[Errors]]=0,"True Positive","False Positive"),IF(T_4_5671012315[[#This Row],[Errors]]&gt;0,"False Negative","True Negative"))</f>
        <v>True Positive</v>
      </c>
    </row>
    <row r="146" spans="1:8" x14ac:dyDescent="0.25">
      <c r="A146" t="s">
        <v>383</v>
      </c>
      <c r="C146" s="2" t="s">
        <v>264</v>
      </c>
      <c r="D146" s="2" t="s">
        <v>28</v>
      </c>
      <c r="E146" s="9" t="s">
        <v>28</v>
      </c>
      <c r="F146" s="9">
        <v>0.75</v>
      </c>
      <c r="G146" s="9">
        <v>0</v>
      </c>
      <c r="H146" t="str">
        <f>IF(F146&gt;=$J$9,IF(T_4_5671012315[[#This Row],[Errors]]=0,"True Positive","False Positive"),IF(T_4_5671012315[[#This Row],[Errors]]&gt;0,"False Negative","True Negative"))</f>
        <v>True Positive</v>
      </c>
    </row>
    <row r="147" spans="1:8" x14ac:dyDescent="0.25">
      <c r="A147" t="s">
        <v>384</v>
      </c>
      <c r="C147" s="2" t="s">
        <v>264</v>
      </c>
      <c r="D147" s="2" t="s">
        <v>230</v>
      </c>
      <c r="E147" s="9" t="s">
        <v>230</v>
      </c>
      <c r="F147" s="9">
        <v>0.67</v>
      </c>
      <c r="G147" s="9">
        <v>0</v>
      </c>
      <c r="H147" t="str">
        <f>IF(F147&gt;=$J$9,IF(T_4_5671012315[[#This Row],[Errors]]=0,"True Positive","False Positive"),IF(T_4_5671012315[[#This Row],[Errors]]&gt;0,"False Negative","True Negative"))</f>
        <v>True Negative</v>
      </c>
    </row>
    <row r="148" spans="1:8" x14ac:dyDescent="0.25">
      <c r="A148" t="s">
        <v>385</v>
      </c>
      <c r="C148" s="2" t="s">
        <v>264</v>
      </c>
      <c r="D148" s="2" t="s">
        <v>230</v>
      </c>
      <c r="E148" s="9" t="s">
        <v>230</v>
      </c>
      <c r="F148" s="9">
        <v>0.67</v>
      </c>
      <c r="G148" s="9">
        <v>0</v>
      </c>
      <c r="H148" t="str">
        <f>IF(F148&gt;=$J$9,IF(T_4_5671012315[[#This Row],[Errors]]=0,"True Positive","False Positive"),IF(T_4_5671012315[[#This Row],[Errors]]&gt;0,"False Negative","True Negative"))</f>
        <v>True Negative</v>
      </c>
    </row>
    <row r="149" spans="1:8" x14ac:dyDescent="0.25">
      <c r="A149" t="s">
        <v>386</v>
      </c>
      <c r="C149" s="2" t="s">
        <v>264</v>
      </c>
      <c r="D149" s="2" t="s">
        <v>202</v>
      </c>
      <c r="E149" s="9" t="s">
        <v>202</v>
      </c>
      <c r="F149" s="9">
        <v>0.64</v>
      </c>
      <c r="G149" s="9">
        <v>0</v>
      </c>
      <c r="H149" t="str">
        <f>IF(F149&gt;=$J$9,IF(T_4_5671012315[[#This Row],[Errors]]=0,"True Positive","False Positive"),IF(T_4_5671012315[[#This Row],[Errors]]&gt;0,"False Negative","True Negative"))</f>
        <v>True Negative</v>
      </c>
    </row>
    <row r="150" spans="1:8" x14ac:dyDescent="0.25">
      <c r="A150" t="s">
        <v>387</v>
      </c>
      <c r="C150" s="2" t="s">
        <v>264</v>
      </c>
      <c r="D150" s="2" t="s">
        <v>202</v>
      </c>
      <c r="E150" s="9" t="s">
        <v>202</v>
      </c>
      <c r="F150" s="9">
        <v>0.64</v>
      </c>
      <c r="G150" s="9">
        <v>0</v>
      </c>
      <c r="H150" t="str">
        <f>IF(F150&gt;=$J$9,IF(T_4_5671012315[[#This Row],[Errors]]=0,"True Positive","False Positive"),IF(T_4_5671012315[[#This Row],[Errors]]&gt;0,"False Negative","True Negative"))</f>
        <v>True Negative</v>
      </c>
    </row>
    <row r="151" spans="1:8" x14ac:dyDescent="0.25">
      <c r="A151" t="s">
        <v>388</v>
      </c>
      <c r="C151" s="2" t="s">
        <v>264</v>
      </c>
      <c r="D151" s="2" t="s">
        <v>194</v>
      </c>
      <c r="E151" s="9" t="s">
        <v>194</v>
      </c>
      <c r="F151" s="9">
        <v>0.62</v>
      </c>
      <c r="G151" s="9">
        <v>0</v>
      </c>
      <c r="H151" t="str">
        <f>IF(F151&gt;=$J$9,IF(T_4_5671012315[[#This Row],[Errors]]=0,"True Positive","False Positive"),IF(T_4_5671012315[[#This Row],[Errors]]&gt;0,"False Negative","True Negative"))</f>
        <v>True Negative</v>
      </c>
    </row>
    <row r="152" spans="1:8" x14ac:dyDescent="0.25">
      <c r="A152" t="s">
        <v>389</v>
      </c>
      <c r="C152" s="2" t="s">
        <v>264</v>
      </c>
      <c r="D152" s="2" t="s">
        <v>194</v>
      </c>
      <c r="E152" s="9" t="s">
        <v>194</v>
      </c>
      <c r="F152" s="9">
        <v>0.62</v>
      </c>
      <c r="G152" s="9">
        <v>0</v>
      </c>
      <c r="H152" t="str">
        <f>IF(F152&gt;=$J$9,IF(T_4_5671012315[[#This Row],[Errors]]=0,"True Positive","False Positive"),IF(T_4_5671012315[[#This Row],[Errors]]&gt;0,"False Negative","True Negative"))</f>
        <v>True Negative</v>
      </c>
    </row>
    <row r="153" spans="1:8" x14ac:dyDescent="0.25">
      <c r="A153" t="s">
        <v>390</v>
      </c>
      <c r="C153" s="2" t="s">
        <v>264</v>
      </c>
      <c r="D153" s="2" t="s">
        <v>199</v>
      </c>
      <c r="E153" s="9" t="s">
        <v>199</v>
      </c>
      <c r="F153" s="9">
        <v>0.7</v>
      </c>
      <c r="G153" s="9">
        <v>0</v>
      </c>
      <c r="H153" t="str">
        <f>IF(F153&gt;=$J$9,IF(T_4_5671012315[[#This Row],[Errors]]=0,"True Positive","False Positive"),IF(T_4_5671012315[[#This Row],[Errors]]&gt;0,"False Negative","True Negative"))</f>
        <v>True Positive</v>
      </c>
    </row>
    <row r="154" spans="1:8" x14ac:dyDescent="0.25">
      <c r="A154" t="s">
        <v>391</v>
      </c>
      <c r="C154" s="2" t="s">
        <v>264</v>
      </c>
      <c r="D154" s="2" t="s">
        <v>199</v>
      </c>
      <c r="E154" s="9" t="s">
        <v>199</v>
      </c>
      <c r="F154" s="9">
        <v>0.7</v>
      </c>
      <c r="G154" s="9">
        <v>0</v>
      </c>
      <c r="H154" t="str">
        <f>IF(F154&gt;=$J$9,IF(T_4_5671012315[[#This Row],[Errors]]=0,"True Positive","False Positive"),IF(T_4_5671012315[[#This Row],[Errors]]&gt;0,"False Negative","True Negative"))</f>
        <v>True Positive</v>
      </c>
    </row>
    <row r="155" spans="1:8" x14ac:dyDescent="0.25">
      <c r="A155" t="s">
        <v>392</v>
      </c>
      <c r="C155" s="2" t="s">
        <v>264</v>
      </c>
      <c r="D155" s="2" t="s">
        <v>204</v>
      </c>
      <c r="E155" s="9" t="s">
        <v>204</v>
      </c>
      <c r="F155" s="9">
        <v>0.67</v>
      </c>
      <c r="G155" s="9">
        <v>0</v>
      </c>
      <c r="H155" t="str">
        <f>IF(F155&gt;=$J$9,IF(T_4_5671012315[[#This Row],[Errors]]=0,"True Positive","False Positive"),IF(T_4_5671012315[[#This Row],[Errors]]&gt;0,"False Negative","True Negative"))</f>
        <v>True Negative</v>
      </c>
    </row>
    <row r="156" spans="1:8" x14ac:dyDescent="0.25">
      <c r="A156" t="s">
        <v>393</v>
      </c>
      <c r="C156" s="2" t="s">
        <v>264</v>
      </c>
      <c r="D156" s="2" t="s">
        <v>204</v>
      </c>
      <c r="E156" s="9" t="s">
        <v>204</v>
      </c>
      <c r="F156" s="9">
        <v>0.67</v>
      </c>
      <c r="G156" s="9">
        <v>0</v>
      </c>
      <c r="H156" t="str">
        <f>IF(F156&gt;=$J$9,IF(T_4_5671012315[[#This Row],[Errors]]=0,"True Positive","False Positive"),IF(T_4_5671012315[[#This Row],[Errors]]&gt;0,"False Negative","True Negative"))</f>
        <v>True Negative</v>
      </c>
    </row>
    <row r="157" spans="1:8" x14ac:dyDescent="0.25">
      <c r="A157" t="s">
        <v>394</v>
      </c>
      <c r="C157" s="2" t="s">
        <v>264</v>
      </c>
      <c r="D157" s="2" t="s">
        <v>141</v>
      </c>
      <c r="E157" s="9" t="s">
        <v>141</v>
      </c>
      <c r="F157" s="9">
        <v>0.68</v>
      </c>
      <c r="G157" s="9">
        <v>0</v>
      </c>
      <c r="H157" t="str">
        <f>IF(F157&gt;=$J$9,IF(T_4_5671012315[[#This Row],[Errors]]=0,"True Positive","False Positive"),IF(T_4_5671012315[[#This Row],[Errors]]&gt;0,"False Negative","True Negative"))</f>
        <v>True Negative</v>
      </c>
    </row>
    <row r="158" spans="1:8" x14ac:dyDescent="0.25">
      <c r="A158" t="s">
        <v>395</v>
      </c>
      <c r="C158" s="2" t="s">
        <v>264</v>
      </c>
      <c r="D158" s="2" t="s">
        <v>141</v>
      </c>
      <c r="E158" s="9" t="s">
        <v>141</v>
      </c>
      <c r="F158" s="9">
        <v>0.68</v>
      </c>
      <c r="G158" s="9">
        <v>0</v>
      </c>
      <c r="H158" t="str">
        <f>IF(F158&gt;=$J$9,IF(T_4_5671012315[[#This Row],[Errors]]=0,"True Positive","False Positive"),IF(T_4_5671012315[[#This Row],[Errors]]&gt;0,"False Negative","True Negative"))</f>
        <v>True Negative</v>
      </c>
    </row>
    <row r="159" spans="1:8" x14ac:dyDescent="0.25">
      <c r="A159" t="s">
        <v>396</v>
      </c>
      <c r="C159" s="2" t="s">
        <v>264</v>
      </c>
      <c r="D159" s="2" t="s">
        <v>135</v>
      </c>
      <c r="E159" s="9" t="s">
        <v>135</v>
      </c>
      <c r="F159" s="9">
        <v>0.65</v>
      </c>
      <c r="G159" s="9">
        <v>0</v>
      </c>
      <c r="H159" t="str">
        <f>IF(F159&gt;=$J$9,IF(T_4_5671012315[[#This Row],[Errors]]=0,"True Positive","False Positive"),IF(T_4_5671012315[[#This Row],[Errors]]&gt;0,"False Negative","True Negative"))</f>
        <v>True Negative</v>
      </c>
    </row>
    <row r="160" spans="1:8" x14ac:dyDescent="0.25">
      <c r="A160" t="s">
        <v>397</v>
      </c>
      <c r="C160" s="2" t="s">
        <v>264</v>
      </c>
      <c r="D160" s="2" t="s">
        <v>135</v>
      </c>
      <c r="E160" s="9" t="s">
        <v>135</v>
      </c>
      <c r="F160" s="9">
        <v>0.65</v>
      </c>
      <c r="G160" s="9">
        <v>0</v>
      </c>
      <c r="H160" t="str">
        <f>IF(F160&gt;=$J$9,IF(T_4_5671012315[[#This Row],[Errors]]=0,"True Positive","False Positive"),IF(T_4_5671012315[[#This Row],[Errors]]&gt;0,"False Negative","True Negative"))</f>
        <v>True Negative</v>
      </c>
    </row>
    <row r="161" spans="1:8" x14ac:dyDescent="0.25">
      <c r="A161" t="s">
        <v>398</v>
      </c>
      <c r="C161" s="2" t="s">
        <v>264</v>
      </c>
      <c r="D161" s="2" t="s">
        <v>44</v>
      </c>
      <c r="E161" s="9" t="s">
        <v>44</v>
      </c>
      <c r="F161" s="9">
        <v>0.4</v>
      </c>
      <c r="G161" s="9">
        <v>0</v>
      </c>
      <c r="H161" t="str">
        <f>IF(F161&gt;=$J$9,IF(T_4_5671012315[[#This Row],[Errors]]=0,"True Positive","False Positive"),IF(T_4_5671012315[[#This Row],[Errors]]&gt;0,"False Negative","True Negative"))</f>
        <v>True Negative</v>
      </c>
    </row>
    <row r="162" spans="1:8" x14ac:dyDescent="0.25">
      <c r="A162" t="s">
        <v>399</v>
      </c>
      <c r="C162" s="2" t="s">
        <v>264</v>
      </c>
      <c r="D162" s="2" t="s">
        <v>44</v>
      </c>
      <c r="E162" s="9" t="s">
        <v>44</v>
      </c>
      <c r="F162" s="9">
        <v>0.4</v>
      </c>
      <c r="G162" s="9">
        <v>0</v>
      </c>
      <c r="H162" t="str">
        <f>IF(F162&gt;=$J$9,IF(T_4_5671012315[[#This Row],[Errors]]=0,"True Positive","False Positive"),IF(T_4_5671012315[[#This Row],[Errors]]&gt;0,"False Negative","True Negative"))</f>
        <v>True Negative</v>
      </c>
    </row>
    <row r="163" spans="1:8" x14ac:dyDescent="0.25">
      <c r="A163" t="s">
        <v>400</v>
      </c>
      <c r="C163" s="2" t="s">
        <v>264</v>
      </c>
      <c r="D163" s="2" t="s">
        <v>44</v>
      </c>
      <c r="E163" s="9" t="s">
        <v>44</v>
      </c>
      <c r="F163" s="9">
        <v>0.63</v>
      </c>
      <c r="G163" s="9">
        <v>0</v>
      </c>
      <c r="H163" t="str">
        <f>IF(F163&gt;=$J$9,IF(T_4_5671012315[[#This Row],[Errors]]=0,"True Positive","False Positive"),IF(T_4_5671012315[[#This Row],[Errors]]&gt;0,"False Negative","True Negative"))</f>
        <v>True Negative</v>
      </c>
    </row>
    <row r="164" spans="1:8" x14ac:dyDescent="0.25">
      <c r="A164" t="s">
        <v>401</v>
      </c>
      <c r="C164" s="2" t="s">
        <v>264</v>
      </c>
      <c r="D164" s="2" t="s">
        <v>44</v>
      </c>
      <c r="E164" s="9" t="s">
        <v>44</v>
      </c>
      <c r="F164" s="9">
        <v>0.63</v>
      </c>
      <c r="G164" s="9">
        <v>0</v>
      </c>
      <c r="H164" t="str">
        <f>IF(F164&gt;=$J$9,IF(T_4_5671012315[[#This Row],[Errors]]=0,"True Positive","False Positive"),IF(T_4_5671012315[[#This Row],[Errors]]&gt;0,"False Negative","True Negative"))</f>
        <v>True Negative</v>
      </c>
    </row>
    <row r="165" spans="1:8" x14ac:dyDescent="0.25">
      <c r="A165" t="s">
        <v>402</v>
      </c>
      <c r="C165" s="2" t="s">
        <v>264</v>
      </c>
      <c r="D165" s="2" t="s">
        <v>242</v>
      </c>
      <c r="E165" s="9" t="s">
        <v>403</v>
      </c>
      <c r="F165" s="9">
        <v>0.21</v>
      </c>
      <c r="G165" s="9">
        <v>1</v>
      </c>
      <c r="H165" t="str">
        <f>IF(F165&gt;=$J$9,IF(T_4_5671012315[[#This Row],[Errors]]=0,"True Positive","False Positive"),IF(T_4_5671012315[[#This Row],[Errors]]&gt;0,"False Negative","True Negative"))</f>
        <v>False Negative</v>
      </c>
    </row>
    <row r="166" spans="1:8" x14ac:dyDescent="0.25">
      <c r="A166" t="s">
        <v>404</v>
      </c>
      <c r="C166" s="2" t="s">
        <v>264</v>
      </c>
      <c r="D166" s="2" t="s">
        <v>242</v>
      </c>
      <c r="E166" s="9" t="s">
        <v>403</v>
      </c>
      <c r="F166" s="9">
        <v>0.21</v>
      </c>
      <c r="G166" s="9">
        <v>1</v>
      </c>
      <c r="H166" t="str">
        <f>IF(F166&gt;=$J$9,IF(T_4_5671012315[[#This Row],[Errors]]=0,"True Positive","False Positive"),IF(T_4_5671012315[[#This Row],[Errors]]&gt;0,"False Negative","True Negative"))</f>
        <v>False Negative</v>
      </c>
    </row>
    <row r="167" spans="1:8" x14ac:dyDescent="0.25">
      <c r="A167" t="s">
        <v>405</v>
      </c>
      <c r="C167" s="2" t="s">
        <v>264</v>
      </c>
      <c r="D167" s="2" t="s">
        <v>203</v>
      </c>
      <c r="E167" s="9" t="s">
        <v>203</v>
      </c>
      <c r="F167" s="9">
        <v>0.42</v>
      </c>
      <c r="G167" s="9">
        <v>0</v>
      </c>
      <c r="H167" t="str">
        <f>IF(F167&gt;=$J$9,IF(T_4_5671012315[[#This Row],[Errors]]=0,"True Positive","False Positive"),IF(T_4_5671012315[[#This Row],[Errors]]&gt;0,"False Negative","True Negative"))</f>
        <v>True Negative</v>
      </c>
    </row>
    <row r="168" spans="1:8" x14ac:dyDescent="0.25">
      <c r="A168" t="s">
        <v>406</v>
      </c>
      <c r="C168" s="2" t="s">
        <v>264</v>
      </c>
      <c r="D168" s="2" t="s">
        <v>203</v>
      </c>
      <c r="E168" s="9" t="s">
        <v>203</v>
      </c>
      <c r="F168" s="9">
        <v>0.42</v>
      </c>
      <c r="G168" s="9">
        <v>0</v>
      </c>
      <c r="H168" t="str">
        <f>IF(F168&gt;=$J$9,IF(T_4_5671012315[[#This Row],[Errors]]=0,"True Positive","False Positive"),IF(T_4_5671012315[[#This Row],[Errors]]&gt;0,"False Negative","True Negative"))</f>
        <v>True Negative</v>
      </c>
    </row>
    <row r="169" spans="1:8" x14ac:dyDescent="0.25">
      <c r="A169" t="s">
        <v>407</v>
      </c>
      <c r="C169" s="2" t="s">
        <v>264</v>
      </c>
      <c r="D169" s="2" t="s">
        <v>240</v>
      </c>
      <c r="E169" s="9" t="s">
        <v>408</v>
      </c>
      <c r="F169" s="9">
        <v>0.67</v>
      </c>
      <c r="G169" s="9">
        <v>1</v>
      </c>
      <c r="H169" t="str">
        <f>IF(F169&gt;=$J$9,IF(T_4_5671012315[[#This Row],[Errors]]=0,"True Positive","False Positive"),IF(T_4_5671012315[[#This Row],[Errors]]&gt;0,"False Negative","True Negative"))</f>
        <v>False Negative</v>
      </c>
    </row>
    <row r="170" spans="1:8" x14ac:dyDescent="0.25">
      <c r="A170" t="s">
        <v>409</v>
      </c>
      <c r="C170" s="2" t="s">
        <v>264</v>
      </c>
      <c r="D170" s="2" t="s">
        <v>240</v>
      </c>
      <c r="E170" s="9" t="s">
        <v>408</v>
      </c>
      <c r="F170" s="9">
        <v>0.67</v>
      </c>
      <c r="G170" s="9">
        <v>1</v>
      </c>
      <c r="H170" t="str">
        <f>IF(F170&gt;=$J$9,IF(T_4_5671012315[[#This Row],[Errors]]=0,"True Positive","False Positive"),IF(T_4_5671012315[[#This Row],[Errors]]&gt;0,"False Negative","True Negative"))</f>
        <v>False Negative</v>
      </c>
    </row>
    <row r="171" spans="1:8" x14ac:dyDescent="0.25">
      <c r="A171" t="s">
        <v>410</v>
      </c>
      <c r="C171" s="2" t="s">
        <v>264</v>
      </c>
      <c r="D171" s="2" t="s">
        <v>156</v>
      </c>
      <c r="E171" s="9" t="s">
        <v>156</v>
      </c>
      <c r="F171" s="9">
        <v>0.31</v>
      </c>
      <c r="G171" s="9">
        <v>0</v>
      </c>
      <c r="H171" t="str">
        <f>IF(F171&gt;=$J$9,IF(T_4_5671012315[[#This Row],[Errors]]=0,"True Positive","False Positive"),IF(T_4_5671012315[[#This Row],[Errors]]&gt;0,"False Negative","True Negative"))</f>
        <v>True Negative</v>
      </c>
    </row>
    <row r="172" spans="1:8" x14ac:dyDescent="0.25">
      <c r="A172" t="s">
        <v>411</v>
      </c>
      <c r="C172" s="2" t="s">
        <v>264</v>
      </c>
      <c r="D172" s="2" t="s">
        <v>156</v>
      </c>
      <c r="E172" s="9" t="s">
        <v>156</v>
      </c>
      <c r="F172" s="9">
        <v>0.31</v>
      </c>
      <c r="G172" s="9">
        <v>0</v>
      </c>
      <c r="H172" t="str">
        <f>IF(F172&gt;=$J$9,IF(T_4_5671012315[[#This Row],[Errors]]=0,"True Positive","False Positive"),IF(T_4_5671012315[[#This Row],[Errors]]&gt;0,"False Negative","True Negative"))</f>
        <v>True Negative</v>
      </c>
    </row>
    <row r="173" spans="1:8" x14ac:dyDescent="0.25">
      <c r="A173" t="s">
        <v>412</v>
      </c>
      <c r="C173" s="2" t="s">
        <v>264</v>
      </c>
      <c r="D173" s="2" t="s">
        <v>36</v>
      </c>
      <c r="E173" s="9" t="s">
        <v>413</v>
      </c>
      <c r="F173" s="9">
        <v>0.57999999999999996</v>
      </c>
      <c r="G173" s="9">
        <v>1</v>
      </c>
      <c r="H173" t="str">
        <f>IF(F173&gt;=$J$9,IF(T_4_5671012315[[#This Row],[Errors]]=0,"True Positive","False Positive"),IF(T_4_5671012315[[#This Row],[Errors]]&gt;0,"False Negative","True Negative"))</f>
        <v>False Negative</v>
      </c>
    </row>
    <row r="174" spans="1:8" x14ac:dyDescent="0.25">
      <c r="A174" t="s">
        <v>414</v>
      </c>
      <c r="C174" s="2" t="s">
        <v>264</v>
      </c>
      <c r="D174" s="2" t="s">
        <v>36</v>
      </c>
      <c r="E174" s="9" t="s">
        <v>413</v>
      </c>
      <c r="F174" s="9">
        <v>0.57999999999999996</v>
      </c>
      <c r="G174" s="9">
        <v>1</v>
      </c>
      <c r="H174" t="str">
        <f>IF(F174&gt;=$J$9,IF(T_4_5671012315[[#This Row],[Errors]]=0,"True Positive","False Positive"),IF(T_4_5671012315[[#This Row],[Errors]]&gt;0,"False Negative","True Negative"))</f>
        <v>False Negative</v>
      </c>
    </row>
    <row r="175" spans="1:8" x14ac:dyDescent="0.25">
      <c r="A175" t="s">
        <v>415</v>
      </c>
      <c r="C175" s="2" t="s">
        <v>264</v>
      </c>
      <c r="D175" s="2" t="s">
        <v>36</v>
      </c>
      <c r="E175" s="9" t="s">
        <v>36</v>
      </c>
      <c r="F175" s="9">
        <v>0.7</v>
      </c>
      <c r="G175" s="9">
        <v>0</v>
      </c>
      <c r="H175" t="str">
        <f>IF(F175&gt;=$J$9,IF(T_4_5671012315[[#This Row],[Errors]]=0,"True Positive","False Positive"),IF(T_4_5671012315[[#This Row],[Errors]]&gt;0,"False Negative","True Negative"))</f>
        <v>True Positive</v>
      </c>
    </row>
    <row r="176" spans="1:8" x14ac:dyDescent="0.25">
      <c r="A176" t="s">
        <v>416</v>
      </c>
      <c r="C176" s="2" t="s">
        <v>264</v>
      </c>
      <c r="D176" s="2" t="s">
        <v>36</v>
      </c>
      <c r="E176" s="9" t="s">
        <v>36</v>
      </c>
      <c r="F176" s="9">
        <v>0.7</v>
      </c>
      <c r="G176" s="9">
        <v>0</v>
      </c>
      <c r="H176" t="str">
        <f>IF(F176&gt;=$J$9,IF(T_4_5671012315[[#This Row],[Errors]]=0,"True Positive","False Positive"),IF(T_4_5671012315[[#This Row],[Errors]]&gt;0,"False Negative","True Negative"))</f>
        <v>True Positive</v>
      </c>
    </row>
    <row r="177" spans="1:8" x14ac:dyDescent="0.25">
      <c r="A177" t="s">
        <v>417</v>
      </c>
      <c r="C177" s="2" t="s">
        <v>264</v>
      </c>
      <c r="D177" s="2" t="s">
        <v>195</v>
      </c>
      <c r="E177" s="9" t="s">
        <v>195</v>
      </c>
      <c r="F177" s="9">
        <v>0.65</v>
      </c>
      <c r="G177" s="9">
        <v>0</v>
      </c>
      <c r="H177" t="str">
        <f>IF(F177&gt;=$J$9,IF(T_4_5671012315[[#This Row],[Errors]]=0,"True Positive","False Positive"),IF(T_4_5671012315[[#This Row],[Errors]]&gt;0,"False Negative","True Negative"))</f>
        <v>True Negative</v>
      </c>
    </row>
    <row r="178" spans="1:8" x14ac:dyDescent="0.25">
      <c r="A178" t="s">
        <v>418</v>
      </c>
      <c r="C178" s="2" t="s">
        <v>264</v>
      </c>
      <c r="D178" s="2" t="s">
        <v>195</v>
      </c>
      <c r="E178" s="9" t="s">
        <v>195</v>
      </c>
      <c r="F178" s="9">
        <v>0.65</v>
      </c>
      <c r="G178" s="9">
        <v>0</v>
      </c>
      <c r="H178" t="str">
        <f>IF(F178&gt;=$J$9,IF(T_4_5671012315[[#This Row],[Errors]]=0,"True Positive","False Positive"),IF(T_4_5671012315[[#This Row],[Errors]]&gt;0,"False Negative","True Negative"))</f>
        <v>True Negative</v>
      </c>
    </row>
    <row r="179" spans="1:8" x14ac:dyDescent="0.25">
      <c r="A179" t="s">
        <v>419</v>
      </c>
      <c r="C179" s="2" t="s">
        <v>264</v>
      </c>
      <c r="D179" s="2" t="s">
        <v>158</v>
      </c>
      <c r="E179" s="9" t="s">
        <v>158</v>
      </c>
      <c r="F179" s="9">
        <v>0.66</v>
      </c>
      <c r="G179" s="9">
        <v>0</v>
      </c>
      <c r="H179" t="str">
        <f>IF(F179&gt;=$J$9,IF(T_4_5671012315[[#This Row],[Errors]]=0,"True Positive","False Positive"),IF(T_4_5671012315[[#This Row],[Errors]]&gt;0,"False Negative","True Negative"))</f>
        <v>True Negative</v>
      </c>
    </row>
    <row r="180" spans="1:8" x14ac:dyDescent="0.25">
      <c r="A180" t="s">
        <v>420</v>
      </c>
      <c r="C180" s="2" t="s">
        <v>264</v>
      </c>
      <c r="D180" s="2" t="s">
        <v>158</v>
      </c>
      <c r="E180" s="9" t="s">
        <v>158</v>
      </c>
      <c r="F180" s="9">
        <v>0.66</v>
      </c>
      <c r="G180" s="9">
        <v>0</v>
      </c>
      <c r="H180" t="str">
        <f>IF(F180&gt;=$J$9,IF(T_4_5671012315[[#This Row],[Errors]]=0,"True Positive","False Positive"),IF(T_4_5671012315[[#This Row],[Errors]]&gt;0,"False Negative","True Negative"))</f>
        <v>True Negative</v>
      </c>
    </row>
    <row r="181" spans="1:8" x14ac:dyDescent="0.25">
      <c r="A181" t="s">
        <v>421</v>
      </c>
      <c r="C181" s="2" t="s">
        <v>264</v>
      </c>
      <c r="D181" s="2" t="s">
        <v>2</v>
      </c>
      <c r="E181" s="9" t="s">
        <v>2</v>
      </c>
      <c r="F181" s="9">
        <v>0.69</v>
      </c>
      <c r="G181" s="9">
        <v>0</v>
      </c>
      <c r="H181" t="str">
        <f>IF(F181&gt;=$J$9,IF(T_4_5671012315[[#This Row],[Errors]]=0,"True Positive","False Positive"),IF(T_4_5671012315[[#This Row],[Errors]]&gt;0,"False Negative","True Negative"))</f>
        <v>True Negative</v>
      </c>
    </row>
    <row r="182" spans="1:8" x14ac:dyDescent="0.25">
      <c r="A182" t="s">
        <v>422</v>
      </c>
      <c r="C182" s="2" t="s">
        <v>264</v>
      </c>
      <c r="D182" s="2" t="s">
        <v>2</v>
      </c>
      <c r="E182" s="9" t="s">
        <v>2</v>
      </c>
      <c r="F182" s="9">
        <v>0.69</v>
      </c>
      <c r="G182" s="9">
        <v>0</v>
      </c>
      <c r="H182" t="str">
        <f>IF(F182&gt;=$J$9,IF(T_4_5671012315[[#This Row],[Errors]]=0,"True Positive","False Positive"),IF(T_4_5671012315[[#This Row],[Errors]]&gt;0,"False Negative","True Negative"))</f>
        <v>True Negative</v>
      </c>
    </row>
    <row r="183" spans="1:8" x14ac:dyDescent="0.25">
      <c r="A183" t="s">
        <v>423</v>
      </c>
      <c r="C183" s="2" t="s">
        <v>264</v>
      </c>
      <c r="D183" s="2" t="s">
        <v>2</v>
      </c>
      <c r="E183" s="9" t="s">
        <v>2</v>
      </c>
      <c r="F183" s="9">
        <v>0.7</v>
      </c>
      <c r="G183" s="9">
        <v>0</v>
      </c>
      <c r="H183" t="str">
        <f>IF(F183&gt;=$J$9,IF(T_4_5671012315[[#This Row],[Errors]]=0,"True Positive","False Positive"),IF(T_4_5671012315[[#This Row],[Errors]]&gt;0,"False Negative","True Negative"))</f>
        <v>True Positive</v>
      </c>
    </row>
    <row r="184" spans="1:8" x14ac:dyDescent="0.25">
      <c r="A184" t="s">
        <v>424</v>
      </c>
      <c r="C184" s="2" t="s">
        <v>264</v>
      </c>
      <c r="D184" s="2" t="s">
        <v>2</v>
      </c>
      <c r="E184" s="9" t="s">
        <v>2</v>
      </c>
      <c r="F184" s="9">
        <v>0.7</v>
      </c>
      <c r="G184" s="9">
        <v>0</v>
      </c>
      <c r="H184" t="str">
        <f>IF(F184&gt;=$J$9,IF(T_4_5671012315[[#This Row],[Errors]]=0,"True Positive","False Positive"),IF(T_4_5671012315[[#This Row],[Errors]]&gt;0,"False Negative","True Negative"))</f>
        <v>True Positive</v>
      </c>
    </row>
    <row r="185" spans="1:8" x14ac:dyDescent="0.25">
      <c r="A185" t="s">
        <v>425</v>
      </c>
      <c r="C185" s="2" t="s">
        <v>264</v>
      </c>
      <c r="D185" s="2" t="s">
        <v>226</v>
      </c>
      <c r="E185" s="9" t="s">
        <v>226</v>
      </c>
      <c r="F185" s="9">
        <v>0.68</v>
      </c>
      <c r="G185" s="9">
        <v>0</v>
      </c>
      <c r="H185" t="str">
        <f>IF(F185&gt;=$J$9,IF(T_4_5671012315[[#This Row],[Errors]]=0,"True Positive","False Positive"),IF(T_4_5671012315[[#This Row],[Errors]]&gt;0,"False Negative","True Negative"))</f>
        <v>True Negative</v>
      </c>
    </row>
    <row r="186" spans="1:8" x14ac:dyDescent="0.25">
      <c r="A186" t="s">
        <v>426</v>
      </c>
      <c r="C186" s="2" t="s">
        <v>264</v>
      </c>
      <c r="D186" s="2" t="s">
        <v>226</v>
      </c>
      <c r="E186" s="9" t="s">
        <v>226</v>
      </c>
      <c r="F186" s="9">
        <v>0.68</v>
      </c>
      <c r="G186" s="9">
        <v>0</v>
      </c>
      <c r="H186" t="str">
        <f>IF(F186&gt;=$J$9,IF(T_4_5671012315[[#This Row],[Errors]]=0,"True Positive","False Positive"),IF(T_4_5671012315[[#This Row],[Errors]]&gt;0,"False Negative","True Negative"))</f>
        <v>True Negative</v>
      </c>
    </row>
    <row r="187" spans="1:8" x14ac:dyDescent="0.25">
      <c r="A187" t="s">
        <v>427</v>
      </c>
      <c r="C187" s="2" t="s">
        <v>264</v>
      </c>
      <c r="D187" s="2" t="s">
        <v>226</v>
      </c>
      <c r="E187" s="9" t="s">
        <v>226</v>
      </c>
      <c r="F187" s="9">
        <v>0.68</v>
      </c>
      <c r="G187" s="9">
        <v>0</v>
      </c>
      <c r="H187" t="str">
        <f>IF(F187&gt;=$J$9,IF(T_4_5671012315[[#This Row],[Errors]]=0,"True Positive","False Positive"),IF(T_4_5671012315[[#This Row],[Errors]]&gt;0,"False Negative","True Negative"))</f>
        <v>True Negative</v>
      </c>
    </row>
    <row r="188" spans="1:8" x14ac:dyDescent="0.25">
      <c r="A188" t="s">
        <v>428</v>
      </c>
      <c r="C188" s="2" t="s">
        <v>264</v>
      </c>
      <c r="D188" s="2" t="s">
        <v>226</v>
      </c>
      <c r="E188" s="9" t="s">
        <v>226</v>
      </c>
      <c r="F188" s="9">
        <v>0.68</v>
      </c>
      <c r="G188" s="9">
        <v>0</v>
      </c>
      <c r="H188" t="str">
        <f>IF(F188&gt;=$J$9,IF(T_4_5671012315[[#This Row],[Errors]]=0,"True Positive","False Positive"),IF(T_4_5671012315[[#This Row],[Errors]]&gt;0,"False Negative","True Negative"))</f>
        <v>True Negative</v>
      </c>
    </row>
    <row r="189" spans="1:8" x14ac:dyDescent="0.25">
      <c r="A189" t="s">
        <v>429</v>
      </c>
      <c r="C189" s="2" t="s">
        <v>264</v>
      </c>
      <c r="D189" s="2" t="s">
        <v>16</v>
      </c>
      <c r="E189" s="9" t="s">
        <v>16</v>
      </c>
      <c r="F189" s="9">
        <v>0.74</v>
      </c>
      <c r="G189" s="9">
        <v>0</v>
      </c>
      <c r="H189" t="str">
        <f>IF(F189&gt;=$J$9,IF(T_4_5671012315[[#This Row],[Errors]]=0,"True Positive","False Positive"),IF(T_4_5671012315[[#This Row],[Errors]]&gt;0,"False Negative","True Negative"))</f>
        <v>True Positive</v>
      </c>
    </row>
    <row r="190" spans="1:8" x14ac:dyDescent="0.25">
      <c r="A190" t="s">
        <v>430</v>
      </c>
      <c r="C190" s="2" t="s">
        <v>264</v>
      </c>
      <c r="D190" s="2" t="s">
        <v>16</v>
      </c>
      <c r="E190" s="9" t="s">
        <v>16</v>
      </c>
      <c r="F190" s="9">
        <v>0.74</v>
      </c>
      <c r="G190" s="9">
        <v>0</v>
      </c>
      <c r="H190" t="str">
        <f>IF(F190&gt;=$J$9,IF(T_4_5671012315[[#This Row],[Errors]]=0,"True Positive","False Positive"),IF(T_4_5671012315[[#This Row],[Errors]]&gt;0,"False Negative","True Negative"))</f>
        <v>True Positive</v>
      </c>
    </row>
    <row r="191" spans="1:8" x14ac:dyDescent="0.25">
      <c r="A191" t="s">
        <v>431</v>
      </c>
      <c r="C191" s="2" t="s">
        <v>264</v>
      </c>
      <c r="D191" s="2" t="s">
        <v>248</v>
      </c>
      <c r="E191" s="9" t="s">
        <v>432</v>
      </c>
      <c r="F191" s="9">
        <v>0.56999999999999995</v>
      </c>
      <c r="G191" s="9">
        <v>1</v>
      </c>
      <c r="H191" t="str">
        <f>IF(F191&gt;=$J$9,IF(T_4_5671012315[[#This Row],[Errors]]=0,"True Positive","False Positive"),IF(T_4_5671012315[[#This Row],[Errors]]&gt;0,"False Negative","True Negative"))</f>
        <v>False Negative</v>
      </c>
    </row>
    <row r="192" spans="1:8" x14ac:dyDescent="0.25">
      <c r="A192" t="s">
        <v>433</v>
      </c>
      <c r="C192" s="2" t="s">
        <v>264</v>
      </c>
      <c r="D192" s="2" t="s">
        <v>248</v>
      </c>
      <c r="E192" s="9" t="s">
        <v>432</v>
      </c>
      <c r="F192" s="9">
        <v>0.56999999999999995</v>
      </c>
      <c r="G192" s="9">
        <v>1</v>
      </c>
      <c r="H192" t="str">
        <f>IF(F192&gt;=$J$9,IF(T_4_5671012315[[#This Row],[Errors]]=0,"True Positive","False Positive"),IF(T_4_5671012315[[#This Row],[Errors]]&gt;0,"False Negative","True Negative"))</f>
        <v>False Negative</v>
      </c>
    </row>
    <row r="193" spans="1:8" x14ac:dyDescent="0.25">
      <c r="A193" t="s">
        <v>434</v>
      </c>
      <c r="C193" s="2" t="s">
        <v>264</v>
      </c>
      <c r="D193" s="2" t="s">
        <v>248</v>
      </c>
      <c r="E193" s="9" t="s">
        <v>435</v>
      </c>
      <c r="F193" s="9">
        <v>0.16</v>
      </c>
      <c r="G193" s="9">
        <v>1</v>
      </c>
      <c r="H193" t="str">
        <f>IF(F193&gt;=$J$9,IF(T_4_5671012315[[#This Row],[Errors]]=0,"True Positive","False Positive"),IF(T_4_5671012315[[#This Row],[Errors]]&gt;0,"False Negative","True Negative"))</f>
        <v>False Negative</v>
      </c>
    </row>
    <row r="194" spans="1:8" x14ac:dyDescent="0.25">
      <c r="A194" t="s">
        <v>436</v>
      </c>
      <c r="C194" s="2" t="s">
        <v>264</v>
      </c>
      <c r="D194" s="2" t="s">
        <v>248</v>
      </c>
      <c r="E194" s="9" t="s">
        <v>435</v>
      </c>
      <c r="F194" s="9">
        <v>0.16</v>
      </c>
      <c r="G194" s="9">
        <v>1</v>
      </c>
      <c r="H194" t="str">
        <f>IF(F194&gt;=$J$9,IF(T_4_5671012315[[#This Row],[Errors]]=0,"True Positive","False Positive"),IF(T_4_5671012315[[#This Row],[Errors]]&gt;0,"False Negative","True Negative"))</f>
        <v>False Negative</v>
      </c>
    </row>
    <row r="195" spans="1:8" x14ac:dyDescent="0.25">
      <c r="A195" t="s">
        <v>437</v>
      </c>
      <c r="C195" s="2" t="s">
        <v>264</v>
      </c>
      <c r="D195" s="2" t="s">
        <v>26</v>
      </c>
      <c r="E195" s="9" t="s">
        <v>26</v>
      </c>
      <c r="F195" s="9">
        <v>0.73</v>
      </c>
      <c r="G195" s="9">
        <v>0</v>
      </c>
      <c r="H195" t="str">
        <f>IF(F195&gt;=$J$9,IF(T_4_5671012315[[#This Row],[Errors]]=0,"True Positive","False Positive"),IF(T_4_5671012315[[#This Row],[Errors]]&gt;0,"False Negative","True Negative"))</f>
        <v>True Positive</v>
      </c>
    </row>
    <row r="196" spans="1:8" x14ac:dyDescent="0.25">
      <c r="A196" t="s">
        <v>438</v>
      </c>
      <c r="C196" s="2" t="s">
        <v>264</v>
      </c>
      <c r="D196" s="2" t="s">
        <v>26</v>
      </c>
      <c r="E196" s="9" t="s">
        <v>26</v>
      </c>
      <c r="F196" s="9">
        <v>0.73</v>
      </c>
      <c r="G196" s="9">
        <v>0</v>
      </c>
      <c r="H196" t="str">
        <f>IF(F196&gt;=$J$9,IF(T_4_5671012315[[#This Row],[Errors]]=0,"True Positive","False Positive"),IF(T_4_5671012315[[#This Row],[Errors]]&gt;0,"False Negative","True Negative"))</f>
        <v>True Positive</v>
      </c>
    </row>
    <row r="197" spans="1:8" x14ac:dyDescent="0.25">
      <c r="A197" t="s">
        <v>439</v>
      </c>
      <c r="C197" s="2" t="s">
        <v>264</v>
      </c>
      <c r="D197" s="2" t="s">
        <v>208</v>
      </c>
      <c r="E197" s="9" t="s">
        <v>208</v>
      </c>
      <c r="F197" s="9">
        <v>0.69</v>
      </c>
      <c r="G197" s="9">
        <v>0</v>
      </c>
      <c r="H197" t="str">
        <f>IF(F197&gt;=$J$9,IF(T_4_5671012315[[#This Row],[Errors]]=0,"True Positive","False Positive"),IF(T_4_5671012315[[#This Row],[Errors]]&gt;0,"False Negative","True Negative"))</f>
        <v>True Negative</v>
      </c>
    </row>
    <row r="198" spans="1:8" x14ac:dyDescent="0.25">
      <c r="A198" t="s">
        <v>440</v>
      </c>
      <c r="C198" s="2" t="s">
        <v>264</v>
      </c>
      <c r="D198" s="2" t="s">
        <v>208</v>
      </c>
      <c r="E198" s="9" t="s">
        <v>208</v>
      </c>
      <c r="F198" s="9">
        <v>0.69</v>
      </c>
      <c r="G198" s="9">
        <v>0</v>
      </c>
      <c r="H198" t="str">
        <f>IF(F198&gt;=$J$9,IF(T_4_5671012315[[#This Row],[Errors]]=0,"True Positive","False Positive"),IF(T_4_5671012315[[#This Row],[Errors]]&gt;0,"False Negative","True Negative"))</f>
        <v>True Negative</v>
      </c>
    </row>
    <row r="199" spans="1:8" x14ac:dyDescent="0.25">
      <c r="A199" t="s">
        <v>441</v>
      </c>
      <c r="C199" s="2" t="s">
        <v>264</v>
      </c>
      <c r="D199" s="2" t="s">
        <v>225</v>
      </c>
      <c r="E199" s="9" t="s">
        <v>225</v>
      </c>
      <c r="F199" s="9">
        <v>0.65</v>
      </c>
      <c r="G199" s="9">
        <v>0</v>
      </c>
      <c r="H199" t="str">
        <f>IF(F199&gt;=$J$9,IF(T_4_5671012315[[#This Row],[Errors]]=0,"True Positive","False Positive"),IF(T_4_5671012315[[#This Row],[Errors]]&gt;0,"False Negative","True Negative"))</f>
        <v>True Negative</v>
      </c>
    </row>
    <row r="200" spans="1:8" x14ac:dyDescent="0.25">
      <c r="A200" t="s">
        <v>442</v>
      </c>
      <c r="C200" s="2" t="s">
        <v>264</v>
      </c>
      <c r="D200" s="2" t="s">
        <v>225</v>
      </c>
      <c r="E200" s="9" t="s">
        <v>225</v>
      </c>
      <c r="F200" s="9">
        <v>0.65</v>
      </c>
      <c r="G200" s="9">
        <v>0</v>
      </c>
      <c r="H200" t="str">
        <f>IF(F200&gt;=$J$9,IF(T_4_5671012315[[#This Row],[Errors]]=0,"True Positive","False Positive"),IF(T_4_5671012315[[#This Row],[Errors]]&gt;0,"False Negative","True Negative"))</f>
        <v>True Negative</v>
      </c>
    </row>
    <row r="201" spans="1:8" x14ac:dyDescent="0.25">
      <c r="A201" t="s">
        <v>443</v>
      </c>
      <c r="C201" s="2" t="s">
        <v>264</v>
      </c>
      <c r="D201" s="2" t="s">
        <v>155</v>
      </c>
      <c r="E201" s="9" t="s">
        <v>155</v>
      </c>
      <c r="F201" s="9">
        <v>0.65</v>
      </c>
      <c r="G201" s="9">
        <v>0</v>
      </c>
      <c r="H201" t="str">
        <f>IF(F201&gt;=$J$9,IF(T_4_5671012315[[#This Row],[Errors]]=0,"True Positive","False Positive"),IF(T_4_5671012315[[#This Row],[Errors]]&gt;0,"False Negative","True Negative"))</f>
        <v>True Negative</v>
      </c>
    </row>
    <row r="202" spans="1:8" x14ac:dyDescent="0.25">
      <c r="A202" t="s">
        <v>444</v>
      </c>
      <c r="C202" s="2" t="s">
        <v>264</v>
      </c>
      <c r="D202" s="2" t="s">
        <v>155</v>
      </c>
      <c r="E202" s="9" t="s">
        <v>155</v>
      </c>
      <c r="F202" s="9">
        <v>0.65</v>
      </c>
      <c r="G202" s="9">
        <v>0</v>
      </c>
      <c r="H202" t="str">
        <f>IF(F202&gt;=$J$9,IF(T_4_5671012315[[#This Row],[Errors]]=0,"True Positive","False Positive"),IF(T_4_5671012315[[#This Row],[Errors]]&gt;0,"False Negative","True Negative"))</f>
        <v>True Negative</v>
      </c>
    </row>
    <row r="203" spans="1:8" x14ac:dyDescent="0.25">
      <c r="A203" t="s">
        <v>445</v>
      </c>
      <c r="C203" s="2" t="s">
        <v>264</v>
      </c>
      <c r="D203" s="2" t="s">
        <v>155</v>
      </c>
      <c r="E203" s="9" t="s">
        <v>446</v>
      </c>
      <c r="F203" s="9">
        <v>0.17</v>
      </c>
      <c r="G203" s="9">
        <v>2</v>
      </c>
      <c r="H203" t="str">
        <f>IF(F203&gt;=$J$9,IF(T_4_5671012315[[#This Row],[Errors]]=0,"True Positive","False Positive"),IF(T_4_5671012315[[#This Row],[Errors]]&gt;0,"False Negative","True Negative"))</f>
        <v>False Negative</v>
      </c>
    </row>
    <row r="204" spans="1:8" x14ac:dyDescent="0.25">
      <c r="A204" t="s">
        <v>447</v>
      </c>
      <c r="C204" s="2" t="s">
        <v>264</v>
      </c>
      <c r="D204" s="2" t="s">
        <v>155</v>
      </c>
      <c r="E204" s="9" t="s">
        <v>446</v>
      </c>
      <c r="F204" s="9">
        <v>0.17</v>
      </c>
      <c r="G204" s="9">
        <v>2</v>
      </c>
      <c r="H204" t="str">
        <f>IF(F204&gt;=$J$9,IF(T_4_5671012315[[#This Row],[Errors]]=0,"True Positive","False Positive"),IF(T_4_5671012315[[#This Row],[Errors]]&gt;0,"False Negative","True Negative"))</f>
        <v>False Negative</v>
      </c>
    </row>
    <row r="205" spans="1:8" x14ac:dyDescent="0.25">
      <c r="A205" t="s">
        <v>448</v>
      </c>
      <c r="C205" s="2" t="s">
        <v>264</v>
      </c>
      <c r="D205" s="2" t="s">
        <v>119</v>
      </c>
      <c r="E205" s="9" t="s">
        <v>119</v>
      </c>
      <c r="F205" s="9">
        <v>0.59</v>
      </c>
      <c r="G205" s="9">
        <v>0</v>
      </c>
      <c r="H205" t="str">
        <f>IF(F205&gt;=$J$9,IF(T_4_5671012315[[#This Row],[Errors]]=0,"True Positive","False Positive"),IF(T_4_5671012315[[#This Row],[Errors]]&gt;0,"False Negative","True Negative"))</f>
        <v>True Negative</v>
      </c>
    </row>
    <row r="206" spans="1:8" x14ac:dyDescent="0.25">
      <c r="A206" t="s">
        <v>449</v>
      </c>
      <c r="C206" s="2" t="s">
        <v>264</v>
      </c>
      <c r="D206" s="2" t="s">
        <v>119</v>
      </c>
      <c r="E206" s="9" t="s">
        <v>119</v>
      </c>
      <c r="F206" s="9">
        <v>0.59</v>
      </c>
      <c r="G206" s="9">
        <v>0</v>
      </c>
      <c r="H206" t="str">
        <f>IF(F206&gt;=$J$9,IF(T_4_5671012315[[#This Row],[Errors]]=0,"True Positive","False Positive"),IF(T_4_5671012315[[#This Row],[Errors]]&gt;0,"False Negative","True Negative"))</f>
        <v>True Negative</v>
      </c>
    </row>
    <row r="207" spans="1:8" x14ac:dyDescent="0.25">
      <c r="A207" t="s">
        <v>450</v>
      </c>
      <c r="C207" s="2" t="s">
        <v>264</v>
      </c>
      <c r="D207" s="2" t="s">
        <v>119</v>
      </c>
      <c r="E207" s="9" t="s">
        <v>119</v>
      </c>
      <c r="F207" s="9">
        <v>0.63</v>
      </c>
      <c r="G207" s="9">
        <v>0</v>
      </c>
      <c r="H207" t="str">
        <f>IF(F207&gt;=$J$9,IF(T_4_5671012315[[#This Row],[Errors]]=0,"True Positive","False Positive"),IF(T_4_5671012315[[#This Row],[Errors]]&gt;0,"False Negative","True Negative"))</f>
        <v>True Negative</v>
      </c>
    </row>
    <row r="208" spans="1:8" x14ac:dyDescent="0.25">
      <c r="A208" t="s">
        <v>451</v>
      </c>
      <c r="C208" s="2" t="s">
        <v>264</v>
      </c>
      <c r="D208" s="2" t="s">
        <v>119</v>
      </c>
      <c r="E208" s="9" t="s">
        <v>119</v>
      </c>
      <c r="F208" s="9">
        <v>0.63</v>
      </c>
      <c r="G208" s="9">
        <v>0</v>
      </c>
      <c r="H208" t="str">
        <f>IF(F208&gt;=$J$9,IF(T_4_5671012315[[#This Row],[Errors]]=0,"True Positive","False Positive"),IF(T_4_5671012315[[#This Row],[Errors]]&gt;0,"False Negative","True Negative"))</f>
        <v>True Negative</v>
      </c>
    </row>
    <row r="209" spans="1:8" x14ac:dyDescent="0.25">
      <c r="A209" t="s">
        <v>452</v>
      </c>
      <c r="C209" s="2" t="s">
        <v>264</v>
      </c>
      <c r="D209" s="2" t="s">
        <v>119</v>
      </c>
      <c r="E209" s="9" t="s">
        <v>119</v>
      </c>
      <c r="F209" s="9">
        <v>0.65</v>
      </c>
      <c r="G209" s="9">
        <v>0</v>
      </c>
      <c r="H209" t="str">
        <f>IF(F209&gt;=$J$9,IF(T_4_5671012315[[#This Row],[Errors]]=0,"True Positive","False Positive"),IF(T_4_5671012315[[#This Row],[Errors]]&gt;0,"False Negative","True Negative"))</f>
        <v>True Negative</v>
      </c>
    </row>
    <row r="210" spans="1:8" x14ac:dyDescent="0.25">
      <c r="A210" t="s">
        <v>453</v>
      </c>
      <c r="C210" s="2" t="s">
        <v>264</v>
      </c>
      <c r="D210" s="2" t="s">
        <v>119</v>
      </c>
      <c r="E210" s="9" t="s">
        <v>119</v>
      </c>
      <c r="F210" s="9">
        <v>0.65</v>
      </c>
      <c r="G210" s="9">
        <v>0</v>
      </c>
      <c r="H210" t="str">
        <f>IF(F210&gt;=$J$9,IF(T_4_5671012315[[#This Row],[Errors]]=0,"True Positive","False Positive"),IF(T_4_5671012315[[#This Row],[Errors]]&gt;0,"False Negative","True Negative"))</f>
        <v>True Negative</v>
      </c>
    </row>
    <row r="211" spans="1:8" x14ac:dyDescent="0.25">
      <c r="A211" t="s">
        <v>454</v>
      </c>
      <c r="C211" s="2" t="s">
        <v>264</v>
      </c>
      <c r="D211" s="2" t="s">
        <v>127</v>
      </c>
      <c r="E211" s="9" t="s">
        <v>127</v>
      </c>
      <c r="F211" s="9">
        <v>0.65</v>
      </c>
      <c r="G211" s="9">
        <v>0</v>
      </c>
      <c r="H211" t="str">
        <f>IF(F211&gt;=$J$9,IF(T_4_5671012315[[#This Row],[Errors]]=0,"True Positive","False Positive"),IF(T_4_5671012315[[#This Row],[Errors]]&gt;0,"False Negative","True Negative"))</f>
        <v>True Negative</v>
      </c>
    </row>
    <row r="212" spans="1:8" x14ac:dyDescent="0.25">
      <c r="A212" t="s">
        <v>455</v>
      </c>
      <c r="C212" s="2" t="s">
        <v>264</v>
      </c>
      <c r="D212" s="2" t="s">
        <v>127</v>
      </c>
      <c r="E212" s="9" t="s">
        <v>127</v>
      </c>
      <c r="F212" s="9">
        <v>0.65</v>
      </c>
      <c r="G212" s="9">
        <v>0</v>
      </c>
      <c r="H212" t="str">
        <f>IF(F212&gt;=$J$9,IF(T_4_5671012315[[#This Row],[Errors]]=0,"True Positive","False Positive"),IF(T_4_5671012315[[#This Row],[Errors]]&gt;0,"False Negative","True Negative"))</f>
        <v>True Negative</v>
      </c>
    </row>
    <row r="213" spans="1:8" x14ac:dyDescent="0.25">
      <c r="A213" t="s">
        <v>456</v>
      </c>
      <c r="C213" s="2" t="s">
        <v>264</v>
      </c>
      <c r="D213" s="2" t="s">
        <v>229</v>
      </c>
      <c r="E213" s="9" t="s">
        <v>229</v>
      </c>
      <c r="F213" s="9">
        <v>0.62</v>
      </c>
      <c r="G213" s="9">
        <v>0</v>
      </c>
      <c r="H213" t="str">
        <f>IF(F213&gt;=$J$9,IF(T_4_5671012315[[#This Row],[Errors]]=0,"True Positive","False Positive"),IF(T_4_5671012315[[#This Row],[Errors]]&gt;0,"False Negative","True Negative"))</f>
        <v>True Negative</v>
      </c>
    </row>
    <row r="214" spans="1:8" x14ac:dyDescent="0.25">
      <c r="A214" t="s">
        <v>457</v>
      </c>
      <c r="C214" s="2" t="s">
        <v>264</v>
      </c>
      <c r="D214" s="2" t="s">
        <v>229</v>
      </c>
      <c r="E214" s="9" t="s">
        <v>229</v>
      </c>
      <c r="F214" s="9">
        <v>0.62</v>
      </c>
      <c r="G214" s="9">
        <v>0</v>
      </c>
      <c r="H214" t="str">
        <f>IF(F214&gt;=$J$9,IF(T_4_5671012315[[#This Row],[Errors]]=0,"True Positive","False Positive"),IF(T_4_5671012315[[#This Row],[Errors]]&gt;0,"False Negative","True Negative"))</f>
        <v>True Negative</v>
      </c>
    </row>
    <row r="215" spans="1:8" x14ac:dyDescent="0.25">
      <c r="A215" t="s">
        <v>458</v>
      </c>
      <c r="C215" s="2" t="s">
        <v>264</v>
      </c>
      <c r="D215" s="2" t="s">
        <v>243</v>
      </c>
      <c r="E215" s="9" t="s">
        <v>459</v>
      </c>
      <c r="F215" s="9">
        <v>0.69</v>
      </c>
      <c r="G215" s="9">
        <v>1</v>
      </c>
      <c r="H215" t="str">
        <f>IF(F215&gt;=$J$9,IF(T_4_5671012315[[#This Row],[Errors]]=0,"True Positive","False Positive"),IF(T_4_5671012315[[#This Row],[Errors]]&gt;0,"False Negative","True Negative"))</f>
        <v>False Negative</v>
      </c>
    </row>
    <row r="216" spans="1:8" x14ac:dyDescent="0.25">
      <c r="A216" t="s">
        <v>460</v>
      </c>
      <c r="C216" s="2" t="s">
        <v>264</v>
      </c>
      <c r="D216" s="2" t="s">
        <v>243</v>
      </c>
      <c r="E216" s="9" t="s">
        <v>459</v>
      </c>
      <c r="F216" s="9">
        <v>0.69</v>
      </c>
      <c r="G216" s="9">
        <v>1</v>
      </c>
      <c r="H216" t="str">
        <f>IF(F216&gt;=$J$9,IF(T_4_5671012315[[#This Row],[Errors]]=0,"True Positive","False Positive"),IF(T_4_5671012315[[#This Row],[Errors]]&gt;0,"False Negative","True Negative"))</f>
        <v>False Negative</v>
      </c>
    </row>
    <row r="217" spans="1:8" x14ac:dyDescent="0.25">
      <c r="A217" t="s">
        <v>461</v>
      </c>
      <c r="C217" s="2" t="s">
        <v>264</v>
      </c>
      <c r="D217" s="2" t="s">
        <v>143</v>
      </c>
      <c r="E217" s="9" t="s">
        <v>143</v>
      </c>
      <c r="F217" s="9">
        <v>0.62</v>
      </c>
      <c r="G217" s="9">
        <v>0</v>
      </c>
      <c r="H217" t="str">
        <f>IF(F217&gt;=$J$9,IF(T_4_5671012315[[#This Row],[Errors]]=0,"True Positive","False Positive"),IF(T_4_5671012315[[#This Row],[Errors]]&gt;0,"False Negative","True Negative"))</f>
        <v>True Negative</v>
      </c>
    </row>
    <row r="218" spans="1:8" x14ac:dyDescent="0.25">
      <c r="A218" t="s">
        <v>462</v>
      </c>
      <c r="C218" s="2" t="s">
        <v>264</v>
      </c>
      <c r="D218" s="2" t="s">
        <v>143</v>
      </c>
      <c r="E218" s="9" t="s">
        <v>143</v>
      </c>
      <c r="F218" s="9">
        <v>0.62</v>
      </c>
      <c r="G218" s="9">
        <v>0</v>
      </c>
      <c r="H218" t="str">
        <f>IF(F218&gt;=$J$9,IF(T_4_5671012315[[#This Row],[Errors]]=0,"True Positive","False Positive"),IF(T_4_5671012315[[#This Row],[Errors]]&gt;0,"False Negative","True Negative"))</f>
        <v>True Negative</v>
      </c>
    </row>
    <row r="219" spans="1:8" x14ac:dyDescent="0.25">
      <c r="A219" t="s">
        <v>463</v>
      </c>
      <c r="C219" s="2" t="s">
        <v>264</v>
      </c>
      <c r="D219" s="2" t="s">
        <v>73</v>
      </c>
      <c r="E219" s="9" t="s">
        <v>73</v>
      </c>
      <c r="F219" s="9">
        <v>0.72</v>
      </c>
      <c r="G219" s="9">
        <v>0</v>
      </c>
      <c r="H219" t="str">
        <f>IF(F219&gt;=$J$9,IF(T_4_5671012315[[#This Row],[Errors]]=0,"True Positive","False Positive"),IF(T_4_5671012315[[#This Row],[Errors]]&gt;0,"False Negative","True Negative"))</f>
        <v>True Positive</v>
      </c>
    </row>
    <row r="220" spans="1:8" x14ac:dyDescent="0.25">
      <c r="A220" t="s">
        <v>464</v>
      </c>
      <c r="C220" s="2" t="s">
        <v>264</v>
      </c>
      <c r="D220" s="2" t="s">
        <v>73</v>
      </c>
      <c r="E220" s="9" t="s">
        <v>73</v>
      </c>
      <c r="F220" s="9">
        <v>0.72</v>
      </c>
      <c r="G220" s="9">
        <v>0</v>
      </c>
      <c r="H220" t="str">
        <f>IF(F220&gt;=$J$9,IF(T_4_5671012315[[#This Row],[Errors]]=0,"True Positive","False Positive"),IF(T_4_5671012315[[#This Row],[Errors]]&gt;0,"False Negative","True Negative"))</f>
        <v>True Positive</v>
      </c>
    </row>
    <row r="221" spans="1:8" x14ac:dyDescent="0.25">
      <c r="A221" t="s">
        <v>465</v>
      </c>
      <c r="C221" s="2" t="s">
        <v>264</v>
      </c>
      <c r="D221" s="2" t="s">
        <v>73</v>
      </c>
      <c r="E221" s="9" t="s">
        <v>73</v>
      </c>
      <c r="F221" s="9">
        <v>0.22</v>
      </c>
      <c r="G221" s="9">
        <v>0</v>
      </c>
      <c r="H221" t="str">
        <f>IF(F221&gt;=$J$9,IF(T_4_5671012315[[#This Row],[Errors]]=0,"True Positive","False Positive"),IF(T_4_5671012315[[#This Row],[Errors]]&gt;0,"False Negative","True Negative"))</f>
        <v>True Negative</v>
      </c>
    </row>
    <row r="222" spans="1:8" x14ac:dyDescent="0.25">
      <c r="A222" t="s">
        <v>466</v>
      </c>
      <c r="C222" s="2" t="s">
        <v>264</v>
      </c>
      <c r="D222" s="2" t="s">
        <v>73</v>
      </c>
      <c r="E222" s="9" t="s">
        <v>73</v>
      </c>
      <c r="F222" s="9">
        <v>0.22</v>
      </c>
      <c r="G222" s="9">
        <v>0</v>
      </c>
      <c r="H222" t="str">
        <f>IF(F222&gt;=$J$9,IF(T_4_5671012315[[#This Row],[Errors]]=0,"True Positive","False Positive"),IF(T_4_5671012315[[#This Row],[Errors]]&gt;0,"False Negative","True Negative"))</f>
        <v>True Negative</v>
      </c>
    </row>
    <row r="223" spans="1:8" x14ac:dyDescent="0.25">
      <c r="A223" t="s">
        <v>467</v>
      </c>
      <c r="C223" s="2" t="s">
        <v>264</v>
      </c>
      <c r="D223" s="2" t="s">
        <v>234</v>
      </c>
      <c r="E223" s="9" t="s">
        <v>468</v>
      </c>
      <c r="F223" s="9">
        <v>0.45</v>
      </c>
      <c r="G223" s="9">
        <v>1</v>
      </c>
      <c r="H223" t="str">
        <f>IF(F223&gt;=$J$9,IF(T_4_5671012315[[#This Row],[Errors]]=0,"True Positive","False Positive"),IF(T_4_5671012315[[#This Row],[Errors]]&gt;0,"False Negative","True Negative"))</f>
        <v>False Negative</v>
      </c>
    </row>
    <row r="224" spans="1:8" x14ac:dyDescent="0.25">
      <c r="A224" t="s">
        <v>469</v>
      </c>
      <c r="C224" s="2" t="s">
        <v>264</v>
      </c>
      <c r="D224" s="2" t="s">
        <v>234</v>
      </c>
      <c r="E224" s="9" t="s">
        <v>468</v>
      </c>
      <c r="F224" s="9">
        <v>0.45</v>
      </c>
      <c r="G224" s="9">
        <v>1</v>
      </c>
      <c r="H224" t="str">
        <f>IF(F224&gt;=$J$9,IF(T_4_5671012315[[#This Row],[Errors]]=0,"True Positive","False Positive"),IF(T_4_5671012315[[#This Row],[Errors]]&gt;0,"False Negative","True Negative"))</f>
        <v>False Negative</v>
      </c>
    </row>
    <row r="225" spans="1:8" x14ac:dyDescent="0.25">
      <c r="A225" t="s">
        <v>470</v>
      </c>
      <c r="C225" s="2" t="s">
        <v>264</v>
      </c>
      <c r="D225" s="2" t="s">
        <v>234</v>
      </c>
      <c r="E225" s="9" t="s">
        <v>234</v>
      </c>
      <c r="F225" s="9">
        <v>0.75</v>
      </c>
      <c r="G225" s="9">
        <v>0</v>
      </c>
      <c r="H225" t="str">
        <f>IF(F225&gt;=$J$9,IF(T_4_5671012315[[#This Row],[Errors]]=0,"True Positive","False Positive"),IF(T_4_5671012315[[#This Row],[Errors]]&gt;0,"False Negative","True Negative"))</f>
        <v>True Positive</v>
      </c>
    </row>
    <row r="226" spans="1:8" x14ac:dyDescent="0.25">
      <c r="A226" t="s">
        <v>471</v>
      </c>
      <c r="C226" s="2" t="s">
        <v>264</v>
      </c>
      <c r="D226" s="2" t="s">
        <v>234</v>
      </c>
      <c r="E226" s="9" t="s">
        <v>234</v>
      </c>
      <c r="F226" s="9">
        <v>0.75</v>
      </c>
      <c r="G226" s="9">
        <v>0</v>
      </c>
      <c r="H226" t="str">
        <f>IF(F226&gt;=$J$9,IF(T_4_5671012315[[#This Row],[Errors]]=0,"True Positive","False Positive"),IF(T_4_5671012315[[#This Row],[Errors]]&gt;0,"False Negative","True Negative"))</f>
        <v>True Positive</v>
      </c>
    </row>
    <row r="227" spans="1:8" x14ac:dyDescent="0.25">
      <c r="A227" t="s">
        <v>472</v>
      </c>
      <c r="C227" s="2" t="s">
        <v>264</v>
      </c>
      <c r="D227" s="2" t="s">
        <v>12</v>
      </c>
      <c r="E227" s="9" t="s">
        <v>12</v>
      </c>
      <c r="F227" s="9">
        <v>0.76</v>
      </c>
      <c r="G227" s="9">
        <v>0</v>
      </c>
      <c r="H227" t="str">
        <f>IF(F227&gt;=$J$9,IF(T_4_5671012315[[#This Row],[Errors]]=0,"True Positive","False Positive"),IF(T_4_5671012315[[#This Row],[Errors]]&gt;0,"False Negative","True Negative"))</f>
        <v>True Positive</v>
      </c>
    </row>
    <row r="228" spans="1:8" x14ac:dyDescent="0.25">
      <c r="A228" t="s">
        <v>473</v>
      </c>
      <c r="C228" s="2" t="s">
        <v>264</v>
      </c>
      <c r="D228" s="2" t="s">
        <v>12</v>
      </c>
      <c r="E228" s="9" t="s">
        <v>12</v>
      </c>
      <c r="F228" s="9">
        <v>0.76</v>
      </c>
      <c r="G228" s="9">
        <v>0</v>
      </c>
      <c r="H228" t="str">
        <f>IF(F228&gt;=$J$9,IF(T_4_5671012315[[#This Row],[Errors]]=0,"True Positive","False Positive"),IF(T_4_5671012315[[#This Row],[Errors]]&gt;0,"False Negative","True Negative"))</f>
        <v>True Positive</v>
      </c>
    </row>
    <row r="229" spans="1:8" x14ac:dyDescent="0.25">
      <c r="A229" t="s">
        <v>474</v>
      </c>
      <c r="C229" s="2" t="s">
        <v>264</v>
      </c>
      <c r="D229" s="2" t="s">
        <v>12</v>
      </c>
      <c r="E229" s="9" t="s">
        <v>475</v>
      </c>
      <c r="F229" s="9">
        <v>0.56999999999999995</v>
      </c>
      <c r="G229" s="9">
        <v>1</v>
      </c>
      <c r="H229" t="str">
        <f>IF(F229&gt;=$J$9,IF(T_4_5671012315[[#This Row],[Errors]]=0,"True Positive","False Positive"),IF(T_4_5671012315[[#This Row],[Errors]]&gt;0,"False Negative","True Negative"))</f>
        <v>False Negative</v>
      </c>
    </row>
    <row r="230" spans="1:8" x14ac:dyDescent="0.25">
      <c r="A230" t="s">
        <v>476</v>
      </c>
      <c r="C230" s="2" t="s">
        <v>264</v>
      </c>
      <c r="D230" s="2" t="s">
        <v>12</v>
      </c>
      <c r="E230" s="9" t="s">
        <v>475</v>
      </c>
      <c r="F230" s="9">
        <v>0.56999999999999995</v>
      </c>
      <c r="G230" s="9">
        <v>1</v>
      </c>
      <c r="H230" t="str">
        <f>IF(F230&gt;=$J$9,IF(T_4_5671012315[[#This Row],[Errors]]=0,"True Positive","False Positive"),IF(T_4_5671012315[[#This Row],[Errors]]&gt;0,"False Negative","True Negative"))</f>
        <v>False Negative</v>
      </c>
    </row>
    <row r="231" spans="1:8" x14ac:dyDescent="0.25">
      <c r="A231" t="s">
        <v>477</v>
      </c>
      <c r="C231" s="2" t="s">
        <v>264</v>
      </c>
      <c r="D231" s="2" t="s">
        <v>12</v>
      </c>
      <c r="E231" s="9" t="s">
        <v>12</v>
      </c>
      <c r="F231" s="9">
        <v>0.72</v>
      </c>
      <c r="G231" s="9">
        <v>0</v>
      </c>
      <c r="H231" t="str">
        <f>IF(F231&gt;=$J$9,IF(T_4_5671012315[[#This Row],[Errors]]=0,"True Positive","False Positive"),IF(T_4_5671012315[[#This Row],[Errors]]&gt;0,"False Negative","True Negative"))</f>
        <v>True Positive</v>
      </c>
    </row>
    <row r="232" spans="1:8" x14ac:dyDescent="0.25">
      <c r="A232" t="s">
        <v>478</v>
      </c>
      <c r="C232" s="2" t="s">
        <v>264</v>
      </c>
      <c r="D232" s="2" t="s">
        <v>12</v>
      </c>
      <c r="E232" s="9" t="s">
        <v>12</v>
      </c>
      <c r="F232" s="9">
        <v>0.72</v>
      </c>
      <c r="G232" s="9">
        <v>0</v>
      </c>
      <c r="H232" t="str">
        <f>IF(F232&gt;=$J$9,IF(T_4_5671012315[[#This Row],[Errors]]=0,"True Positive","False Positive"),IF(T_4_5671012315[[#This Row],[Errors]]&gt;0,"False Negative","True Negative"))</f>
        <v>True Positive</v>
      </c>
    </row>
    <row r="233" spans="1:8" x14ac:dyDescent="0.25">
      <c r="A233" t="s">
        <v>479</v>
      </c>
      <c r="C233" s="2" t="s">
        <v>264</v>
      </c>
      <c r="D233" s="2" t="s">
        <v>12</v>
      </c>
      <c r="E233" s="9" t="s">
        <v>12</v>
      </c>
      <c r="F233" s="9">
        <v>0.59</v>
      </c>
      <c r="G233" s="9">
        <v>0</v>
      </c>
      <c r="H233" t="str">
        <f>IF(F233&gt;=$J$9,IF(T_4_5671012315[[#This Row],[Errors]]=0,"True Positive","False Positive"),IF(T_4_5671012315[[#This Row],[Errors]]&gt;0,"False Negative","True Negative"))</f>
        <v>True Negative</v>
      </c>
    </row>
    <row r="234" spans="1:8" x14ac:dyDescent="0.25">
      <c r="A234" t="s">
        <v>480</v>
      </c>
      <c r="C234" s="2" t="s">
        <v>264</v>
      </c>
      <c r="D234" s="2" t="s">
        <v>12</v>
      </c>
      <c r="E234" s="9" t="s">
        <v>12</v>
      </c>
      <c r="F234" s="9">
        <v>0.59</v>
      </c>
      <c r="G234" s="9">
        <v>0</v>
      </c>
      <c r="H234" t="str">
        <f>IF(F234&gt;=$J$9,IF(T_4_5671012315[[#This Row],[Errors]]=0,"True Positive","False Positive"),IF(T_4_5671012315[[#This Row],[Errors]]&gt;0,"False Negative","True Negative"))</f>
        <v>True Negative</v>
      </c>
    </row>
    <row r="235" spans="1:8" x14ac:dyDescent="0.25">
      <c r="A235" t="s">
        <v>481</v>
      </c>
      <c r="C235" s="2" t="s">
        <v>264</v>
      </c>
      <c r="D235" s="2" t="s">
        <v>12</v>
      </c>
      <c r="E235" s="9" t="s">
        <v>196</v>
      </c>
      <c r="F235" s="9">
        <v>0.23</v>
      </c>
      <c r="G235" s="9">
        <v>1</v>
      </c>
      <c r="H235" t="str">
        <f>IF(F235&gt;=$J$9,IF(T_4_5671012315[[#This Row],[Errors]]=0,"True Positive","False Positive"),IF(T_4_5671012315[[#This Row],[Errors]]&gt;0,"False Negative","True Negative"))</f>
        <v>False Negative</v>
      </c>
    </row>
    <row r="236" spans="1:8" x14ac:dyDescent="0.25">
      <c r="A236" t="s">
        <v>482</v>
      </c>
      <c r="C236" s="2" t="s">
        <v>264</v>
      </c>
      <c r="D236" s="2" t="s">
        <v>12</v>
      </c>
      <c r="E236" s="9" t="s">
        <v>196</v>
      </c>
      <c r="F236" s="9">
        <v>0.23</v>
      </c>
      <c r="G236" s="9">
        <v>1</v>
      </c>
      <c r="H236" t="str">
        <f>IF(F236&gt;=$J$9,IF(T_4_5671012315[[#This Row],[Errors]]=0,"True Positive","False Positive"),IF(T_4_5671012315[[#This Row],[Errors]]&gt;0,"False Negative","True Negative"))</f>
        <v>False Negative</v>
      </c>
    </row>
    <row r="237" spans="1:8" x14ac:dyDescent="0.25">
      <c r="A237" t="s">
        <v>483</v>
      </c>
      <c r="C237" s="2" t="s">
        <v>264</v>
      </c>
      <c r="D237" s="2" t="s">
        <v>12</v>
      </c>
      <c r="E237" s="9" t="s">
        <v>12</v>
      </c>
      <c r="F237" s="9">
        <v>0.54</v>
      </c>
      <c r="G237" s="9">
        <v>0</v>
      </c>
      <c r="H237" t="str">
        <f>IF(F237&gt;=$J$9,IF(T_4_5671012315[[#This Row],[Errors]]=0,"True Positive","False Positive"),IF(T_4_5671012315[[#This Row],[Errors]]&gt;0,"False Negative","True Negative"))</f>
        <v>True Negative</v>
      </c>
    </row>
    <row r="238" spans="1:8" x14ac:dyDescent="0.25">
      <c r="A238" t="s">
        <v>484</v>
      </c>
      <c r="C238" s="2" t="s">
        <v>264</v>
      </c>
      <c r="D238" s="2" t="s">
        <v>12</v>
      </c>
      <c r="E238" s="9" t="s">
        <v>12</v>
      </c>
      <c r="F238" s="9">
        <v>0.54</v>
      </c>
      <c r="G238" s="9">
        <v>0</v>
      </c>
      <c r="H238" t="str">
        <f>IF(F238&gt;=$J$9,IF(T_4_5671012315[[#This Row],[Errors]]=0,"True Positive","False Positive"),IF(T_4_5671012315[[#This Row],[Errors]]&gt;0,"False Negative","True Negative"))</f>
        <v>True Negative</v>
      </c>
    </row>
    <row r="239" spans="1:8" x14ac:dyDescent="0.25">
      <c r="A239" t="s">
        <v>485</v>
      </c>
      <c r="C239" s="2" t="s">
        <v>264</v>
      </c>
      <c r="D239" s="2" t="s">
        <v>217</v>
      </c>
      <c r="E239" s="9" t="s">
        <v>217</v>
      </c>
      <c r="F239" s="9">
        <v>0.6</v>
      </c>
      <c r="G239" s="9">
        <v>0</v>
      </c>
      <c r="H239" t="str">
        <f>IF(F239&gt;=$J$9,IF(T_4_5671012315[[#This Row],[Errors]]=0,"True Positive","False Positive"),IF(T_4_5671012315[[#This Row],[Errors]]&gt;0,"False Negative","True Negative"))</f>
        <v>True Negative</v>
      </c>
    </row>
    <row r="240" spans="1:8" x14ac:dyDescent="0.25">
      <c r="A240" t="s">
        <v>486</v>
      </c>
      <c r="C240" s="2" t="s">
        <v>264</v>
      </c>
      <c r="D240" s="2" t="s">
        <v>217</v>
      </c>
      <c r="E240" s="9" t="s">
        <v>217</v>
      </c>
      <c r="F240" s="9">
        <v>0.6</v>
      </c>
      <c r="G240" s="9">
        <v>0</v>
      </c>
      <c r="H240" t="str">
        <f>IF(F240&gt;=$J$9,IF(T_4_5671012315[[#This Row],[Errors]]=0,"True Positive","False Positive"),IF(T_4_5671012315[[#This Row],[Errors]]&gt;0,"False Negative","True Negative"))</f>
        <v>True Negative</v>
      </c>
    </row>
    <row r="241" spans="1:8" x14ac:dyDescent="0.25">
      <c r="A241" t="s">
        <v>487</v>
      </c>
      <c r="C241" s="2" t="s">
        <v>264</v>
      </c>
      <c r="D241" s="2" t="s">
        <v>239</v>
      </c>
      <c r="E241" s="9" t="s">
        <v>488</v>
      </c>
      <c r="F241" s="9">
        <v>0.19</v>
      </c>
      <c r="G241" s="9">
        <v>1</v>
      </c>
      <c r="H241" t="str">
        <f>IF(F241&gt;=$J$9,IF(T_4_5671012315[[#This Row],[Errors]]=0,"True Positive","False Positive"),IF(T_4_5671012315[[#This Row],[Errors]]&gt;0,"False Negative","True Negative"))</f>
        <v>False Negative</v>
      </c>
    </row>
    <row r="242" spans="1:8" x14ac:dyDescent="0.25">
      <c r="A242" t="s">
        <v>489</v>
      </c>
      <c r="C242" s="2" t="s">
        <v>264</v>
      </c>
      <c r="D242" s="2" t="s">
        <v>239</v>
      </c>
      <c r="E242" s="9" t="s">
        <v>488</v>
      </c>
      <c r="F242" s="9">
        <v>0.19</v>
      </c>
      <c r="G242" s="9">
        <v>1</v>
      </c>
      <c r="H242" t="str">
        <f>IF(F242&gt;=$J$9,IF(T_4_5671012315[[#This Row],[Errors]]=0,"True Positive","False Positive"),IF(T_4_5671012315[[#This Row],[Errors]]&gt;0,"False Negative","True Negative"))</f>
        <v>False Negative</v>
      </c>
    </row>
    <row r="243" spans="1:8" x14ac:dyDescent="0.25">
      <c r="A243" t="s">
        <v>490</v>
      </c>
      <c r="C243" s="2" t="s">
        <v>264</v>
      </c>
      <c r="D243" s="2" t="s">
        <v>17</v>
      </c>
      <c r="E243" s="9" t="s">
        <v>17</v>
      </c>
      <c r="F243" s="9">
        <v>0.78</v>
      </c>
      <c r="G243" s="9">
        <v>0</v>
      </c>
      <c r="H243" t="str">
        <f>IF(F243&gt;=$J$9,IF(T_4_5671012315[[#This Row],[Errors]]=0,"True Positive","False Positive"),IF(T_4_5671012315[[#This Row],[Errors]]&gt;0,"False Negative","True Negative"))</f>
        <v>True Positive</v>
      </c>
    </row>
    <row r="244" spans="1:8" x14ac:dyDescent="0.25">
      <c r="A244" t="s">
        <v>491</v>
      </c>
      <c r="C244" s="2" t="s">
        <v>264</v>
      </c>
      <c r="D244" s="2" t="s">
        <v>17</v>
      </c>
      <c r="E244" s="9" t="s">
        <v>17</v>
      </c>
      <c r="F244" s="9">
        <v>0.78</v>
      </c>
      <c r="G244" s="9">
        <v>0</v>
      </c>
      <c r="H244" t="str">
        <f>IF(F244&gt;=$J$9,IF(T_4_5671012315[[#This Row],[Errors]]=0,"True Positive","False Positive"),IF(T_4_5671012315[[#This Row],[Errors]]&gt;0,"False Negative","True Negative"))</f>
        <v>True Positive</v>
      </c>
    </row>
    <row r="245" spans="1:8" x14ac:dyDescent="0.25">
      <c r="A245" t="s">
        <v>492</v>
      </c>
      <c r="C245" s="2" t="s">
        <v>264</v>
      </c>
      <c r="D245" s="2" t="s">
        <v>213</v>
      </c>
      <c r="E245" s="9" t="s">
        <v>213</v>
      </c>
      <c r="F245" s="9">
        <v>0.63</v>
      </c>
      <c r="G245" s="9">
        <v>0</v>
      </c>
      <c r="H245" t="str">
        <f>IF(F245&gt;=$J$9,IF(T_4_5671012315[[#This Row],[Errors]]=0,"True Positive","False Positive"),IF(T_4_5671012315[[#This Row],[Errors]]&gt;0,"False Negative","True Negative"))</f>
        <v>True Negative</v>
      </c>
    </row>
    <row r="246" spans="1:8" x14ac:dyDescent="0.25">
      <c r="A246" t="s">
        <v>493</v>
      </c>
      <c r="C246" s="2" t="s">
        <v>264</v>
      </c>
      <c r="D246" s="2" t="s">
        <v>213</v>
      </c>
      <c r="E246" s="9" t="s">
        <v>213</v>
      </c>
      <c r="F246" s="9">
        <v>0.63</v>
      </c>
      <c r="G246" s="9">
        <v>0</v>
      </c>
      <c r="H246" t="str">
        <f>IF(F246&gt;=$J$9,IF(T_4_5671012315[[#This Row],[Errors]]=0,"True Positive","False Positive"),IF(T_4_5671012315[[#This Row],[Errors]]&gt;0,"False Negative","True Negative"))</f>
        <v>True Negative</v>
      </c>
    </row>
    <row r="247" spans="1:8" x14ac:dyDescent="0.25">
      <c r="A247" t="s">
        <v>494</v>
      </c>
      <c r="C247" s="2" t="s">
        <v>264</v>
      </c>
      <c r="D247" s="2" t="s">
        <v>153</v>
      </c>
      <c r="E247" s="9" t="s">
        <v>153</v>
      </c>
      <c r="F247" s="9">
        <v>0.48</v>
      </c>
      <c r="G247" s="9">
        <v>0</v>
      </c>
      <c r="H247" t="str">
        <f>IF(F247&gt;=$J$9,IF(T_4_5671012315[[#This Row],[Errors]]=0,"True Positive","False Positive"),IF(T_4_5671012315[[#This Row],[Errors]]&gt;0,"False Negative","True Negative"))</f>
        <v>True Negative</v>
      </c>
    </row>
    <row r="248" spans="1:8" x14ac:dyDescent="0.25">
      <c r="A248" t="s">
        <v>495</v>
      </c>
      <c r="C248" s="2" t="s">
        <v>264</v>
      </c>
      <c r="D248" s="2" t="s">
        <v>153</v>
      </c>
      <c r="E248" s="9" t="s">
        <v>153</v>
      </c>
      <c r="F248" s="9">
        <v>0.48</v>
      </c>
      <c r="G248" s="9">
        <v>0</v>
      </c>
      <c r="H248" t="str">
        <f>IF(F248&gt;=$J$9,IF(T_4_5671012315[[#This Row],[Errors]]=0,"True Positive","False Positive"),IF(T_4_5671012315[[#This Row],[Errors]]&gt;0,"False Negative","True Negative"))</f>
        <v>True Negative</v>
      </c>
    </row>
    <row r="249" spans="1:8" x14ac:dyDescent="0.25">
      <c r="A249" t="s">
        <v>496</v>
      </c>
      <c r="C249" s="2" t="s">
        <v>264</v>
      </c>
      <c r="D249" s="2" t="s">
        <v>45</v>
      </c>
      <c r="E249" s="9" t="s">
        <v>45</v>
      </c>
      <c r="F249" s="9">
        <v>0.68</v>
      </c>
      <c r="G249" s="9">
        <v>0</v>
      </c>
      <c r="H249" t="str">
        <f>IF(F249&gt;=$J$9,IF(T_4_5671012315[[#This Row],[Errors]]=0,"True Positive","False Positive"),IF(T_4_5671012315[[#This Row],[Errors]]&gt;0,"False Negative","True Negative"))</f>
        <v>True Negative</v>
      </c>
    </row>
    <row r="250" spans="1:8" x14ac:dyDescent="0.25">
      <c r="A250" t="s">
        <v>497</v>
      </c>
      <c r="C250" s="2" t="s">
        <v>264</v>
      </c>
      <c r="D250" s="2" t="s">
        <v>45</v>
      </c>
      <c r="E250" s="9" t="s">
        <v>45</v>
      </c>
      <c r="F250" s="9">
        <v>0.68</v>
      </c>
      <c r="G250" s="9">
        <v>0</v>
      </c>
      <c r="H250" t="str">
        <f>IF(F250&gt;=$J$9,IF(T_4_5671012315[[#This Row],[Errors]]=0,"True Positive","False Positive"),IF(T_4_5671012315[[#This Row],[Errors]]&gt;0,"False Negative","True Negative"))</f>
        <v>True Negative</v>
      </c>
    </row>
    <row r="251" spans="1:8" x14ac:dyDescent="0.25">
      <c r="A251" t="s">
        <v>498</v>
      </c>
      <c r="C251" s="2" t="s">
        <v>264</v>
      </c>
      <c r="D251" s="2" t="s">
        <v>128</v>
      </c>
      <c r="E251" s="9" t="s">
        <v>128</v>
      </c>
      <c r="F251" s="9">
        <v>0.7</v>
      </c>
      <c r="G251" s="9">
        <v>0</v>
      </c>
      <c r="H251" t="str">
        <f>IF(F251&gt;=$J$9,IF(T_4_5671012315[[#This Row],[Errors]]=0,"True Positive","False Positive"),IF(T_4_5671012315[[#This Row],[Errors]]&gt;0,"False Negative","True Negative"))</f>
        <v>True Positive</v>
      </c>
    </row>
    <row r="252" spans="1:8" x14ac:dyDescent="0.25">
      <c r="A252" t="s">
        <v>499</v>
      </c>
      <c r="C252" s="2" t="s">
        <v>264</v>
      </c>
      <c r="D252" s="2" t="s">
        <v>128</v>
      </c>
      <c r="E252" s="9" t="s">
        <v>128</v>
      </c>
      <c r="F252" s="9">
        <v>0.7</v>
      </c>
      <c r="G252" s="9">
        <v>0</v>
      </c>
      <c r="H252" t="str">
        <f>IF(F252&gt;=$J$9,IF(T_4_5671012315[[#This Row],[Errors]]=0,"True Positive","False Positive"),IF(T_4_5671012315[[#This Row],[Errors]]&gt;0,"False Negative","True Negative"))</f>
        <v>True Positive</v>
      </c>
    </row>
    <row r="253" spans="1:8" x14ac:dyDescent="0.25">
      <c r="A253" t="s">
        <v>500</v>
      </c>
      <c r="C253" s="2" t="s">
        <v>264</v>
      </c>
      <c r="D253" s="2" t="s">
        <v>128</v>
      </c>
      <c r="E253" s="9" t="s">
        <v>128</v>
      </c>
      <c r="F253" s="9">
        <v>0.68</v>
      </c>
      <c r="G253" s="9">
        <v>0</v>
      </c>
      <c r="H253" t="str">
        <f>IF(F253&gt;=$J$9,IF(T_4_5671012315[[#This Row],[Errors]]=0,"True Positive","False Positive"),IF(T_4_5671012315[[#This Row],[Errors]]&gt;0,"False Negative","True Negative"))</f>
        <v>True Negative</v>
      </c>
    </row>
    <row r="254" spans="1:8" x14ac:dyDescent="0.25">
      <c r="A254" t="s">
        <v>501</v>
      </c>
      <c r="C254" s="2" t="s">
        <v>264</v>
      </c>
      <c r="D254" s="2" t="s">
        <v>128</v>
      </c>
      <c r="E254" s="9" t="s">
        <v>128</v>
      </c>
      <c r="F254" s="9">
        <v>0.68</v>
      </c>
      <c r="G254" s="9">
        <v>0</v>
      </c>
      <c r="H254" t="str">
        <f>IF(F254&gt;=$J$9,IF(T_4_5671012315[[#This Row],[Errors]]=0,"True Positive","False Positive"),IF(T_4_5671012315[[#This Row],[Errors]]&gt;0,"False Negative","True Negative"))</f>
        <v>True Negative</v>
      </c>
    </row>
    <row r="255" spans="1:8" x14ac:dyDescent="0.25">
      <c r="A255" t="s">
        <v>502</v>
      </c>
      <c r="C255" s="2" t="s">
        <v>264</v>
      </c>
      <c r="D255" s="2" t="s">
        <v>209</v>
      </c>
      <c r="E255" s="9" t="s">
        <v>209</v>
      </c>
      <c r="F255" s="9">
        <v>0.64</v>
      </c>
      <c r="G255" s="9">
        <v>0</v>
      </c>
      <c r="H255" t="str">
        <f>IF(F255&gt;=$J$9,IF(T_4_5671012315[[#This Row],[Errors]]=0,"True Positive","False Positive"),IF(T_4_5671012315[[#This Row],[Errors]]&gt;0,"False Negative","True Negative"))</f>
        <v>True Negative</v>
      </c>
    </row>
    <row r="256" spans="1:8" x14ac:dyDescent="0.25">
      <c r="A256" t="s">
        <v>503</v>
      </c>
      <c r="C256" s="2" t="s">
        <v>264</v>
      </c>
      <c r="D256" s="2" t="s">
        <v>209</v>
      </c>
      <c r="E256" s="9" t="s">
        <v>209</v>
      </c>
      <c r="F256" s="9">
        <v>0.64</v>
      </c>
      <c r="G256" s="9">
        <v>0</v>
      </c>
      <c r="H256" t="str">
        <f>IF(F256&gt;=$J$9,IF(T_4_5671012315[[#This Row],[Errors]]=0,"True Positive","False Positive"),IF(T_4_5671012315[[#This Row],[Errors]]&gt;0,"False Negative","True Negative"))</f>
        <v>True Negative</v>
      </c>
    </row>
    <row r="257" spans="1:8" x14ac:dyDescent="0.25">
      <c r="A257" t="s">
        <v>504</v>
      </c>
      <c r="C257" s="2" t="s">
        <v>264</v>
      </c>
      <c r="D257" s="2" t="s">
        <v>54</v>
      </c>
      <c r="E257" s="9" t="s">
        <v>505</v>
      </c>
      <c r="F257" s="9">
        <v>0.57999999999999996</v>
      </c>
      <c r="G257" s="9">
        <v>1</v>
      </c>
      <c r="H257" t="str">
        <f>IF(F257&gt;=$J$9,IF(T_4_5671012315[[#This Row],[Errors]]=0,"True Positive","False Positive"),IF(T_4_5671012315[[#This Row],[Errors]]&gt;0,"False Negative","True Negative"))</f>
        <v>False Negative</v>
      </c>
    </row>
    <row r="258" spans="1:8" x14ac:dyDescent="0.25">
      <c r="A258" t="s">
        <v>506</v>
      </c>
      <c r="C258" s="2" t="s">
        <v>264</v>
      </c>
      <c r="D258" s="2" t="s">
        <v>54</v>
      </c>
      <c r="E258" s="9" t="s">
        <v>505</v>
      </c>
      <c r="F258" s="9">
        <v>0.57999999999999996</v>
      </c>
      <c r="G258" s="9">
        <v>1</v>
      </c>
      <c r="H258" t="str">
        <f>IF(F258&gt;=$J$9,IF(T_4_5671012315[[#This Row],[Errors]]=0,"True Positive","False Positive"),IF(T_4_5671012315[[#This Row],[Errors]]&gt;0,"False Negative","True Negative"))</f>
        <v>False Negative</v>
      </c>
    </row>
    <row r="259" spans="1:8" x14ac:dyDescent="0.25">
      <c r="A259" t="s">
        <v>507</v>
      </c>
      <c r="C259" s="2" t="s">
        <v>264</v>
      </c>
      <c r="D259" s="2" t="s">
        <v>214</v>
      </c>
      <c r="E259" s="9" t="s">
        <v>214</v>
      </c>
      <c r="F259" s="9">
        <v>0.77</v>
      </c>
      <c r="G259" s="9">
        <v>0</v>
      </c>
      <c r="H259" t="str">
        <f>IF(F259&gt;=$J$9,IF(T_4_5671012315[[#This Row],[Errors]]=0,"True Positive","False Positive"),IF(T_4_5671012315[[#This Row],[Errors]]&gt;0,"False Negative","True Negative"))</f>
        <v>True Positive</v>
      </c>
    </row>
    <row r="260" spans="1:8" x14ac:dyDescent="0.25">
      <c r="A260" t="s">
        <v>508</v>
      </c>
      <c r="C260" s="2" t="s">
        <v>264</v>
      </c>
      <c r="D260" s="2" t="s">
        <v>214</v>
      </c>
      <c r="E260" s="9" t="s">
        <v>214</v>
      </c>
      <c r="F260" s="9">
        <v>0.77</v>
      </c>
      <c r="G260" s="9">
        <v>0</v>
      </c>
      <c r="H260" t="str">
        <f>IF(F260&gt;=$J$9,IF(T_4_5671012315[[#This Row],[Errors]]=0,"True Positive","False Positive"),IF(T_4_5671012315[[#This Row],[Errors]]&gt;0,"False Negative","True Negative"))</f>
        <v>True Positive</v>
      </c>
    </row>
    <row r="261" spans="1:8" x14ac:dyDescent="0.25">
      <c r="A261" t="s">
        <v>509</v>
      </c>
      <c r="C261" s="2" t="s">
        <v>264</v>
      </c>
      <c r="D261" s="2" t="s">
        <v>173</v>
      </c>
      <c r="E261" s="9" t="s">
        <v>173</v>
      </c>
      <c r="F261" s="9">
        <v>0.72</v>
      </c>
      <c r="G261" s="9">
        <v>0</v>
      </c>
      <c r="H261" t="str">
        <f>IF(F261&gt;=$J$9,IF(T_4_5671012315[[#This Row],[Errors]]=0,"True Positive","False Positive"),IF(T_4_5671012315[[#This Row],[Errors]]&gt;0,"False Negative","True Negative"))</f>
        <v>True Positive</v>
      </c>
    </row>
    <row r="262" spans="1:8" x14ac:dyDescent="0.25">
      <c r="A262" t="s">
        <v>510</v>
      </c>
      <c r="C262" s="2" t="s">
        <v>264</v>
      </c>
      <c r="D262" s="2" t="s">
        <v>173</v>
      </c>
      <c r="E262" s="9" t="s">
        <v>173</v>
      </c>
      <c r="F262" s="9">
        <v>0.72</v>
      </c>
      <c r="G262" s="9">
        <v>0</v>
      </c>
      <c r="H262" t="str">
        <f>IF(F262&gt;=$J$9,IF(T_4_5671012315[[#This Row],[Errors]]=0,"True Positive","False Positive"),IF(T_4_5671012315[[#This Row],[Errors]]&gt;0,"False Negative","True Negative"))</f>
        <v>True Positive</v>
      </c>
    </row>
    <row r="263" spans="1:8" x14ac:dyDescent="0.25">
      <c r="A263" t="s">
        <v>511</v>
      </c>
      <c r="C263" s="2" t="s">
        <v>264</v>
      </c>
      <c r="D263" s="2" t="s">
        <v>224</v>
      </c>
      <c r="E263" s="9" t="s">
        <v>224</v>
      </c>
      <c r="F263" s="9">
        <v>0.72</v>
      </c>
      <c r="G263" s="9">
        <v>0</v>
      </c>
      <c r="H263" t="str">
        <f>IF(F263&gt;=$J$9,IF(T_4_5671012315[[#This Row],[Errors]]=0,"True Positive","False Positive"),IF(T_4_5671012315[[#This Row],[Errors]]&gt;0,"False Negative","True Negative"))</f>
        <v>True Positive</v>
      </c>
    </row>
    <row r="264" spans="1:8" x14ac:dyDescent="0.25">
      <c r="A264" t="s">
        <v>512</v>
      </c>
      <c r="C264" s="2" t="s">
        <v>264</v>
      </c>
      <c r="D264" s="2" t="s">
        <v>224</v>
      </c>
      <c r="E264" s="9" t="s">
        <v>224</v>
      </c>
      <c r="F264" s="9">
        <v>0.72</v>
      </c>
      <c r="G264" s="9">
        <v>0</v>
      </c>
      <c r="H264" t="str">
        <f>IF(F264&gt;=$J$9,IF(T_4_5671012315[[#This Row],[Errors]]=0,"True Positive","False Positive"),IF(T_4_5671012315[[#This Row],[Errors]]&gt;0,"False Negative","True Negative"))</f>
        <v>True Positive</v>
      </c>
    </row>
    <row r="265" spans="1:8" x14ac:dyDescent="0.25">
      <c r="A265" t="s">
        <v>513</v>
      </c>
      <c r="C265" s="2" t="s">
        <v>264</v>
      </c>
      <c r="D265" s="2" t="s">
        <v>122</v>
      </c>
      <c r="E265" s="9" t="s">
        <v>514</v>
      </c>
      <c r="F265" s="9">
        <v>0.12</v>
      </c>
      <c r="G265" s="9">
        <v>2</v>
      </c>
      <c r="H265" t="str">
        <f>IF(F265&gt;=$J$9,IF(T_4_5671012315[[#This Row],[Errors]]=0,"True Positive","False Positive"),IF(T_4_5671012315[[#This Row],[Errors]]&gt;0,"False Negative","True Negative"))</f>
        <v>False Negative</v>
      </c>
    </row>
    <row r="266" spans="1:8" x14ac:dyDescent="0.25">
      <c r="A266" t="s">
        <v>515</v>
      </c>
      <c r="C266" s="2" t="s">
        <v>264</v>
      </c>
      <c r="D266" s="2" t="s">
        <v>122</v>
      </c>
      <c r="E266" s="9" t="s">
        <v>514</v>
      </c>
      <c r="F266" s="9">
        <v>0.12</v>
      </c>
      <c r="G266" s="9">
        <v>2</v>
      </c>
      <c r="H266" t="str">
        <f>IF(F266&gt;=$J$9,IF(T_4_5671012315[[#This Row],[Errors]]=0,"True Positive","False Positive"),IF(T_4_5671012315[[#This Row],[Errors]]&gt;0,"False Negative","True Negative"))</f>
        <v>False Negative</v>
      </c>
    </row>
    <row r="267" spans="1:8" x14ac:dyDescent="0.25">
      <c r="A267" t="s">
        <v>516</v>
      </c>
      <c r="C267" s="2" t="s">
        <v>264</v>
      </c>
      <c r="D267" s="2" t="s">
        <v>27</v>
      </c>
      <c r="E267" s="9" t="s">
        <v>27</v>
      </c>
      <c r="F267" s="9">
        <v>0.69</v>
      </c>
      <c r="G267" s="9">
        <v>0</v>
      </c>
      <c r="H267" t="str">
        <f>IF(F267&gt;=$J$9,IF(T_4_5671012315[[#This Row],[Errors]]=0,"True Positive","False Positive"),IF(T_4_5671012315[[#This Row],[Errors]]&gt;0,"False Negative","True Negative"))</f>
        <v>True Negative</v>
      </c>
    </row>
    <row r="268" spans="1:8" x14ac:dyDescent="0.25">
      <c r="A268" t="s">
        <v>517</v>
      </c>
      <c r="C268" s="2" t="s">
        <v>264</v>
      </c>
      <c r="D268" s="2" t="s">
        <v>27</v>
      </c>
      <c r="E268" s="9" t="s">
        <v>27</v>
      </c>
      <c r="F268" s="9">
        <v>0.69</v>
      </c>
      <c r="G268" s="9">
        <v>0</v>
      </c>
      <c r="H268" t="str">
        <f>IF(F268&gt;=$J$9,IF(T_4_5671012315[[#This Row],[Errors]]=0,"True Positive","False Positive"),IF(T_4_5671012315[[#This Row],[Errors]]&gt;0,"False Negative","True Negative"))</f>
        <v>True Negative</v>
      </c>
    </row>
    <row r="269" spans="1:8" x14ac:dyDescent="0.25">
      <c r="A269" t="s">
        <v>518</v>
      </c>
      <c r="C269" s="2" t="s">
        <v>264</v>
      </c>
      <c r="D269" s="2" t="s">
        <v>207</v>
      </c>
      <c r="E269" s="9" t="s">
        <v>207</v>
      </c>
      <c r="F269" s="9">
        <v>0.75</v>
      </c>
      <c r="G269" s="9">
        <v>0</v>
      </c>
      <c r="H269" t="str">
        <f>IF(F269&gt;=$J$9,IF(T_4_5671012315[[#This Row],[Errors]]=0,"True Positive","False Positive"),IF(T_4_5671012315[[#This Row],[Errors]]&gt;0,"False Negative","True Negative"))</f>
        <v>True Positive</v>
      </c>
    </row>
    <row r="270" spans="1:8" x14ac:dyDescent="0.25">
      <c r="A270" t="s">
        <v>519</v>
      </c>
      <c r="C270" s="2" t="s">
        <v>264</v>
      </c>
      <c r="D270" s="2" t="s">
        <v>207</v>
      </c>
      <c r="E270" s="9" t="s">
        <v>207</v>
      </c>
      <c r="F270" s="9">
        <v>0.75</v>
      </c>
      <c r="G270" s="9">
        <v>0</v>
      </c>
      <c r="H270" t="str">
        <f>IF(F270&gt;=$J$9,IF(T_4_5671012315[[#This Row],[Errors]]=0,"True Positive","False Positive"),IF(T_4_5671012315[[#This Row],[Errors]]&gt;0,"False Negative","True Negative"))</f>
        <v>True Positive</v>
      </c>
    </row>
    <row r="271" spans="1:8" x14ac:dyDescent="0.25">
      <c r="A271" t="s">
        <v>520</v>
      </c>
      <c r="C271" s="2" t="s">
        <v>264</v>
      </c>
      <c r="D271" s="2" t="s">
        <v>176</v>
      </c>
      <c r="E271" s="9" t="s">
        <v>176</v>
      </c>
      <c r="F271" s="9">
        <v>0.68</v>
      </c>
      <c r="G271" s="9">
        <v>0</v>
      </c>
      <c r="H271" t="str">
        <f>IF(F271&gt;=$J$9,IF(T_4_5671012315[[#This Row],[Errors]]=0,"True Positive","False Positive"),IF(T_4_5671012315[[#This Row],[Errors]]&gt;0,"False Negative","True Negative"))</f>
        <v>True Negative</v>
      </c>
    </row>
    <row r="272" spans="1:8" x14ac:dyDescent="0.25">
      <c r="A272" t="s">
        <v>521</v>
      </c>
      <c r="C272" s="2" t="s">
        <v>264</v>
      </c>
      <c r="D272" s="2" t="s">
        <v>176</v>
      </c>
      <c r="E272" s="9" t="s">
        <v>176</v>
      </c>
      <c r="F272" s="9">
        <v>0.68</v>
      </c>
      <c r="G272" s="9">
        <v>0</v>
      </c>
      <c r="H272" t="str">
        <f>IF(F272&gt;=$J$9,IF(T_4_5671012315[[#This Row],[Errors]]=0,"True Positive","False Positive"),IF(T_4_5671012315[[#This Row],[Errors]]&gt;0,"False Negative","True Negative"))</f>
        <v>True Negative</v>
      </c>
    </row>
    <row r="273" spans="1:8" x14ac:dyDescent="0.25">
      <c r="A273" t="s">
        <v>522</v>
      </c>
      <c r="C273" s="2" t="s">
        <v>264</v>
      </c>
      <c r="D273" s="2" t="s">
        <v>176</v>
      </c>
      <c r="E273" s="9" t="s">
        <v>523</v>
      </c>
      <c r="F273" s="9">
        <v>0.54</v>
      </c>
      <c r="G273" s="9">
        <v>1</v>
      </c>
      <c r="H273" t="str">
        <f>IF(F273&gt;=$J$9,IF(T_4_5671012315[[#This Row],[Errors]]=0,"True Positive","False Positive"),IF(T_4_5671012315[[#This Row],[Errors]]&gt;0,"False Negative","True Negative"))</f>
        <v>False Negative</v>
      </c>
    </row>
    <row r="274" spans="1:8" x14ac:dyDescent="0.25">
      <c r="A274" t="s">
        <v>524</v>
      </c>
      <c r="C274" s="2" t="s">
        <v>264</v>
      </c>
      <c r="D274" s="2" t="s">
        <v>176</v>
      </c>
      <c r="E274" s="9" t="s">
        <v>523</v>
      </c>
      <c r="F274" s="9">
        <v>0.54</v>
      </c>
      <c r="G274" s="9">
        <v>1</v>
      </c>
      <c r="H274" t="str">
        <f>IF(F274&gt;=$J$9,IF(T_4_5671012315[[#This Row],[Errors]]=0,"True Positive","False Positive"),IF(T_4_5671012315[[#This Row],[Errors]]&gt;0,"False Negative","True Negative"))</f>
        <v>False Negative</v>
      </c>
    </row>
    <row r="275" spans="1:8" x14ac:dyDescent="0.25">
      <c r="A275" t="s">
        <v>525</v>
      </c>
      <c r="C275" s="2" t="s">
        <v>264</v>
      </c>
      <c r="D275" s="2" t="s">
        <v>120</v>
      </c>
      <c r="E275" s="9" t="s">
        <v>120</v>
      </c>
      <c r="F275" s="9">
        <v>0.65</v>
      </c>
      <c r="G275" s="9">
        <v>0</v>
      </c>
      <c r="H275" t="str">
        <f>IF(F275&gt;=$J$9,IF(T_4_5671012315[[#This Row],[Errors]]=0,"True Positive","False Positive"),IF(T_4_5671012315[[#This Row],[Errors]]&gt;0,"False Negative","True Negative"))</f>
        <v>True Negative</v>
      </c>
    </row>
    <row r="276" spans="1:8" x14ac:dyDescent="0.25">
      <c r="A276" t="s">
        <v>526</v>
      </c>
      <c r="C276" s="2" t="s">
        <v>264</v>
      </c>
      <c r="D276" s="2" t="s">
        <v>120</v>
      </c>
      <c r="E276" s="9" t="s">
        <v>120</v>
      </c>
      <c r="F276" s="9">
        <v>0.65</v>
      </c>
      <c r="G276" s="9">
        <v>0</v>
      </c>
      <c r="H276" t="str">
        <f>IF(F276&gt;=$J$9,IF(T_4_5671012315[[#This Row],[Errors]]=0,"True Positive","False Positive"),IF(T_4_5671012315[[#This Row],[Errors]]&gt;0,"False Negative","True Negative"))</f>
        <v>True Negative</v>
      </c>
    </row>
    <row r="277" spans="1:8" x14ac:dyDescent="0.25">
      <c r="A277" t="s">
        <v>527</v>
      </c>
      <c r="C277" s="2" t="s">
        <v>264</v>
      </c>
      <c r="D277" s="2" t="s">
        <v>175</v>
      </c>
      <c r="E277" s="9" t="s">
        <v>175</v>
      </c>
      <c r="F277" s="9">
        <v>0.55000000000000004</v>
      </c>
      <c r="G277" s="9">
        <v>0</v>
      </c>
      <c r="H277" t="str">
        <f>IF(F277&gt;=$J$9,IF(T_4_5671012315[[#This Row],[Errors]]=0,"True Positive","False Positive"),IF(T_4_5671012315[[#This Row],[Errors]]&gt;0,"False Negative","True Negative"))</f>
        <v>True Negative</v>
      </c>
    </row>
    <row r="278" spans="1:8" x14ac:dyDescent="0.25">
      <c r="A278" t="s">
        <v>528</v>
      </c>
      <c r="C278" s="2" t="s">
        <v>264</v>
      </c>
      <c r="D278" s="2" t="s">
        <v>175</v>
      </c>
      <c r="E278" s="9" t="s">
        <v>175</v>
      </c>
      <c r="F278" s="9">
        <v>0.55000000000000004</v>
      </c>
      <c r="G278" s="9">
        <v>0</v>
      </c>
      <c r="H278" t="str">
        <f>IF(F278&gt;=$J$9,IF(T_4_5671012315[[#This Row],[Errors]]=0,"True Positive","False Positive"),IF(T_4_5671012315[[#This Row],[Errors]]&gt;0,"False Negative","True Negative"))</f>
        <v>True Negative</v>
      </c>
    </row>
    <row r="279" spans="1:8" x14ac:dyDescent="0.25">
      <c r="A279" t="s">
        <v>529</v>
      </c>
      <c r="C279" s="2" t="s">
        <v>264</v>
      </c>
      <c r="D279" s="2" t="s">
        <v>221</v>
      </c>
      <c r="E279" s="9" t="s">
        <v>221</v>
      </c>
      <c r="F279" s="9">
        <v>0.73</v>
      </c>
      <c r="G279" s="9">
        <v>0</v>
      </c>
      <c r="H279" t="str">
        <f>IF(F279&gt;=$J$9,IF(T_4_5671012315[[#This Row],[Errors]]=0,"True Positive","False Positive"),IF(T_4_5671012315[[#This Row],[Errors]]&gt;0,"False Negative","True Negative"))</f>
        <v>True Positive</v>
      </c>
    </row>
    <row r="280" spans="1:8" x14ac:dyDescent="0.25">
      <c r="A280" t="s">
        <v>530</v>
      </c>
      <c r="C280" s="2" t="s">
        <v>264</v>
      </c>
      <c r="D280" s="2" t="s">
        <v>221</v>
      </c>
      <c r="E280" s="9" t="s">
        <v>221</v>
      </c>
      <c r="F280" s="9">
        <v>0.73</v>
      </c>
      <c r="G280" s="9">
        <v>0</v>
      </c>
      <c r="H280" t="str">
        <f>IF(F280&gt;=$J$9,IF(T_4_5671012315[[#This Row],[Errors]]=0,"True Positive","False Positive"),IF(T_4_5671012315[[#This Row],[Errors]]&gt;0,"False Negative","True Negative"))</f>
        <v>True Positive</v>
      </c>
    </row>
    <row r="281" spans="1:8" x14ac:dyDescent="0.25">
      <c r="A281" t="s">
        <v>531</v>
      </c>
      <c r="C281" s="2" t="s">
        <v>264</v>
      </c>
      <c r="D281" s="2" t="s">
        <v>170</v>
      </c>
      <c r="E281" s="9" t="s">
        <v>170</v>
      </c>
      <c r="F281" s="9">
        <v>0.71</v>
      </c>
      <c r="G281" s="9">
        <v>0</v>
      </c>
      <c r="H281" t="str">
        <f>IF(F281&gt;=$J$9,IF(T_4_5671012315[[#This Row],[Errors]]=0,"True Positive","False Positive"),IF(T_4_5671012315[[#This Row],[Errors]]&gt;0,"False Negative","True Negative"))</f>
        <v>True Positive</v>
      </c>
    </row>
    <row r="282" spans="1:8" x14ac:dyDescent="0.25">
      <c r="A282" t="s">
        <v>532</v>
      </c>
      <c r="C282" s="2" t="s">
        <v>264</v>
      </c>
      <c r="D282" s="2" t="s">
        <v>170</v>
      </c>
      <c r="E282" s="9" t="s">
        <v>170</v>
      </c>
      <c r="F282" s="9">
        <v>0.71</v>
      </c>
      <c r="G282" s="9">
        <v>0</v>
      </c>
      <c r="H282" t="str">
        <f>IF(F282&gt;=$J$9,IF(T_4_5671012315[[#This Row],[Errors]]=0,"True Positive","False Positive"),IF(T_4_5671012315[[#This Row],[Errors]]&gt;0,"False Negative","True Negative"))</f>
        <v>True Positive</v>
      </c>
    </row>
    <row r="283" spans="1:8" x14ac:dyDescent="0.25">
      <c r="A283" t="s">
        <v>533</v>
      </c>
      <c r="C283" s="2" t="s">
        <v>264</v>
      </c>
      <c r="D283" s="2" t="s">
        <v>22</v>
      </c>
      <c r="E283" s="9" t="s">
        <v>22</v>
      </c>
      <c r="F283" s="9">
        <v>0.74</v>
      </c>
      <c r="G283" s="9">
        <v>0</v>
      </c>
      <c r="H283" t="str">
        <f>IF(F283&gt;=$J$9,IF(T_4_5671012315[[#This Row],[Errors]]=0,"True Positive","False Positive"),IF(T_4_5671012315[[#This Row],[Errors]]&gt;0,"False Negative","True Negative"))</f>
        <v>True Positive</v>
      </c>
    </row>
    <row r="284" spans="1:8" x14ac:dyDescent="0.25">
      <c r="A284" t="s">
        <v>534</v>
      </c>
      <c r="C284" s="2" t="s">
        <v>264</v>
      </c>
      <c r="D284" s="2" t="s">
        <v>22</v>
      </c>
      <c r="E284" s="9" t="s">
        <v>22</v>
      </c>
      <c r="F284" s="9">
        <v>0.74</v>
      </c>
      <c r="G284" s="9">
        <v>0</v>
      </c>
      <c r="H284" t="str">
        <f>IF(F284&gt;=$J$9,IF(T_4_5671012315[[#This Row],[Errors]]=0,"True Positive","False Positive"),IF(T_4_5671012315[[#This Row],[Errors]]&gt;0,"False Negative","True Negative"))</f>
        <v>True Positive</v>
      </c>
    </row>
    <row r="285" spans="1:8" x14ac:dyDescent="0.25">
      <c r="A285" t="s">
        <v>535</v>
      </c>
      <c r="C285" s="2" t="s">
        <v>264</v>
      </c>
      <c r="D285" s="2" t="s">
        <v>179</v>
      </c>
      <c r="E285" s="9" t="s">
        <v>179</v>
      </c>
      <c r="F285" s="9">
        <v>0.66</v>
      </c>
      <c r="G285" s="9">
        <v>0</v>
      </c>
      <c r="H285" t="str">
        <f>IF(F285&gt;=$J$9,IF(T_4_5671012315[[#This Row],[Errors]]=0,"True Positive","False Positive"),IF(T_4_5671012315[[#This Row],[Errors]]&gt;0,"False Negative","True Negative"))</f>
        <v>True Negative</v>
      </c>
    </row>
    <row r="286" spans="1:8" x14ac:dyDescent="0.25">
      <c r="A286" t="s">
        <v>536</v>
      </c>
      <c r="C286" s="2" t="s">
        <v>264</v>
      </c>
      <c r="D286" s="2" t="s">
        <v>179</v>
      </c>
      <c r="E286" s="9" t="s">
        <v>179</v>
      </c>
      <c r="F286" s="9">
        <v>0.66</v>
      </c>
      <c r="G286" s="9">
        <v>0</v>
      </c>
      <c r="H286" t="str">
        <f>IF(F286&gt;=$J$9,IF(T_4_5671012315[[#This Row],[Errors]]=0,"True Positive","False Positive"),IF(T_4_5671012315[[#This Row],[Errors]]&gt;0,"False Negative","True Negative"))</f>
        <v>True Negative</v>
      </c>
    </row>
    <row r="287" spans="1:8" x14ac:dyDescent="0.25">
      <c r="A287" t="s">
        <v>537</v>
      </c>
      <c r="C287" s="2" t="s">
        <v>264</v>
      </c>
      <c r="D287" s="2" t="s">
        <v>139</v>
      </c>
      <c r="E287" s="9" t="s">
        <v>139</v>
      </c>
      <c r="F287" s="9">
        <v>0.76</v>
      </c>
      <c r="G287" s="9">
        <v>0</v>
      </c>
      <c r="H287" t="str">
        <f>IF(F287&gt;=$J$9,IF(T_4_5671012315[[#This Row],[Errors]]=0,"True Positive","False Positive"),IF(T_4_5671012315[[#This Row],[Errors]]&gt;0,"False Negative","True Negative"))</f>
        <v>True Positive</v>
      </c>
    </row>
    <row r="288" spans="1:8" x14ac:dyDescent="0.25">
      <c r="A288" t="s">
        <v>538</v>
      </c>
      <c r="C288" s="2" t="s">
        <v>264</v>
      </c>
      <c r="D288" s="2" t="s">
        <v>139</v>
      </c>
      <c r="E288" s="9" t="s">
        <v>139</v>
      </c>
      <c r="F288" s="9">
        <v>0.76</v>
      </c>
      <c r="G288" s="9">
        <v>0</v>
      </c>
      <c r="H288" t="str">
        <f>IF(F288&gt;=$J$9,IF(T_4_5671012315[[#This Row],[Errors]]=0,"True Positive","False Positive"),IF(T_4_5671012315[[#This Row],[Errors]]&gt;0,"False Negative","True Negative"))</f>
        <v>True Positive</v>
      </c>
    </row>
    <row r="289" spans="1:8" x14ac:dyDescent="0.25">
      <c r="A289" t="s">
        <v>539</v>
      </c>
      <c r="C289" s="2" t="s">
        <v>264</v>
      </c>
      <c r="D289" s="2" t="s">
        <v>37</v>
      </c>
      <c r="E289" s="9" t="s">
        <v>37</v>
      </c>
      <c r="F289" s="9">
        <v>0.72</v>
      </c>
      <c r="G289" s="9">
        <v>0</v>
      </c>
      <c r="H289" t="str">
        <f>IF(F289&gt;=$J$9,IF(T_4_5671012315[[#This Row],[Errors]]=0,"True Positive","False Positive"),IF(T_4_5671012315[[#This Row],[Errors]]&gt;0,"False Negative","True Negative"))</f>
        <v>True Positive</v>
      </c>
    </row>
    <row r="290" spans="1:8" x14ac:dyDescent="0.25">
      <c r="A290" t="s">
        <v>540</v>
      </c>
      <c r="C290" s="2" t="s">
        <v>264</v>
      </c>
      <c r="D290" s="2" t="s">
        <v>37</v>
      </c>
      <c r="E290" s="9" t="s">
        <v>37</v>
      </c>
      <c r="F290" s="9">
        <v>0.72</v>
      </c>
      <c r="G290" s="9">
        <v>0</v>
      </c>
      <c r="H290" t="str">
        <f>IF(F290&gt;=$J$9,IF(T_4_5671012315[[#This Row],[Errors]]=0,"True Positive","False Positive"),IF(T_4_5671012315[[#This Row],[Errors]]&gt;0,"False Negative","True Negative"))</f>
        <v>True Positive</v>
      </c>
    </row>
    <row r="291" spans="1:8" x14ac:dyDescent="0.25">
      <c r="A291" t="s">
        <v>541</v>
      </c>
      <c r="C291" s="2" t="s">
        <v>264</v>
      </c>
      <c r="D291" s="2" t="s">
        <v>37</v>
      </c>
      <c r="E291" s="9" t="s">
        <v>37</v>
      </c>
      <c r="F291" s="9">
        <v>0.73</v>
      </c>
      <c r="G291" s="9">
        <v>0</v>
      </c>
      <c r="H291" t="str">
        <f>IF(F291&gt;=$J$9,IF(T_4_5671012315[[#This Row],[Errors]]=0,"True Positive","False Positive"),IF(T_4_5671012315[[#This Row],[Errors]]&gt;0,"False Negative","True Negative"))</f>
        <v>True Positive</v>
      </c>
    </row>
    <row r="292" spans="1:8" x14ac:dyDescent="0.25">
      <c r="A292" t="s">
        <v>542</v>
      </c>
      <c r="C292" s="2" t="s">
        <v>264</v>
      </c>
      <c r="D292" s="2" t="s">
        <v>37</v>
      </c>
      <c r="E292" s="9" t="s">
        <v>37</v>
      </c>
      <c r="F292" s="9">
        <v>0.73</v>
      </c>
      <c r="G292" s="9">
        <v>0</v>
      </c>
      <c r="H292" t="str">
        <f>IF(F292&gt;=$J$9,IF(T_4_5671012315[[#This Row],[Errors]]=0,"True Positive","False Positive"),IF(T_4_5671012315[[#This Row],[Errors]]&gt;0,"False Negative","True Negative"))</f>
        <v>True Positive</v>
      </c>
    </row>
    <row r="293" spans="1:8" x14ac:dyDescent="0.25">
      <c r="A293" t="s">
        <v>543</v>
      </c>
      <c r="C293" s="2" t="s">
        <v>264</v>
      </c>
      <c r="D293" s="2" t="s">
        <v>544</v>
      </c>
      <c r="E293" s="9" t="s">
        <v>129</v>
      </c>
      <c r="F293" s="9">
        <v>0.65</v>
      </c>
      <c r="G293" s="9">
        <v>2</v>
      </c>
      <c r="H293" t="str">
        <f>IF(F293&gt;=$J$9,IF(T_4_5671012315[[#This Row],[Errors]]=0,"True Positive","False Positive"),IF(T_4_5671012315[[#This Row],[Errors]]&gt;0,"False Negative","True Negative"))</f>
        <v>False Negative</v>
      </c>
    </row>
    <row r="294" spans="1:8" x14ac:dyDescent="0.25">
      <c r="A294" t="s">
        <v>545</v>
      </c>
      <c r="C294" s="2" t="s">
        <v>264</v>
      </c>
      <c r="D294" s="2" t="s">
        <v>544</v>
      </c>
      <c r="E294" s="9" t="s">
        <v>129</v>
      </c>
      <c r="F294" s="9">
        <v>0.65</v>
      </c>
      <c r="G294" s="9">
        <v>2</v>
      </c>
      <c r="H294" t="str">
        <f>IF(F294&gt;=$J$9,IF(T_4_5671012315[[#This Row],[Errors]]=0,"True Positive","False Positive"),IF(T_4_5671012315[[#This Row],[Errors]]&gt;0,"False Negative","True Negative"))</f>
        <v>False Negative</v>
      </c>
    </row>
    <row r="295" spans="1:8" x14ac:dyDescent="0.25">
      <c r="A295" t="s">
        <v>546</v>
      </c>
      <c r="C295" s="2" t="s">
        <v>264</v>
      </c>
      <c r="D295" s="2" t="s">
        <v>144</v>
      </c>
      <c r="E295" s="9" t="s">
        <v>144</v>
      </c>
      <c r="F295" s="9">
        <v>0.68</v>
      </c>
      <c r="G295" s="9">
        <v>0</v>
      </c>
      <c r="H295" t="str">
        <f>IF(F295&gt;=$J$9,IF(T_4_5671012315[[#This Row],[Errors]]=0,"True Positive","False Positive"),IF(T_4_5671012315[[#This Row],[Errors]]&gt;0,"False Negative","True Negative"))</f>
        <v>True Negative</v>
      </c>
    </row>
    <row r="296" spans="1:8" x14ac:dyDescent="0.25">
      <c r="A296" t="s">
        <v>547</v>
      </c>
      <c r="C296" s="2" t="s">
        <v>264</v>
      </c>
      <c r="D296" s="2" t="s">
        <v>144</v>
      </c>
      <c r="E296" s="9" t="s">
        <v>144</v>
      </c>
      <c r="F296" s="9">
        <v>0.68</v>
      </c>
      <c r="G296" s="9">
        <v>0</v>
      </c>
      <c r="H296" t="str">
        <f>IF(F296&gt;=$J$9,IF(T_4_5671012315[[#This Row],[Errors]]=0,"True Positive","False Positive"),IF(T_4_5671012315[[#This Row],[Errors]]&gt;0,"False Negative","True Negative"))</f>
        <v>True Negative</v>
      </c>
    </row>
    <row r="297" spans="1:8" x14ac:dyDescent="0.25">
      <c r="A297" t="s">
        <v>548</v>
      </c>
      <c r="C297" s="2" t="s">
        <v>264</v>
      </c>
      <c r="D297" s="2" t="s">
        <v>38</v>
      </c>
      <c r="E297" s="9" t="s">
        <v>38</v>
      </c>
      <c r="F297" s="9">
        <v>0.74</v>
      </c>
      <c r="G297" s="9">
        <v>0</v>
      </c>
      <c r="H297" t="str">
        <f>IF(F297&gt;=$J$9,IF(T_4_5671012315[[#This Row],[Errors]]=0,"True Positive","False Positive"),IF(T_4_5671012315[[#This Row],[Errors]]&gt;0,"False Negative","True Negative"))</f>
        <v>True Positive</v>
      </c>
    </row>
    <row r="298" spans="1:8" x14ac:dyDescent="0.25">
      <c r="A298" t="s">
        <v>549</v>
      </c>
      <c r="C298" s="2" t="s">
        <v>264</v>
      </c>
      <c r="D298" s="2" t="s">
        <v>38</v>
      </c>
      <c r="E298" s="9" t="s">
        <v>38</v>
      </c>
      <c r="F298" s="9">
        <v>0.74</v>
      </c>
      <c r="G298" s="9">
        <v>0</v>
      </c>
      <c r="H298" t="str">
        <f>IF(F298&gt;=$J$9,IF(T_4_5671012315[[#This Row],[Errors]]=0,"True Positive","False Positive"),IF(T_4_5671012315[[#This Row],[Errors]]&gt;0,"False Negative","True Negative"))</f>
        <v>True Positive</v>
      </c>
    </row>
    <row r="299" spans="1:8" x14ac:dyDescent="0.25">
      <c r="A299" t="s">
        <v>550</v>
      </c>
      <c r="C299" s="2" t="s">
        <v>264</v>
      </c>
      <c r="D299" s="2" t="s">
        <v>551</v>
      </c>
      <c r="E299" s="9" t="s">
        <v>219</v>
      </c>
      <c r="F299" s="9">
        <v>0.52</v>
      </c>
      <c r="G299" s="9">
        <v>1</v>
      </c>
      <c r="H299" t="str">
        <f>IF(F299&gt;=$J$9,IF(T_4_5671012315[[#This Row],[Errors]]=0,"True Positive","False Positive"),IF(T_4_5671012315[[#This Row],[Errors]]&gt;0,"False Negative","True Negative"))</f>
        <v>False Negative</v>
      </c>
    </row>
    <row r="300" spans="1:8" x14ac:dyDescent="0.25">
      <c r="A300" t="s">
        <v>552</v>
      </c>
      <c r="C300" s="2" t="s">
        <v>264</v>
      </c>
      <c r="D300" s="2" t="s">
        <v>551</v>
      </c>
      <c r="E300" s="9" t="s">
        <v>219</v>
      </c>
      <c r="F300" s="9">
        <v>0.52</v>
      </c>
      <c r="G300" s="9">
        <v>1</v>
      </c>
      <c r="H300" t="str">
        <f>IF(F300&gt;=$J$9,IF(T_4_5671012315[[#This Row],[Errors]]=0,"True Positive","False Positive"),IF(T_4_5671012315[[#This Row],[Errors]]&gt;0,"False Negative","True Negative"))</f>
        <v>False Negative</v>
      </c>
    </row>
    <row r="301" spans="1:8" x14ac:dyDescent="0.25">
      <c r="A301" t="s">
        <v>553</v>
      </c>
      <c r="C301" s="2" t="s">
        <v>264</v>
      </c>
      <c r="D301" s="2" t="s">
        <v>171</v>
      </c>
      <c r="E301" s="9" t="s">
        <v>171</v>
      </c>
      <c r="F301" s="9">
        <v>0.72</v>
      </c>
      <c r="G301" s="9">
        <v>0</v>
      </c>
      <c r="H301" t="str">
        <f>IF(F301&gt;=$J$9,IF(T_4_5671012315[[#This Row],[Errors]]=0,"True Positive","False Positive"),IF(T_4_5671012315[[#This Row],[Errors]]&gt;0,"False Negative","True Negative"))</f>
        <v>True Positive</v>
      </c>
    </row>
    <row r="302" spans="1:8" x14ac:dyDescent="0.25">
      <c r="A302" t="s">
        <v>554</v>
      </c>
      <c r="C302" s="2" t="s">
        <v>264</v>
      </c>
      <c r="D302" s="2" t="s">
        <v>171</v>
      </c>
      <c r="E302" s="9" t="s">
        <v>171</v>
      </c>
      <c r="F302" s="9">
        <v>0.72</v>
      </c>
      <c r="G302" s="9">
        <v>0</v>
      </c>
      <c r="H302" t="str">
        <f>IF(F302&gt;=$J$9,IF(T_4_5671012315[[#This Row],[Errors]]=0,"True Positive","False Positive"),IF(T_4_5671012315[[#This Row],[Errors]]&gt;0,"False Negative","True Negative"))</f>
        <v>True Positive</v>
      </c>
    </row>
    <row r="303" spans="1:8" x14ac:dyDescent="0.25">
      <c r="A303" t="s">
        <v>555</v>
      </c>
      <c r="C303" s="2" t="s">
        <v>264</v>
      </c>
      <c r="D303" s="2" t="s">
        <v>231</v>
      </c>
      <c r="E303" s="9" t="s">
        <v>231</v>
      </c>
      <c r="F303" s="9">
        <v>0.7</v>
      </c>
      <c r="G303" s="9">
        <v>0</v>
      </c>
      <c r="H303" t="str">
        <f>IF(F303&gt;=$J$9,IF(T_4_5671012315[[#This Row],[Errors]]=0,"True Positive","False Positive"),IF(T_4_5671012315[[#This Row],[Errors]]&gt;0,"False Negative","True Negative"))</f>
        <v>True Positive</v>
      </c>
    </row>
    <row r="304" spans="1:8" x14ac:dyDescent="0.25">
      <c r="A304" t="s">
        <v>556</v>
      </c>
      <c r="C304" s="2" t="s">
        <v>264</v>
      </c>
      <c r="D304" s="2" t="s">
        <v>231</v>
      </c>
      <c r="E304" s="9" t="s">
        <v>231</v>
      </c>
      <c r="F304" s="9">
        <v>0.7</v>
      </c>
      <c r="G304" s="9">
        <v>0</v>
      </c>
      <c r="H304" t="str">
        <f>IF(F304&gt;=$J$9,IF(T_4_5671012315[[#This Row],[Errors]]=0,"True Positive","False Positive"),IF(T_4_5671012315[[#This Row],[Errors]]&gt;0,"False Negative","True Negative"))</f>
        <v>True Positive</v>
      </c>
    </row>
    <row r="305" spans="1:8" x14ac:dyDescent="0.25">
      <c r="A305" t="s">
        <v>557</v>
      </c>
      <c r="C305" s="2" t="s">
        <v>264</v>
      </c>
      <c r="D305" s="2" t="s">
        <v>78</v>
      </c>
      <c r="E305" s="9" t="s">
        <v>78</v>
      </c>
      <c r="F305" s="9">
        <v>0.59</v>
      </c>
      <c r="G305" s="9">
        <v>0</v>
      </c>
      <c r="H305" t="str">
        <f>IF(F305&gt;=$J$9,IF(T_4_5671012315[[#This Row],[Errors]]=0,"True Positive","False Positive"),IF(T_4_5671012315[[#This Row],[Errors]]&gt;0,"False Negative","True Negative"))</f>
        <v>True Negative</v>
      </c>
    </row>
    <row r="306" spans="1:8" x14ac:dyDescent="0.25">
      <c r="A306" t="s">
        <v>558</v>
      </c>
      <c r="C306" s="2" t="s">
        <v>264</v>
      </c>
      <c r="D306" s="2" t="s">
        <v>78</v>
      </c>
      <c r="E306" s="9" t="s">
        <v>78</v>
      </c>
      <c r="F306" s="9">
        <v>0.59</v>
      </c>
      <c r="G306" s="9">
        <v>0</v>
      </c>
      <c r="H306" t="str">
        <f>IF(F306&gt;=$J$9,IF(T_4_5671012315[[#This Row],[Errors]]=0,"True Positive","False Positive"),IF(T_4_5671012315[[#This Row],[Errors]]&gt;0,"False Negative","True Negative"))</f>
        <v>True Negative</v>
      </c>
    </row>
    <row r="307" spans="1:8" x14ac:dyDescent="0.25">
      <c r="A307" t="s">
        <v>559</v>
      </c>
      <c r="C307" s="2" t="s">
        <v>264</v>
      </c>
      <c r="D307" s="2" t="s">
        <v>180</v>
      </c>
      <c r="E307" s="9" t="s">
        <v>180</v>
      </c>
      <c r="F307" s="9">
        <v>0.57999999999999996</v>
      </c>
      <c r="G307" s="9">
        <v>0</v>
      </c>
      <c r="H307" t="str">
        <f>IF(F307&gt;=$J$9,IF(T_4_5671012315[[#This Row],[Errors]]=0,"True Positive","False Positive"),IF(T_4_5671012315[[#This Row],[Errors]]&gt;0,"False Negative","True Negative"))</f>
        <v>True Negative</v>
      </c>
    </row>
    <row r="308" spans="1:8" x14ac:dyDescent="0.25">
      <c r="A308" t="s">
        <v>560</v>
      </c>
      <c r="C308" s="2" t="s">
        <v>264</v>
      </c>
      <c r="D308" s="2" t="s">
        <v>180</v>
      </c>
      <c r="E308" s="9" t="s">
        <v>180</v>
      </c>
      <c r="F308" s="9">
        <v>0.57999999999999996</v>
      </c>
      <c r="G308" s="9">
        <v>0</v>
      </c>
      <c r="H308" t="str">
        <f>IF(F308&gt;=$J$9,IF(T_4_5671012315[[#This Row],[Errors]]=0,"True Positive","False Positive"),IF(T_4_5671012315[[#This Row],[Errors]]&gt;0,"False Negative","True Negative"))</f>
        <v>True Negative</v>
      </c>
    </row>
    <row r="309" spans="1:8" x14ac:dyDescent="0.25">
      <c r="A309" t="s">
        <v>561</v>
      </c>
      <c r="C309" s="2" t="s">
        <v>264</v>
      </c>
      <c r="D309" s="2" t="s">
        <v>25</v>
      </c>
      <c r="E309" s="9" t="s">
        <v>25</v>
      </c>
      <c r="F309" s="9">
        <v>0.77</v>
      </c>
      <c r="G309" s="9">
        <v>0</v>
      </c>
      <c r="H309" t="str">
        <f>IF(F309&gt;=$J$9,IF(T_4_5671012315[[#This Row],[Errors]]=0,"True Positive","False Positive"),IF(T_4_5671012315[[#This Row],[Errors]]&gt;0,"False Negative","True Negative"))</f>
        <v>True Positive</v>
      </c>
    </row>
    <row r="310" spans="1:8" x14ac:dyDescent="0.25">
      <c r="A310" t="s">
        <v>562</v>
      </c>
      <c r="C310" s="2" t="s">
        <v>264</v>
      </c>
      <c r="D310" s="2" t="s">
        <v>25</v>
      </c>
      <c r="E310" s="9" t="s">
        <v>25</v>
      </c>
      <c r="F310" s="9">
        <v>0.77</v>
      </c>
      <c r="G310" s="9">
        <v>0</v>
      </c>
      <c r="H310" t="str">
        <f>IF(F310&gt;=$J$9,IF(T_4_5671012315[[#This Row],[Errors]]=0,"True Positive","False Positive"),IF(T_4_5671012315[[#This Row],[Errors]]&gt;0,"False Negative","True Negative"))</f>
        <v>True Positive</v>
      </c>
    </row>
    <row r="311" spans="1:8" x14ac:dyDescent="0.25">
      <c r="A311" t="s">
        <v>563</v>
      </c>
      <c r="C311" s="2" t="s">
        <v>264</v>
      </c>
      <c r="D311" s="2" t="s">
        <v>162</v>
      </c>
      <c r="E311" s="9" t="s">
        <v>162</v>
      </c>
      <c r="F311" s="9">
        <v>0.65</v>
      </c>
      <c r="G311" s="9">
        <v>0</v>
      </c>
      <c r="H311" t="str">
        <f>IF(F311&gt;=$J$9,IF(T_4_5671012315[[#This Row],[Errors]]=0,"True Positive","False Positive"),IF(T_4_5671012315[[#This Row],[Errors]]&gt;0,"False Negative","True Negative"))</f>
        <v>True Negative</v>
      </c>
    </row>
    <row r="312" spans="1:8" x14ac:dyDescent="0.25">
      <c r="A312" t="s">
        <v>564</v>
      </c>
      <c r="C312" s="2" t="s">
        <v>264</v>
      </c>
      <c r="D312" s="2" t="s">
        <v>162</v>
      </c>
      <c r="E312" s="9" t="s">
        <v>162</v>
      </c>
      <c r="F312" s="9">
        <v>0.65</v>
      </c>
      <c r="G312" s="9">
        <v>0</v>
      </c>
      <c r="H312" t="str">
        <f>IF(F312&gt;=$J$9,IF(T_4_5671012315[[#This Row],[Errors]]=0,"True Positive","False Positive"),IF(T_4_5671012315[[#This Row],[Errors]]&gt;0,"False Negative","True Negative"))</f>
        <v>True Negative</v>
      </c>
    </row>
    <row r="313" spans="1:8" x14ac:dyDescent="0.25">
      <c r="A313" t="s">
        <v>565</v>
      </c>
      <c r="C313" s="2" t="s">
        <v>264</v>
      </c>
      <c r="D313" s="2" t="s">
        <v>137</v>
      </c>
      <c r="E313" s="9" t="s">
        <v>137</v>
      </c>
      <c r="F313" s="9">
        <v>0.72</v>
      </c>
      <c r="G313" s="9">
        <v>0</v>
      </c>
      <c r="H313" t="str">
        <f>IF(F313&gt;=$J$9,IF(T_4_5671012315[[#This Row],[Errors]]=0,"True Positive","False Positive"),IF(T_4_5671012315[[#This Row],[Errors]]&gt;0,"False Negative","True Negative"))</f>
        <v>True Positive</v>
      </c>
    </row>
    <row r="314" spans="1:8" x14ac:dyDescent="0.25">
      <c r="A314" t="s">
        <v>566</v>
      </c>
      <c r="C314" s="2" t="s">
        <v>264</v>
      </c>
      <c r="D314" s="2" t="s">
        <v>137</v>
      </c>
      <c r="E314" s="9" t="s">
        <v>137</v>
      </c>
      <c r="F314" s="9">
        <v>0.72</v>
      </c>
      <c r="G314" s="9">
        <v>0</v>
      </c>
      <c r="H314" t="str">
        <f>IF(F314&gt;=$J$9,IF(T_4_5671012315[[#This Row],[Errors]]=0,"True Positive","False Positive"),IF(T_4_5671012315[[#This Row],[Errors]]&gt;0,"False Negative","True Negative"))</f>
        <v>True Positive</v>
      </c>
    </row>
    <row r="315" spans="1:8" x14ac:dyDescent="0.25">
      <c r="A315" t="s">
        <v>567</v>
      </c>
      <c r="C315" s="2" t="s">
        <v>264</v>
      </c>
      <c r="D315" s="2" t="s">
        <v>241</v>
      </c>
      <c r="E315" s="9" t="s">
        <v>568</v>
      </c>
      <c r="F315" s="9">
        <v>0.12</v>
      </c>
      <c r="G315" s="9">
        <v>2</v>
      </c>
      <c r="H315" t="str">
        <f>IF(F315&gt;=$J$9,IF(T_4_5671012315[[#This Row],[Errors]]=0,"True Positive","False Positive"),IF(T_4_5671012315[[#This Row],[Errors]]&gt;0,"False Negative","True Negative"))</f>
        <v>False Negative</v>
      </c>
    </row>
    <row r="316" spans="1:8" x14ac:dyDescent="0.25">
      <c r="A316" t="s">
        <v>569</v>
      </c>
      <c r="C316" s="2" t="s">
        <v>264</v>
      </c>
      <c r="D316" s="2" t="s">
        <v>241</v>
      </c>
      <c r="E316" s="9" t="s">
        <v>568</v>
      </c>
      <c r="F316" s="9">
        <v>0.12</v>
      </c>
      <c r="G316" s="9">
        <v>2</v>
      </c>
      <c r="H316" t="str">
        <f>IF(F316&gt;=$J$9,IF(T_4_5671012315[[#This Row],[Errors]]=0,"True Positive","False Positive"),IF(T_4_5671012315[[#This Row],[Errors]]&gt;0,"False Negative","True Negative"))</f>
        <v>False Negative</v>
      </c>
    </row>
    <row r="317" spans="1:8" x14ac:dyDescent="0.25">
      <c r="A317" t="s">
        <v>570</v>
      </c>
      <c r="C317" s="2" t="s">
        <v>264</v>
      </c>
      <c r="D317" s="2" t="s">
        <v>166</v>
      </c>
      <c r="E317" s="9" t="s">
        <v>166</v>
      </c>
      <c r="F317" s="9">
        <v>0.52</v>
      </c>
      <c r="G317" s="9">
        <v>0</v>
      </c>
      <c r="H317" t="str">
        <f>IF(F317&gt;=$J$9,IF(T_4_5671012315[[#This Row],[Errors]]=0,"True Positive","False Positive"),IF(T_4_5671012315[[#This Row],[Errors]]&gt;0,"False Negative","True Negative"))</f>
        <v>True Negative</v>
      </c>
    </row>
    <row r="318" spans="1:8" x14ac:dyDescent="0.25">
      <c r="A318" t="s">
        <v>571</v>
      </c>
      <c r="C318" s="2" t="s">
        <v>264</v>
      </c>
      <c r="D318" s="2" t="s">
        <v>166</v>
      </c>
      <c r="E318" s="9" t="s">
        <v>166</v>
      </c>
      <c r="F318" s="9">
        <v>0.52</v>
      </c>
      <c r="G318" s="9">
        <v>0</v>
      </c>
      <c r="H318" t="str">
        <f>IF(F318&gt;=$J$9,IF(T_4_5671012315[[#This Row],[Errors]]=0,"True Positive","False Positive"),IF(T_4_5671012315[[#This Row],[Errors]]&gt;0,"False Negative","True Negative"))</f>
        <v>True Negative</v>
      </c>
    </row>
    <row r="319" spans="1:8" x14ac:dyDescent="0.25">
      <c r="A319" t="s">
        <v>572</v>
      </c>
      <c r="C319" s="2" t="s">
        <v>264</v>
      </c>
      <c r="D319" s="2" t="s">
        <v>206</v>
      </c>
      <c r="E319" s="9" t="s">
        <v>206</v>
      </c>
      <c r="F319" s="9">
        <v>0.68</v>
      </c>
      <c r="G319" s="9">
        <v>0</v>
      </c>
      <c r="H319" t="str">
        <f>IF(F319&gt;=$J$9,IF(T_4_5671012315[[#This Row],[Errors]]=0,"True Positive","False Positive"),IF(T_4_5671012315[[#This Row],[Errors]]&gt;0,"False Negative","True Negative"))</f>
        <v>True Negative</v>
      </c>
    </row>
    <row r="320" spans="1:8" x14ac:dyDescent="0.25">
      <c r="A320" t="s">
        <v>573</v>
      </c>
      <c r="C320" s="2" t="s">
        <v>264</v>
      </c>
      <c r="D320" s="2" t="s">
        <v>206</v>
      </c>
      <c r="E320" s="9" t="s">
        <v>206</v>
      </c>
      <c r="F320" s="9">
        <v>0.68</v>
      </c>
      <c r="G320" s="9">
        <v>0</v>
      </c>
      <c r="H320" t="str">
        <f>IF(F320&gt;=$J$9,IF(T_4_5671012315[[#This Row],[Errors]]=0,"True Positive","False Positive"),IF(T_4_5671012315[[#This Row],[Errors]]&gt;0,"False Negative","True Negative"))</f>
        <v>True Negative</v>
      </c>
    </row>
    <row r="321" spans="1:8" x14ac:dyDescent="0.25">
      <c r="A321" t="s">
        <v>574</v>
      </c>
      <c r="C321" s="2" t="s">
        <v>264</v>
      </c>
      <c r="D321" s="2" t="s">
        <v>244</v>
      </c>
      <c r="E321" s="9" t="s">
        <v>244</v>
      </c>
      <c r="F321" s="9">
        <v>0.53</v>
      </c>
      <c r="G321" s="9">
        <v>0</v>
      </c>
      <c r="H321" t="str">
        <f>IF(F321&gt;=$J$9,IF(T_4_5671012315[[#This Row],[Errors]]=0,"True Positive","False Positive"),IF(T_4_5671012315[[#This Row],[Errors]]&gt;0,"False Negative","True Negative"))</f>
        <v>True Negative</v>
      </c>
    </row>
    <row r="322" spans="1:8" x14ac:dyDescent="0.25">
      <c r="A322" t="s">
        <v>575</v>
      </c>
      <c r="C322" s="2" t="s">
        <v>264</v>
      </c>
      <c r="D322" s="2" t="s">
        <v>244</v>
      </c>
      <c r="E322" s="9" t="s">
        <v>244</v>
      </c>
      <c r="F322" s="9">
        <v>0.53</v>
      </c>
      <c r="G322" s="9">
        <v>0</v>
      </c>
      <c r="H322" t="str">
        <f>IF(F322&gt;=$J$9,IF(T_4_5671012315[[#This Row],[Errors]]=0,"True Positive","False Positive"),IF(T_4_5671012315[[#This Row],[Errors]]&gt;0,"False Negative","True Negative"))</f>
        <v>True Negative</v>
      </c>
    </row>
    <row r="323" spans="1:8" x14ac:dyDescent="0.25">
      <c r="A323" t="s">
        <v>576</v>
      </c>
      <c r="C323" s="2" t="s">
        <v>264</v>
      </c>
      <c r="D323" s="2" t="s">
        <v>53</v>
      </c>
      <c r="E323" s="9" t="s">
        <v>151</v>
      </c>
      <c r="F323" s="9">
        <v>0.69</v>
      </c>
      <c r="G323" s="9">
        <v>2</v>
      </c>
      <c r="H323" t="str">
        <f>IF(F323&gt;=$J$9,IF(T_4_5671012315[[#This Row],[Errors]]=0,"True Positive","False Positive"),IF(T_4_5671012315[[#This Row],[Errors]]&gt;0,"False Negative","True Negative"))</f>
        <v>False Negative</v>
      </c>
    </row>
    <row r="324" spans="1:8" x14ac:dyDescent="0.25">
      <c r="A324" t="s">
        <v>577</v>
      </c>
      <c r="C324" s="2" t="s">
        <v>264</v>
      </c>
      <c r="D324" s="2" t="s">
        <v>53</v>
      </c>
      <c r="E324" s="9" t="s">
        <v>151</v>
      </c>
      <c r="F324" s="9">
        <v>0.69</v>
      </c>
      <c r="G324" s="9">
        <v>2</v>
      </c>
      <c r="H324" t="str">
        <f>IF(F324&gt;=$J$9,IF(T_4_5671012315[[#This Row],[Errors]]=0,"True Positive","False Positive"),IF(T_4_5671012315[[#This Row],[Errors]]&gt;0,"False Negative","True Negative"))</f>
        <v>False Negative</v>
      </c>
    </row>
    <row r="325" spans="1:8" x14ac:dyDescent="0.25">
      <c r="A325" t="s">
        <v>578</v>
      </c>
      <c r="C325" s="2" t="s">
        <v>264</v>
      </c>
      <c r="D325" s="2" t="s">
        <v>53</v>
      </c>
      <c r="E325" s="9" t="s">
        <v>53</v>
      </c>
      <c r="F325" s="9">
        <v>0.74</v>
      </c>
      <c r="G325" s="9">
        <v>0</v>
      </c>
      <c r="H325" t="str">
        <f>IF(F325&gt;=$J$9,IF(T_4_5671012315[[#This Row],[Errors]]=0,"True Positive","False Positive"),IF(T_4_5671012315[[#This Row],[Errors]]&gt;0,"False Negative","True Negative"))</f>
        <v>True Positive</v>
      </c>
    </row>
    <row r="326" spans="1:8" x14ac:dyDescent="0.25">
      <c r="A326" t="s">
        <v>579</v>
      </c>
      <c r="C326" s="2" t="s">
        <v>264</v>
      </c>
      <c r="D326" s="2" t="s">
        <v>53</v>
      </c>
      <c r="E326" s="9" t="s">
        <v>53</v>
      </c>
      <c r="F326" s="9">
        <v>0.74</v>
      </c>
      <c r="G326" s="9">
        <v>0</v>
      </c>
      <c r="H326" t="str">
        <f>IF(F326&gt;=$J$9,IF(T_4_5671012315[[#This Row],[Errors]]=0,"True Positive","False Positive"),IF(T_4_5671012315[[#This Row],[Errors]]&gt;0,"False Negative","True Negative"))</f>
        <v>True Positive</v>
      </c>
    </row>
    <row r="327" spans="1:8" x14ac:dyDescent="0.25">
      <c r="A327" t="s">
        <v>580</v>
      </c>
      <c r="C327" s="2" t="s">
        <v>264</v>
      </c>
      <c r="D327" s="2" t="s">
        <v>131</v>
      </c>
      <c r="E327" s="9" t="s">
        <v>131</v>
      </c>
      <c r="F327" s="9">
        <v>0.63</v>
      </c>
      <c r="G327" s="9">
        <v>0</v>
      </c>
      <c r="H327" t="str">
        <f>IF(F327&gt;=$J$9,IF(T_4_5671012315[[#This Row],[Errors]]=0,"True Positive","False Positive"),IF(T_4_5671012315[[#This Row],[Errors]]&gt;0,"False Negative","True Negative"))</f>
        <v>True Negative</v>
      </c>
    </row>
    <row r="328" spans="1:8" x14ac:dyDescent="0.25">
      <c r="A328" t="s">
        <v>581</v>
      </c>
      <c r="C328" s="2" t="s">
        <v>264</v>
      </c>
      <c r="D328" s="2" t="s">
        <v>131</v>
      </c>
      <c r="E328" s="9" t="s">
        <v>131</v>
      </c>
      <c r="F328" s="9">
        <v>0.63</v>
      </c>
      <c r="G328" s="9">
        <v>0</v>
      </c>
      <c r="H328" t="str">
        <f>IF(F328&gt;=$J$9,IF(T_4_5671012315[[#This Row],[Errors]]=0,"True Positive","False Positive"),IF(T_4_5671012315[[#This Row],[Errors]]&gt;0,"False Negative","True Negative"))</f>
        <v>True Negative</v>
      </c>
    </row>
    <row r="329" spans="1:8" x14ac:dyDescent="0.25">
      <c r="A329" t="s">
        <v>582</v>
      </c>
      <c r="C329" s="2" t="s">
        <v>264</v>
      </c>
      <c r="D329" s="2" t="s">
        <v>39</v>
      </c>
      <c r="E329" s="9" t="s">
        <v>39</v>
      </c>
      <c r="F329" s="9">
        <v>0.61</v>
      </c>
      <c r="G329" s="9">
        <v>0</v>
      </c>
      <c r="H329" t="str">
        <f>IF(F329&gt;=$J$9,IF(T_4_5671012315[[#This Row],[Errors]]=0,"True Positive","False Positive"),IF(T_4_5671012315[[#This Row],[Errors]]&gt;0,"False Negative","True Negative"))</f>
        <v>True Negative</v>
      </c>
    </row>
    <row r="330" spans="1:8" x14ac:dyDescent="0.25">
      <c r="A330" t="s">
        <v>583</v>
      </c>
      <c r="C330" s="2" t="s">
        <v>264</v>
      </c>
      <c r="D330" s="2" t="s">
        <v>39</v>
      </c>
      <c r="E330" s="9" t="s">
        <v>39</v>
      </c>
      <c r="F330" s="9">
        <v>0.61</v>
      </c>
      <c r="G330" s="9">
        <v>0</v>
      </c>
      <c r="H330" t="str">
        <f>IF(F330&gt;=$J$9,IF(T_4_5671012315[[#This Row],[Errors]]=0,"True Positive","False Positive"),IF(T_4_5671012315[[#This Row],[Errors]]&gt;0,"False Negative","True Negative"))</f>
        <v>True Negative</v>
      </c>
    </row>
    <row r="331" spans="1:8" x14ac:dyDescent="0.25">
      <c r="A331" t="s">
        <v>584</v>
      </c>
      <c r="C331" s="2" t="s">
        <v>264</v>
      </c>
      <c r="D331" s="2" t="s">
        <v>46</v>
      </c>
      <c r="E331" s="9" t="s">
        <v>46</v>
      </c>
      <c r="F331" s="9">
        <v>0.65</v>
      </c>
      <c r="G331" s="9">
        <v>0</v>
      </c>
      <c r="H331" t="str">
        <f>IF(F331&gt;=$J$9,IF(T_4_5671012315[[#This Row],[Errors]]=0,"True Positive","False Positive"),IF(T_4_5671012315[[#This Row],[Errors]]&gt;0,"False Negative","True Negative"))</f>
        <v>True Negative</v>
      </c>
    </row>
    <row r="332" spans="1:8" x14ac:dyDescent="0.25">
      <c r="A332" t="s">
        <v>585</v>
      </c>
      <c r="C332" s="2" t="s">
        <v>264</v>
      </c>
      <c r="D332" s="2" t="s">
        <v>46</v>
      </c>
      <c r="E332" s="9" t="s">
        <v>46</v>
      </c>
      <c r="F332" s="9">
        <v>0.65</v>
      </c>
      <c r="G332" s="9">
        <v>0</v>
      </c>
      <c r="H332" t="str">
        <f>IF(F332&gt;=$J$9,IF(T_4_5671012315[[#This Row],[Errors]]=0,"True Positive","False Positive"),IF(T_4_5671012315[[#This Row],[Errors]]&gt;0,"False Negative","True Negative"))</f>
        <v>True Negative</v>
      </c>
    </row>
    <row r="333" spans="1:8" x14ac:dyDescent="0.25">
      <c r="A333" t="s">
        <v>586</v>
      </c>
      <c r="C333" s="2" t="s">
        <v>264</v>
      </c>
      <c r="D333" s="2" t="s">
        <v>46</v>
      </c>
      <c r="E333" s="9" t="s">
        <v>46</v>
      </c>
      <c r="F333" s="9">
        <v>0.68</v>
      </c>
      <c r="G333" s="9">
        <v>0</v>
      </c>
      <c r="H333" t="str">
        <f>IF(F333&gt;=$J$9,IF(T_4_5671012315[[#This Row],[Errors]]=0,"True Positive","False Positive"),IF(T_4_5671012315[[#This Row],[Errors]]&gt;0,"False Negative","True Negative"))</f>
        <v>True Negative</v>
      </c>
    </row>
    <row r="334" spans="1:8" x14ac:dyDescent="0.25">
      <c r="A334" t="s">
        <v>587</v>
      </c>
      <c r="C334" s="2" t="s">
        <v>264</v>
      </c>
      <c r="D334" s="2" t="s">
        <v>46</v>
      </c>
      <c r="E334" s="9" t="s">
        <v>46</v>
      </c>
      <c r="F334" s="9">
        <v>0.68</v>
      </c>
      <c r="G334" s="9">
        <v>0</v>
      </c>
      <c r="H334" t="str">
        <f>IF(F334&gt;=$J$9,IF(T_4_5671012315[[#This Row],[Errors]]=0,"True Positive","False Positive"),IF(T_4_5671012315[[#This Row],[Errors]]&gt;0,"False Negative","True Negative"))</f>
        <v>True Negative</v>
      </c>
    </row>
    <row r="335" spans="1:8" x14ac:dyDescent="0.25">
      <c r="A335" t="s">
        <v>588</v>
      </c>
      <c r="C335" s="2" t="s">
        <v>264</v>
      </c>
      <c r="D335" s="2" t="s">
        <v>24</v>
      </c>
      <c r="E335" s="9" t="s">
        <v>24</v>
      </c>
      <c r="F335" s="9">
        <v>0.75</v>
      </c>
      <c r="G335" s="9">
        <v>0</v>
      </c>
      <c r="H335" t="str">
        <f>IF(F335&gt;=$J$9,IF(T_4_5671012315[[#This Row],[Errors]]=0,"True Positive","False Positive"),IF(T_4_5671012315[[#This Row],[Errors]]&gt;0,"False Negative","True Negative"))</f>
        <v>True Positive</v>
      </c>
    </row>
    <row r="336" spans="1:8" x14ac:dyDescent="0.25">
      <c r="A336" t="s">
        <v>589</v>
      </c>
      <c r="C336" s="2" t="s">
        <v>264</v>
      </c>
      <c r="D336" s="2" t="s">
        <v>24</v>
      </c>
      <c r="E336" s="9" t="s">
        <v>24</v>
      </c>
      <c r="F336" s="9">
        <v>0.75</v>
      </c>
      <c r="G336" s="9">
        <v>0</v>
      </c>
      <c r="H336" t="str">
        <f>IF(F336&gt;=$J$9,IF(T_4_5671012315[[#This Row],[Errors]]=0,"True Positive","False Positive"),IF(T_4_5671012315[[#This Row],[Errors]]&gt;0,"False Negative","True Negative"))</f>
        <v>True Positive</v>
      </c>
    </row>
    <row r="337" spans="1:8" x14ac:dyDescent="0.25">
      <c r="A337" t="s">
        <v>590</v>
      </c>
      <c r="C337" s="2" t="s">
        <v>264</v>
      </c>
      <c r="D337" s="2" t="s">
        <v>24</v>
      </c>
      <c r="E337" s="9" t="s">
        <v>24</v>
      </c>
      <c r="F337" s="9">
        <v>0.77</v>
      </c>
      <c r="G337" s="9">
        <v>0</v>
      </c>
      <c r="H337" t="str">
        <f>IF(F337&gt;=$J$9,IF(T_4_5671012315[[#This Row],[Errors]]=0,"True Positive","False Positive"),IF(T_4_5671012315[[#This Row],[Errors]]&gt;0,"False Negative","True Negative"))</f>
        <v>True Positive</v>
      </c>
    </row>
    <row r="338" spans="1:8" x14ac:dyDescent="0.25">
      <c r="A338" t="s">
        <v>591</v>
      </c>
      <c r="C338" s="2" t="s">
        <v>264</v>
      </c>
      <c r="D338" s="2" t="s">
        <v>24</v>
      </c>
      <c r="E338" s="9" t="s">
        <v>24</v>
      </c>
      <c r="F338" s="9">
        <v>0.77</v>
      </c>
      <c r="G338" s="9">
        <v>0</v>
      </c>
      <c r="H338" t="str">
        <f>IF(F338&gt;=$J$9,IF(T_4_5671012315[[#This Row],[Errors]]=0,"True Positive","False Positive"),IF(T_4_5671012315[[#This Row],[Errors]]&gt;0,"False Negative","True Negative"))</f>
        <v>True Positive</v>
      </c>
    </row>
    <row r="339" spans="1:8" x14ac:dyDescent="0.25">
      <c r="A339" t="s">
        <v>592</v>
      </c>
      <c r="C339" s="2" t="s">
        <v>264</v>
      </c>
      <c r="D339" s="2" t="s">
        <v>24</v>
      </c>
      <c r="E339" s="9" t="s">
        <v>24</v>
      </c>
      <c r="F339" s="9">
        <v>0.64</v>
      </c>
      <c r="G339" s="9">
        <v>0</v>
      </c>
      <c r="H339" t="str">
        <f>IF(F339&gt;=$J$9,IF(T_4_5671012315[[#This Row],[Errors]]=0,"True Positive","False Positive"),IF(T_4_5671012315[[#This Row],[Errors]]&gt;0,"False Negative","True Negative"))</f>
        <v>True Negative</v>
      </c>
    </row>
    <row r="340" spans="1:8" x14ac:dyDescent="0.25">
      <c r="A340" t="s">
        <v>593</v>
      </c>
      <c r="C340" s="2" t="s">
        <v>264</v>
      </c>
      <c r="D340" s="2" t="s">
        <v>24</v>
      </c>
      <c r="E340" s="9" t="s">
        <v>24</v>
      </c>
      <c r="F340" s="9">
        <v>0.64</v>
      </c>
      <c r="G340" s="9">
        <v>0</v>
      </c>
      <c r="H340" t="str">
        <f>IF(F340&gt;=$J$9,IF(T_4_5671012315[[#This Row],[Errors]]=0,"True Positive","False Positive"),IF(T_4_5671012315[[#This Row],[Errors]]&gt;0,"False Negative","True Negative"))</f>
        <v>True Negative</v>
      </c>
    </row>
    <row r="341" spans="1:8" x14ac:dyDescent="0.25">
      <c r="A341" t="s">
        <v>594</v>
      </c>
      <c r="C341" s="2" t="s">
        <v>264</v>
      </c>
      <c r="D341" s="2" t="s">
        <v>24</v>
      </c>
      <c r="E341" s="9" t="s">
        <v>24</v>
      </c>
      <c r="F341" s="9">
        <v>0.7</v>
      </c>
      <c r="G341" s="9">
        <v>0</v>
      </c>
      <c r="H341" t="str">
        <f>IF(F341&gt;=$J$9,IF(T_4_5671012315[[#This Row],[Errors]]=0,"True Positive","False Positive"),IF(T_4_5671012315[[#This Row],[Errors]]&gt;0,"False Negative","True Negative"))</f>
        <v>True Positive</v>
      </c>
    </row>
    <row r="342" spans="1:8" x14ac:dyDescent="0.25">
      <c r="A342" t="s">
        <v>595</v>
      </c>
      <c r="C342" s="2" t="s">
        <v>264</v>
      </c>
      <c r="D342" s="2" t="s">
        <v>24</v>
      </c>
      <c r="E342" s="9" t="s">
        <v>24</v>
      </c>
      <c r="F342" s="9">
        <v>0.7</v>
      </c>
      <c r="G342" s="9">
        <v>0</v>
      </c>
      <c r="H342" t="str">
        <f>IF(F342&gt;=$J$9,IF(T_4_5671012315[[#This Row],[Errors]]=0,"True Positive","False Positive"),IF(T_4_5671012315[[#This Row],[Errors]]&gt;0,"False Negative","True Negative"))</f>
        <v>True Positive</v>
      </c>
    </row>
    <row r="343" spans="1:8" x14ac:dyDescent="0.25">
      <c r="A343" t="s">
        <v>596</v>
      </c>
      <c r="C343" s="2" t="s">
        <v>264</v>
      </c>
      <c r="D343" s="2" t="s">
        <v>24</v>
      </c>
      <c r="E343" s="9" t="s">
        <v>24</v>
      </c>
      <c r="F343" s="9">
        <v>0.75</v>
      </c>
      <c r="G343" s="9">
        <v>0</v>
      </c>
      <c r="H343" t="str">
        <f>IF(F343&gt;=$J$9,IF(T_4_5671012315[[#This Row],[Errors]]=0,"True Positive","False Positive"),IF(T_4_5671012315[[#This Row],[Errors]]&gt;0,"False Negative","True Negative"))</f>
        <v>True Positive</v>
      </c>
    </row>
    <row r="344" spans="1:8" x14ac:dyDescent="0.25">
      <c r="A344" t="s">
        <v>597</v>
      </c>
      <c r="C344" s="2" t="s">
        <v>264</v>
      </c>
      <c r="D344" s="2" t="s">
        <v>24</v>
      </c>
      <c r="E344" s="9" t="s">
        <v>24</v>
      </c>
      <c r="F344" s="9">
        <v>0.75</v>
      </c>
      <c r="G344" s="9">
        <v>0</v>
      </c>
      <c r="H344" t="str">
        <f>IF(F344&gt;=$J$9,IF(T_4_5671012315[[#This Row],[Errors]]=0,"True Positive","False Positive"),IF(T_4_5671012315[[#This Row],[Errors]]&gt;0,"False Negative","True Negative"))</f>
        <v>True Positive</v>
      </c>
    </row>
    <row r="345" spans="1:8" x14ac:dyDescent="0.25">
      <c r="A345" t="s">
        <v>598</v>
      </c>
      <c r="C345" s="2" t="s">
        <v>264</v>
      </c>
      <c r="D345" s="2" t="s">
        <v>24</v>
      </c>
      <c r="E345" s="9" t="s">
        <v>24</v>
      </c>
      <c r="F345" s="9">
        <v>0.72</v>
      </c>
      <c r="G345" s="9">
        <v>0</v>
      </c>
      <c r="H345" t="str">
        <f>IF(F345&gt;=$J$9,IF(T_4_5671012315[[#This Row],[Errors]]=0,"True Positive","False Positive"),IF(T_4_5671012315[[#This Row],[Errors]]&gt;0,"False Negative","True Negative"))</f>
        <v>True Positive</v>
      </c>
    </row>
    <row r="346" spans="1:8" x14ac:dyDescent="0.25">
      <c r="A346" t="s">
        <v>599</v>
      </c>
      <c r="C346" s="2" t="s">
        <v>264</v>
      </c>
      <c r="D346" s="2" t="s">
        <v>24</v>
      </c>
      <c r="E346" s="9" t="s">
        <v>24</v>
      </c>
      <c r="F346" s="9">
        <v>0.72</v>
      </c>
      <c r="G346" s="9">
        <v>0</v>
      </c>
      <c r="H346" t="str">
        <f>IF(F346&gt;=$J$9,IF(T_4_5671012315[[#This Row],[Errors]]=0,"True Positive","False Positive"),IF(T_4_5671012315[[#This Row],[Errors]]&gt;0,"False Negative","True Negative"))</f>
        <v>True Positive</v>
      </c>
    </row>
    <row r="347" spans="1:8" x14ac:dyDescent="0.25">
      <c r="A347" t="s">
        <v>600</v>
      </c>
      <c r="C347" s="2" t="s">
        <v>264</v>
      </c>
      <c r="D347" s="2" t="s">
        <v>24</v>
      </c>
      <c r="E347" s="9" t="s">
        <v>24</v>
      </c>
      <c r="F347" s="9">
        <v>0.69</v>
      </c>
      <c r="G347" s="9">
        <v>0</v>
      </c>
      <c r="H347" t="str">
        <f>IF(F347&gt;=$J$9,IF(T_4_5671012315[[#This Row],[Errors]]=0,"True Positive","False Positive"),IF(T_4_5671012315[[#This Row],[Errors]]&gt;0,"False Negative","True Negative"))</f>
        <v>True Negative</v>
      </c>
    </row>
    <row r="348" spans="1:8" x14ac:dyDescent="0.25">
      <c r="A348" t="s">
        <v>601</v>
      </c>
      <c r="C348" s="2" t="s">
        <v>264</v>
      </c>
      <c r="D348" s="2" t="s">
        <v>24</v>
      </c>
      <c r="E348" s="9" t="s">
        <v>24</v>
      </c>
      <c r="F348" s="9">
        <v>0.69</v>
      </c>
      <c r="G348" s="9">
        <v>0</v>
      </c>
      <c r="H348" t="str">
        <f>IF(F348&gt;=$J$9,IF(T_4_5671012315[[#This Row],[Errors]]=0,"True Positive","False Positive"),IF(T_4_5671012315[[#This Row],[Errors]]&gt;0,"False Negative","True Negative"))</f>
        <v>True Negative</v>
      </c>
    </row>
    <row r="349" spans="1:8" x14ac:dyDescent="0.25">
      <c r="A349" t="s">
        <v>602</v>
      </c>
      <c r="C349" s="2" t="s">
        <v>264</v>
      </c>
      <c r="D349" s="2" t="s">
        <v>24</v>
      </c>
      <c r="E349" s="9" t="s">
        <v>24</v>
      </c>
      <c r="F349" s="9">
        <v>0.72</v>
      </c>
      <c r="G349" s="9">
        <v>0</v>
      </c>
      <c r="H349" t="str">
        <f>IF(F349&gt;=$J$9,IF(T_4_5671012315[[#This Row],[Errors]]=0,"True Positive","False Positive"),IF(T_4_5671012315[[#This Row],[Errors]]&gt;0,"False Negative","True Negative"))</f>
        <v>True Positive</v>
      </c>
    </row>
    <row r="350" spans="1:8" x14ac:dyDescent="0.25">
      <c r="A350" t="s">
        <v>603</v>
      </c>
      <c r="C350" s="2" t="s">
        <v>264</v>
      </c>
      <c r="D350" s="2" t="s">
        <v>24</v>
      </c>
      <c r="E350" s="9" t="s">
        <v>24</v>
      </c>
      <c r="F350" s="9">
        <v>0.72</v>
      </c>
      <c r="G350" s="9">
        <v>0</v>
      </c>
      <c r="H350" t="str">
        <f>IF(F350&gt;=$J$9,IF(T_4_5671012315[[#This Row],[Errors]]=0,"True Positive","False Positive"),IF(T_4_5671012315[[#This Row],[Errors]]&gt;0,"False Negative","True Negative"))</f>
        <v>True Positive</v>
      </c>
    </row>
    <row r="351" spans="1:8" x14ac:dyDescent="0.25">
      <c r="A351" t="s">
        <v>604</v>
      </c>
      <c r="C351" s="2" t="s">
        <v>264</v>
      </c>
      <c r="D351" s="2" t="s">
        <v>24</v>
      </c>
      <c r="E351" s="9" t="s">
        <v>24</v>
      </c>
      <c r="F351" s="9">
        <v>0.66</v>
      </c>
      <c r="G351" s="9">
        <v>0</v>
      </c>
      <c r="H351" t="str">
        <f>IF(F351&gt;=$J$9,IF(T_4_5671012315[[#This Row],[Errors]]=0,"True Positive","False Positive"),IF(T_4_5671012315[[#This Row],[Errors]]&gt;0,"False Negative","True Negative"))</f>
        <v>True Negative</v>
      </c>
    </row>
    <row r="352" spans="1:8" x14ac:dyDescent="0.25">
      <c r="A352" t="s">
        <v>605</v>
      </c>
      <c r="C352" s="2" t="s">
        <v>264</v>
      </c>
      <c r="D352" s="2" t="s">
        <v>24</v>
      </c>
      <c r="E352" s="9" t="s">
        <v>24</v>
      </c>
      <c r="F352" s="9">
        <v>0.66</v>
      </c>
      <c r="G352" s="9">
        <v>0</v>
      </c>
      <c r="H352" t="str">
        <f>IF(F352&gt;=$J$9,IF(T_4_5671012315[[#This Row],[Errors]]=0,"True Positive","False Positive"),IF(T_4_5671012315[[#This Row],[Errors]]&gt;0,"False Negative","True Negative"))</f>
        <v>True Negative</v>
      </c>
    </row>
    <row r="353" spans="1:8" x14ac:dyDescent="0.25">
      <c r="A353" t="s">
        <v>606</v>
      </c>
      <c r="C353" s="2" t="s">
        <v>264</v>
      </c>
      <c r="D353" s="2" t="s">
        <v>24</v>
      </c>
      <c r="E353" s="9" t="s">
        <v>24</v>
      </c>
      <c r="F353" s="9">
        <v>0.78</v>
      </c>
      <c r="G353" s="9">
        <v>0</v>
      </c>
      <c r="H353" t="str">
        <f>IF(F353&gt;=$J$9,IF(T_4_5671012315[[#This Row],[Errors]]=0,"True Positive","False Positive"),IF(T_4_5671012315[[#This Row],[Errors]]&gt;0,"False Negative","True Negative"))</f>
        <v>True Positive</v>
      </c>
    </row>
    <row r="354" spans="1:8" x14ac:dyDescent="0.25">
      <c r="A354" t="s">
        <v>607</v>
      </c>
      <c r="C354" s="2" t="s">
        <v>264</v>
      </c>
      <c r="D354" s="2" t="s">
        <v>24</v>
      </c>
      <c r="E354" s="9" t="s">
        <v>24</v>
      </c>
      <c r="F354" s="9">
        <v>0.78</v>
      </c>
      <c r="G354" s="9">
        <v>0</v>
      </c>
      <c r="H354" t="str">
        <f>IF(F354&gt;=$J$9,IF(T_4_5671012315[[#This Row],[Errors]]=0,"True Positive","False Positive"),IF(T_4_5671012315[[#This Row],[Errors]]&gt;0,"False Negative","True Negative"))</f>
        <v>True Positive</v>
      </c>
    </row>
    <row r="355" spans="1:8" x14ac:dyDescent="0.25">
      <c r="A355" t="s">
        <v>608</v>
      </c>
      <c r="C355" s="2" t="s">
        <v>264</v>
      </c>
      <c r="D355" s="2" t="s">
        <v>24</v>
      </c>
      <c r="E355" s="9" t="s">
        <v>24</v>
      </c>
      <c r="F355" s="9">
        <v>0.74</v>
      </c>
      <c r="G355" s="9">
        <v>0</v>
      </c>
      <c r="H355" t="str">
        <f>IF(F355&gt;=$J$9,IF(T_4_5671012315[[#This Row],[Errors]]=0,"True Positive","False Positive"),IF(T_4_5671012315[[#This Row],[Errors]]&gt;0,"False Negative","True Negative"))</f>
        <v>True Positive</v>
      </c>
    </row>
    <row r="356" spans="1:8" x14ac:dyDescent="0.25">
      <c r="A356" t="s">
        <v>609</v>
      </c>
      <c r="C356" s="2" t="s">
        <v>264</v>
      </c>
      <c r="D356" s="2" t="s">
        <v>24</v>
      </c>
      <c r="E356" s="9" t="s">
        <v>24</v>
      </c>
      <c r="F356" s="9">
        <v>0.74</v>
      </c>
      <c r="G356" s="9">
        <v>0</v>
      </c>
      <c r="H356" t="str">
        <f>IF(F356&gt;=$J$9,IF(T_4_5671012315[[#This Row],[Errors]]=0,"True Positive","False Positive"),IF(T_4_5671012315[[#This Row],[Errors]]&gt;0,"False Negative","True Negative"))</f>
        <v>True Positive</v>
      </c>
    </row>
    <row r="357" spans="1:8" x14ac:dyDescent="0.25">
      <c r="A357" t="s">
        <v>610</v>
      </c>
      <c r="C357" s="2" t="s">
        <v>264</v>
      </c>
      <c r="D357" s="2" t="s">
        <v>24</v>
      </c>
      <c r="E357" s="9" t="s">
        <v>24</v>
      </c>
      <c r="F357" s="9">
        <v>0.69</v>
      </c>
      <c r="G357" s="9">
        <v>0</v>
      </c>
      <c r="H357" t="str">
        <f>IF(F357&gt;=$J$9,IF(T_4_5671012315[[#This Row],[Errors]]=0,"True Positive","False Positive"),IF(T_4_5671012315[[#This Row],[Errors]]&gt;0,"False Negative","True Negative"))</f>
        <v>True Negative</v>
      </c>
    </row>
    <row r="358" spans="1:8" x14ac:dyDescent="0.25">
      <c r="A358" t="s">
        <v>611</v>
      </c>
      <c r="C358" s="2" t="s">
        <v>264</v>
      </c>
      <c r="D358" s="2" t="s">
        <v>24</v>
      </c>
      <c r="E358" s="9" t="s">
        <v>24</v>
      </c>
      <c r="F358" s="9">
        <v>0.69</v>
      </c>
      <c r="G358" s="9">
        <v>0</v>
      </c>
      <c r="H358" t="str">
        <f>IF(F358&gt;=$J$9,IF(T_4_5671012315[[#This Row],[Errors]]=0,"True Positive","False Positive"),IF(T_4_5671012315[[#This Row],[Errors]]&gt;0,"False Negative","True Negative"))</f>
        <v>True Negative</v>
      </c>
    </row>
    <row r="359" spans="1:8" x14ac:dyDescent="0.25">
      <c r="A359" t="s">
        <v>612</v>
      </c>
      <c r="C359" s="2" t="s">
        <v>264</v>
      </c>
      <c r="D359" s="2" t="s">
        <v>132</v>
      </c>
      <c r="E359" s="9" t="s">
        <v>132</v>
      </c>
      <c r="F359" s="9">
        <v>0.61</v>
      </c>
      <c r="G359" s="9">
        <v>0</v>
      </c>
      <c r="H359" t="str">
        <f>IF(F359&gt;=$J$9,IF(T_4_5671012315[[#This Row],[Errors]]=0,"True Positive","False Positive"),IF(T_4_5671012315[[#This Row],[Errors]]&gt;0,"False Negative","True Negative"))</f>
        <v>True Negative</v>
      </c>
    </row>
    <row r="360" spans="1:8" x14ac:dyDescent="0.25">
      <c r="A360" t="s">
        <v>613</v>
      </c>
      <c r="C360" s="2" t="s">
        <v>264</v>
      </c>
      <c r="D360" s="2" t="s">
        <v>132</v>
      </c>
      <c r="E360" s="9" t="s">
        <v>132</v>
      </c>
      <c r="F360" s="9">
        <v>0.61</v>
      </c>
      <c r="G360" s="9">
        <v>0</v>
      </c>
      <c r="H360" t="str">
        <f>IF(F360&gt;=$J$9,IF(T_4_5671012315[[#This Row],[Errors]]=0,"True Positive","False Positive"),IF(T_4_5671012315[[#This Row],[Errors]]&gt;0,"False Negative","True Negative"))</f>
        <v>True Negative</v>
      </c>
    </row>
    <row r="361" spans="1:8" x14ac:dyDescent="0.25">
      <c r="A361" t="s">
        <v>614</v>
      </c>
      <c r="C361" s="2" t="s">
        <v>264</v>
      </c>
      <c r="D361" s="2" t="s">
        <v>30</v>
      </c>
      <c r="E361" s="9" t="s">
        <v>30</v>
      </c>
      <c r="F361" s="9">
        <v>0.63</v>
      </c>
      <c r="G361" s="9">
        <v>0</v>
      </c>
      <c r="H361" t="str">
        <f>IF(F361&gt;=$J$9,IF(T_4_5671012315[[#This Row],[Errors]]=0,"True Positive","False Positive"),IF(T_4_5671012315[[#This Row],[Errors]]&gt;0,"False Negative","True Negative"))</f>
        <v>True Negative</v>
      </c>
    </row>
    <row r="362" spans="1:8" x14ac:dyDescent="0.25">
      <c r="A362" t="s">
        <v>615</v>
      </c>
      <c r="C362" s="2" t="s">
        <v>264</v>
      </c>
      <c r="D362" s="2" t="s">
        <v>30</v>
      </c>
      <c r="E362" s="9" t="s">
        <v>30</v>
      </c>
      <c r="F362" s="9">
        <v>0.63</v>
      </c>
      <c r="G362" s="9">
        <v>0</v>
      </c>
      <c r="H362" t="str">
        <f>IF(F362&gt;=$J$9,IF(T_4_5671012315[[#This Row],[Errors]]=0,"True Positive","False Positive"),IF(T_4_5671012315[[#This Row],[Errors]]&gt;0,"False Negative","True Negative"))</f>
        <v>True Negative</v>
      </c>
    </row>
    <row r="363" spans="1:8" x14ac:dyDescent="0.25">
      <c r="A363" t="s">
        <v>616</v>
      </c>
      <c r="C363" s="2" t="s">
        <v>264</v>
      </c>
      <c r="D363" s="2" t="s">
        <v>125</v>
      </c>
      <c r="E363" s="9" t="s">
        <v>125</v>
      </c>
      <c r="F363" s="9">
        <v>0.65</v>
      </c>
      <c r="G363" s="9">
        <v>0</v>
      </c>
      <c r="H363" t="str">
        <f>IF(F363&gt;=$J$9,IF(T_4_5671012315[[#This Row],[Errors]]=0,"True Positive","False Positive"),IF(T_4_5671012315[[#This Row],[Errors]]&gt;0,"False Negative","True Negative"))</f>
        <v>True Negative</v>
      </c>
    </row>
    <row r="364" spans="1:8" x14ac:dyDescent="0.25">
      <c r="A364" t="s">
        <v>617</v>
      </c>
      <c r="C364" s="2" t="s">
        <v>264</v>
      </c>
      <c r="D364" s="2" t="s">
        <v>125</v>
      </c>
      <c r="E364" s="9" t="s">
        <v>125</v>
      </c>
      <c r="F364" s="9">
        <v>0.65</v>
      </c>
      <c r="G364" s="9">
        <v>0</v>
      </c>
      <c r="H364" t="str">
        <f>IF(F364&gt;=$J$9,IF(T_4_5671012315[[#This Row],[Errors]]=0,"True Positive","False Positive"),IF(T_4_5671012315[[#This Row],[Errors]]&gt;0,"False Negative","True Negative"))</f>
        <v>True Negative</v>
      </c>
    </row>
    <row r="365" spans="1:8" x14ac:dyDescent="0.25">
      <c r="A365" t="s">
        <v>618</v>
      </c>
      <c r="C365" s="2" t="s">
        <v>264</v>
      </c>
      <c r="D365" s="2" t="s">
        <v>163</v>
      </c>
      <c r="E365" s="9" t="s">
        <v>163</v>
      </c>
      <c r="F365" s="9">
        <v>0.64</v>
      </c>
      <c r="G365" s="9">
        <v>0</v>
      </c>
      <c r="H365" t="str">
        <f>IF(F365&gt;=$J$9,IF(T_4_5671012315[[#This Row],[Errors]]=0,"True Positive","False Positive"),IF(T_4_5671012315[[#This Row],[Errors]]&gt;0,"False Negative","True Negative"))</f>
        <v>True Negative</v>
      </c>
    </row>
    <row r="366" spans="1:8" x14ac:dyDescent="0.25">
      <c r="A366" t="s">
        <v>619</v>
      </c>
      <c r="C366" s="2" t="s">
        <v>264</v>
      </c>
      <c r="D366" s="2" t="s">
        <v>163</v>
      </c>
      <c r="E366" s="9" t="s">
        <v>163</v>
      </c>
      <c r="F366" s="9">
        <v>0.64</v>
      </c>
      <c r="G366" s="9">
        <v>0</v>
      </c>
      <c r="H366" t="str">
        <f>IF(F366&gt;=$J$9,IF(T_4_5671012315[[#This Row],[Errors]]=0,"True Positive","False Positive"),IF(T_4_5671012315[[#This Row],[Errors]]&gt;0,"False Negative","True Negative"))</f>
        <v>True Negative</v>
      </c>
    </row>
    <row r="367" spans="1:8" x14ac:dyDescent="0.25">
      <c r="A367" t="s">
        <v>620</v>
      </c>
      <c r="C367" s="2" t="s">
        <v>264</v>
      </c>
      <c r="D367" s="2" t="s">
        <v>48</v>
      </c>
      <c r="E367" s="9" t="s">
        <v>48</v>
      </c>
      <c r="F367" s="9">
        <v>0.7</v>
      </c>
      <c r="G367" s="9">
        <v>0</v>
      </c>
      <c r="H367" t="str">
        <f>IF(F367&gt;=$J$9,IF(T_4_5671012315[[#This Row],[Errors]]=0,"True Positive","False Positive"),IF(T_4_5671012315[[#This Row],[Errors]]&gt;0,"False Negative","True Negative"))</f>
        <v>True Positive</v>
      </c>
    </row>
    <row r="368" spans="1:8" x14ac:dyDescent="0.25">
      <c r="A368" t="s">
        <v>621</v>
      </c>
      <c r="C368" s="2" t="s">
        <v>264</v>
      </c>
      <c r="D368" s="2" t="s">
        <v>48</v>
      </c>
      <c r="E368" s="9" t="s">
        <v>48</v>
      </c>
      <c r="F368" s="9">
        <v>0.7</v>
      </c>
      <c r="G368" s="9">
        <v>0</v>
      </c>
      <c r="H368" t="str">
        <f>IF(F368&gt;=$J$9,IF(T_4_5671012315[[#This Row],[Errors]]=0,"True Positive","False Positive"),IF(T_4_5671012315[[#This Row],[Errors]]&gt;0,"False Negative","True Negative"))</f>
        <v>True Positive</v>
      </c>
    </row>
    <row r="369" spans="1:8" x14ac:dyDescent="0.25">
      <c r="A369" t="s">
        <v>622</v>
      </c>
      <c r="C369" s="2" t="s">
        <v>264</v>
      </c>
      <c r="D369" s="2" t="s">
        <v>121</v>
      </c>
      <c r="E369" s="9" t="s">
        <v>121</v>
      </c>
      <c r="F369" s="9">
        <v>0.69</v>
      </c>
      <c r="G369" s="9">
        <v>0</v>
      </c>
      <c r="H369" t="str">
        <f>IF(F369&gt;=$J$9,IF(T_4_5671012315[[#This Row],[Errors]]=0,"True Positive","False Positive"),IF(T_4_5671012315[[#This Row],[Errors]]&gt;0,"False Negative","True Negative"))</f>
        <v>True Negative</v>
      </c>
    </row>
    <row r="370" spans="1:8" x14ac:dyDescent="0.25">
      <c r="A370" t="s">
        <v>623</v>
      </c>
      <c r="C370" s="2" t="s">
        <v>264</v>
      </c>
      <c r="D370" s="2" t="s">
        <v>121</v>
      </c>
      <c r="E370" s="9" t="s">
        <v>121</v>
      </c>
      <c r="F370" s="9">
        <v>0.69</v>
      </c>
      <c r="G370" s="9">
        <v>0</v>
      </c>
      <c r="H370" t="str">
        <f>IF(F370&gt;=$J$9,IF(T_4_5671012315[[#This Row],[Errors]]=0,"True Positive","False Positive"),IF(T_4_5671012315[[#This Row],[Errors]]&gt;0,"False Negative","True Negative"))</f>
        <v>True Negative</v>
      </c>
    </row>
    <row r="371" spans="1:8" x14ac:dyDescent="0.25">
      <c r="A371" t="s">
        <v>624</v>
      </c>
      <c r="C371" s="2" t="s">
        <v>264</v>
      </c>
      <c r="D371" s="2" t="s">
        <v>121</v>
      </c>
      <c r="E371" s="9" t="s">
        <v>121</v>
      </c>
      <c r="F371" s="9">
        <v>0.67</v>
      </c>
      <c r="G371" s="9">
        <v>0</v>
      </c>
      <c r="H371" t="str">
        <f>IF(F371&gt;=$J$9,IF(T_4_5671012315[[#This Row],[Errors]]=0,"True Positive","False Positive"),IF(T_4_5671012315[[#This Row],[Errors]]&gt;0,"False Negative","True Negative"))</f>
        <v>True Negative</v>
      </c>
    </row>
    <row r="372" spans="1:8" x14ac:dyDescent="0.25">
      <c r="A372" t="s">
        <v>625</v>
      </c>
      <c r="C372" s="2" t="s">
        <v>264</v>
      </c>
      <c r="D372" s="2" t="s">
        <v>121</v>
      </c>
      <c r="E372" s="9" t="s">
        <v>121</v>
      </c>
      <c r="F372" s="9">
        <v>0.67</v>
      </c>
      <c r="G372" s="9">
        <v>0</v>
      </c>
      <c r="H372" t="str">
        <f>IF(F372&gt;=$J$9,IF(T_4_5671012315[[#This Row],[Errors]]=0,"True Positive","False Positive"),IF(T_4_5671012315[[#This Row],[Errors]]&gt;0,"False Negative","True Negative"))</f>
        <v>True Negative</v>
      </c>
    </row>
    <row r="373" spans="1:8" x14ac:dyDescent="0.25">
      <c r="A373" t="s">
        <v>626</v>
      </c>
      <c r="C373" s="2" t="s">
        <v>264</v>
      </c>
      <c r="D373" s="2" t="s">
        <v>136</v>
      </c>
      <c r="E373" s="9" t="s">
        <v>136</v>
      </c>
      <c r="F373" s="9">
        <v>0.74</v>
      </c>
      <c r="G373" s="9">
        <v>0</v>
      </c>
      <c r="H373" t="str">
        <f>IF(F373&gt;=$J$9,IF(T_4_5671012315[[#This Row],[Errors]]=0,"True Positive","False Positive"),IF(T_4_5671012315[[#This Row],[Errors]]&gt;0,"False Negative","True Negative"))</f>
        <v>True Positive</v>
      </c>
    </row>
    <row r="374" spans="1:8" x14ac:dyDescent="0.25">
      <c r="A374" t="s">
        <v>627</v>
      </c>
      <c r="C374" s="2" t="s">
        <v>264</v>
      </c>
      <c r="D374" s="2" t="s">
        <v>136</v>
      </c>
      <c r="E374" s="9" t="s">
        <v>136</v>
      </c>
      <c r="F374" s="9">
        <v>0.74</v>
      </c>
      <c r="G374" s="9">
        <v>0</v>
      </c>
      <c r="H374" t="str">
        <f>IF(F374&gt;=$J$9,IF(T_4_5671012315[[#This Row],[Errors]]=0,"True Positive","False Positive"),IF(T_4_5671012315[[#This Row],[Errors]]&gt;0,"False Negative","True Negative"))</f>
        <v>True Positive</v>
      </c>
    </row>
    <row r="375" spans="1:8" x14ac:dyDescent="0.25">
      <c r="A375" t="s">
        <v>628</v>
      </c>
      <c r="C375" s="2" t="s">
        <v>264</v>
      </c>
      <c r="D375" s="2" t="s">
        <v>136</v>
      </c>
      <c r="E375" s="9" t="s">
        <v>136</v>
      </c>
      <c r="F375" s="9">
        <v>0.67</v>
      </c>
      <c r="G375" s="9">
        <v>0</v>
      </c>
      <c r="H375" t="str">
        <f>IF(F375&gt;=$J$9,IF(T_4_5671012315[[#This Row],[Errors]]=0,"True Positive","False Positive"),IF(T_4_5671012315[[#This Row],[Errors]]&gt;0,"False Negative","True Negative"))</f>
        <v>True Negative</v>
      </c>
    </row>
    <row r="376" spans="1:8" x14ac:dyDescent="0.25">
      <c r="A376" t="s">
        <v>629</v>
      </c>
      <c r="C376" s="2" t="s">
        <v>264</v>
      </c>
      <c r="D376" s="2" t="s">
        <v>136</v>
      </c>
      <c r="E376" s="9" t="s">
        <v>136</v>
      </c>
      <c r="F376" s="9">
        <v>0.67</v>
      </c>
      <c r="G376" s="9">
        <v>0</v>
      </c>
      <c r="H376" t="str">
        <f>IF(F376&gt;=$J$9,IF(T_4_5671012315[[#This Row],[Errors]]=0,"True Positive","False Positive"),IF(T_4_5671012315[[#This Row],[Errors]]&gt;0,"False Negative","True Negative"))</f>
        <v>True Negative</v>
      </c>
    </row>
    <row r="377" spans="1:8" x14ac:dyDescent="0.25">
      <c r="A377" t="s">
        <v>630</v>
      </c>
      <c r="C377" s="2" t="s">
        <v>264</v>
      </c>
      <c r="D377" s="2" t="s">
        <v>136</v>
      </c>
      <c r="E377" s="9" t="s">
        <v>136</v>
      </c>
      <c r="F377" s="9">
        <v>0.78</v>
      </c>
      <c r="G377" s="9">
        <v>0</v>
      </c>
      <c r="H377" t="str">
        <f>IF(F377&gt;=$J$9,IF(T_4_5671012315[[#This Row],[Errors]]=0,"True Positive","False Positive"),IF(T_4_5671012315[[#This Row],[Errors]]&gt;0,"False Negative","True Negative"))</f>
        <v>True Positive</v>
      </c>
    </row>
    <row r="378" spans="1:8" x14ac:dyDescent="0.25">
      <c r="A378" t="s">
        <v>631</v>
      </c>
      <c r="C378" s="2" t="s">
        <v>264</v>
      </c>
      <c r="D378" s="2" t="s">
        <v>136</v>
      </c>
      <c r="E378" s="9" t="s">
        <v>136</v>
      </c>
      <c r="F378" s="9">
        <v>0.78</v>
      </c>
      <c r="G378" s="9">
        <v>0</v>
      </c>
      <c r="H378" t="str">
        <f>IF(F378&gt;=$J$9,IF(T_4_5671012315[[#This Row],[Errors]]=0,"True Positive","False Positive"),IF(T_4_5671012315[[#This Row],[Errors]]&gt;0,"False Negative","True Negative"))</f>
        <v>True Positive</v>
      </c>
    </row>
    <row r="379" spans="1:8" x14ac:dyDescent="0.25">
      <c r="A379" t="s">
        <v>632</v>
      </c>
      <c r="C379" s="2" t="s">
        <v>264</v>
      </c>
      <c r="D379" s="2" t="s">
        <v>136</v>
      </c>
      <c r="E379" s="9" t="s">
        <v>136</v>
      </c>
      <c r="F379" s="9">
        <v>0.69</v>
      </c>
      <c r="G379" s="9">
        <v>0</v>
      </c>
      <c r="H379" t="str">
        <f>IF(F379&gt;=$J$9,IF(T_4_5671012315[[#This Row],[Errors]]=0,"True Positive","False Positive"),IF(T_4_5671012315[[#This Row],[Errors]]&gt;0,"False Negative","True Negative"))</f>
        <v>True Negative</v>
      </c>
    </row>
    <row r="380" spans="1:8" x14ac:dyDescent="0.25">
      <c r="A380" t="s">
        <v>633</v>
      </c>
      <c r="C380" s="2" t="s">
        <v>264</v>
      </c>
      <c r="D380" s="2" t="s">
        <v>136</v>
      </c>
      <c r="E380" s="9" t="s">
        <v>136</v>
      </c>
      <c r="F380" s="9">
        <v>0.69</v>
      </c>
      <c r="G380" s="9">
        <v>0</v>
      </c>
      <c r="H380" t="str">
        <f>IF(F380&gt;=$J$9,IF(T_4_5671012315[[#This Row],[Errors]]=0,"True Positive","False Positive"),IF(T_4_5671012315[[#This Row],[Errors]]&gt;0,"False Negative","True Negative"))</f>
        <v>True Negative</v>
      </c>
    </row>
    <row r="381" spans="1:8" x14ac:dyDescent="0.25">
      <c r="A381" t="s">
        <v>634</v>
      </c>
      <c r="C381" s="2" t="s">
        <v>264</v>
      </c>
      <c r="D381" s="2" t="s">
        <v>201</v>
      </c>
      <c r="E381" s="9" t="s">
        <v>201</v>
      </c>
      <c r="F381" s="9">
        <v>0.62</v>
      </c>
      <c r="G381" s="9">
        <v>0</v>
      </c>
      <c r="H381" t="str">
        <f>IF(F381&gt;=$J$9,IF(T_4_5671012315[[#This Row],[Errors]]=0,"True Positive","False Positive"),IF(T_4_5671012315[[#This Row],[Errors]]&gt;0,"False Negative","True Negative"))</f>
        <v>True Negative</v>
      </c>
    </row>
    <row r="382" spans="1:8" x14ac:dyDescent="0.25">
      <c r="A382" t="s">
        <v>635</v>
      </c>
      <c r="C382" s="2" t="s">
        <v>264</v>
      </c>
      <c r="D382" s="2" t="s">
        <v>201</v>
      </c>
      <c r="E382" s="9" t="s">
        <v>201</v>
      </c>
      <c r="F382" s="9">
        <v>0.62</v>
      </c>
      <c r="G382" s="9">
        <v>0</v>
      </c>
      <c r="H382" t="str">
        <f>IF(F382&gt;=$J$9,IF(T_4_5671012315[[#This Row],[Errors]]=0,"True Positive","False Positive"),IF(T_4_5671012315[[#This Row],[Errors]]&gt;0,"False Negative","True Negative"))</f>
        <v>True Negative</v>
      </c>
    </row>
    <row r="383" spans="1:8" x14ac:dyDescent="0.25">
      <c r="A383" t="s">
        <v>636</v>
      </c>
      <c r="C383" s="2" t="s">
        <v>264</v>
      </c>
      <c r="D383" s="2" t="s">
        <v>216</v>
      </c>
      <c r="E383" s="9" t="s">
        <v>216</v>
      </c>
      <c r="F383" s="9">
        <v>0.55000000000000004</v>
      </c>
      <c r="G383" s="9">
        <v>0</v>
      </c>
      <c r="H383" t="str">
        <f>IF(F383&gt;=$J$9,IF(T_4_5671012315[[#This Row],[Errors]]=0,"True Positive","False Positive"),IF(T_4_5671012315[[#This Row],[Errors]]&gt;0,"False Negative","True Negative"))</f>
        <v>True Negative</v>
      </c>
    </row>
    <row r="384" spans="1:8" x14ac:dyDescent="0.25">
      <c r="A384" t="s">
        <v>637</v>
      </c>
      <c r="C384" s="2" t="s">
        <v>264</v>
      </c>
      <c r="D384" s="2" t="s">
        <v>216</v>
      </c>
      <c r="E384" s="9" t="s">
        <v>216</v>
      </c>
      <c r="F384" s="9">
        <v>0.55000000000000004</v>
      </c>
      <c r="G384" s="9">
        <v>0</v>
      </c>
      <c r="H384" t="str">
        <f>IF(F384&gt;=$J$9,IF(T_4_5671012315[[#This Row],[Errors]]=0,"True Positive","False Positive"),IF(T_4_5671012315[[#This Row],[Errors]]&gt;0,"False Negative","True Negative"))</f>
        <v>True Negative</v>
      </c>
    </row>
    <row r="385" spans="1:8" x14ac:dyDescent="0.25">
      <c r="A385" t="s">
        <v>638</v>
      </c>
      <c r="C385" s="2" t="s">
        <v>264</v>
      </c>
      <c r="D385" s="2" t="s">
        <v>212</v>
      </c>
      <c r="E385" s="9" t="s">
        <v>212</v>
      </c>
      <c r="F385" s="9">
        <v>0.76</v>
      </c>
      <c r="G385" s="9">
        <v>0</v>
      </c>
      <c r="H385" t="str">
        <f>IF(F385&gt;=$J$9,IF(T_4_5671012315[[#This Row],[Errors]]=0,"True Positive","False Positive"),IF(T_4_5671012315[[#This Row],[Errors]]&gt;0,"False Negative","True Negative"))</f>
        <v>True Positive</v>
      </c>
    </row>
    <row r="386" spans="1:8" x14ac:dyDescent="0.25">
      <c r="A386" t="s">
        <v>639</v>
      </c>
      <c r="C386" s="2" t="s">
        <v>264</v>
      </c>
      <c r="D386" s="2" t="s">
        <v>212</v>
      </c>
      <c r="E386" s="9" t="s">
        <v>212</v>
      </c>
      <c r="F386" s="9">
        <v>0.76</v>
      </c>
      <c r="G386" s="9">
        <v>0</v>
      </c>
      <c r="H386" t="str">
        <f>IF(F386&gt;=$J$9,IF(T_4_5671012315[[#This Row],[Errors]]=0,"True Positive","False Positive"),IF(T_4_5671012315[[#This Row],[Errors]]&gt;0,"False Negative","True Negative"))</f>
        <v>True Positive</v>
      </c>
    </row>
    <row r="387" spans="1:8" x14ac:dyDescent="0.25">
      <c r="A387" t="s">
        <v>640</v>
      </c>
      <c r="C387" s="2" t="s">
        <v>264</v>
      </c>
      <c r="D387" s="2" t="s">
        <v>32</v>
      </c>
      <c r="E387" s="9" t="s">
        <v>32</v>
      </c>
      <c r="F387" s="9">
        <v>0.75</v>
      </c>
      <c r="G387" s="9">
        <v>0</v>
      </c>
      <c r="H387" t="str">
        <f>IF(F387&gt;=$J$9,IF(T_4_5671012315[[#This Row],[Errors]]=0,"True Positive","False Positive"),IF(T_4_5671012315[[#This Row],[Errors]]&gt;0,"False Negative","True Negative"))</f>
        <v>True Positive</v>
      </c>
    </row>
    <row r="388" spans="1:8" x14ac:dyDescent="0.25">
      <c r="A388" t="s">
        <v>641</v>
      </c>
      <c r="C388" s="2" t="s">
        <v>264</v>
      </c>
      <c r="D388" s="2" t="s">
        <v>32</v>
      </c>
      <c r="E388" s="9" t="s">
        <v>32</v>
      </c>
      <c r="F388" s="9">
        <v>0.75</v>
      </c>
      <c r="G388" s="9">
        <v>0</v>
      </c>
      <c r="H388" t="str">
        <f>IF(F388&gt;=$J$9,IF(T_4_5671012315[[#This Row],[Errors]]=0,"True Positive","False Positive"),IF(T_4_5671012315[[#This Row],[Errors]]&gt;0,"False Negative","True Negative"))</f>
        <v>True Positive</v>
      </c>
    </row>
    <row r="389" spans="1:8" x14ac:dyDescent="0.25">
      <c r="A389" t="s">
        <v>642</v>
      </c>
      <c r="C389" s="2" t="s">
        <v>264</v>
      </c>
      <c r="D389" s="2" t="s">
        <v>138</v>
      </c>
      <c r="E389" s="9" t="s">
        <v>138</v>
      </c>
      <c r="F389" s="9">
        <v>0.59</v>
      </c>
      <c r="G389" s="9">
        <v>0</v>
      </c>
      <c r="H389" t="str">
        <f>IF(F389&gt;=$J$9,IF(T_4_5671012315[[#This Row],[Errors]]=0,"True Positive","False Positive"),IF(T_4_5671012315[[#This Row],[Errors]]&gt;0,"False Negative","True Negative"))</f>
        <v>True Negative</v>
      </c>
    </row>
    <row r="390" spans="1:8" x14ac:dyDescent="0.25">
      <c r="A390" t="s">
        <v>643</v>
      </c>
      <c r="C390" s="2" t="s">
        <v>264</v>
      </c>
      <c r="D390" s="2" t="s">
        <v>138</v>
      </c>
      <c r="E390" s="9" t="s">
        <v>138</v>
      </c>
      <c r="F390" s="9">
        <v>0.59</v>
      </c>
      <c r="G390" s="9">
        <v>0</v>
      </c>
      <c r="H390" t="str">
        <f>IF(F390&gt;=$J$9,IF(T_4_5671012315[[#This Row],[Errors]]=0,"True Positive","False Positive"),IF(T_4_5671012315[[#This Row],[Errors]]&gt;0,"False Negative","True Negative"))</f>
        <v>True Negative</v>
      </c>
    </row>
    <row r="391" spans="1:8" x14ac:dyDescent="0.25">
      <c r="A391" t="s">
        <v>644</v>
      </c>
      <c r="C391" s="2" t="s">
        <v>264</v>
      </c>
      <c r="D391" s="2" t="s">
        <v>133</v>
      </c>
      <c r="E391" s="9" t="s">
        <v>133</v>
      </c>
      <c r="F391" s="9">
        <v>0.65</v>
      </c>
      <c r="G391" s="9">
        <v>0</v>
      </c>
      <c r="H391" t="str">
        <f>IF(F391&gt;=$J$9,IF(T_4_5671012315[[#This Row],[Errors]]=0,"True Positive","False Positive"),IF(T_4_5671012315[[#This Row],[Errors]]&gt;0,"False Negative","True Negative"))</f>
        <v>True Negative</v>
      </c>
    </row>
    <row r="392" spans="1:8" x14ac:dyDescent="0.25">
      <c r="A392" t="s">
        <v>645</v>
      </c>
      <c r="C392" s="2" t="s">
        <v>264</v>
      </c>
      <c r="D392" s="2" t="s">
        <v>133</v>
      </c>
      <c r="E392" s="9" t="s">
        <v>133</v>
      </c>
      <c r="F392" s="9">
        <v>0.65</v>
      </c>
      <c r="G392" s="9">
        <v>0</v>
      </c>
      <c r="H392" t="str">
        <f>IF(F392&gt;=$J$9,IF(T_4_5671012315[[#This Row],[Errors]]=0,"True Positive","False Positive"),IF(T_4_5671012315[[#This Row],[Errors]]&gt;0,"False Negative","True Negative"))</f>
        <v>True Negative</v>
      </c>
    </row>
    <row r="393" spans="1:8" x14ac:dyDescent="0.25">
      <c r="A393" t="s">
        <v>646</v>
      </c>
      <c r="C393" s="2" t="s">
        <v>264</v>
      </c>
      <c r="D393" s="2" t="s">
        <v>124</v>
      </c>
      <c r="E393" s="9" t="s">
        <v>124</v>
      </c>
      <c r="F393" s="9">
        <v>0.6</v>
      </c>
      <c r="G393" s="9">
        <v>0</v>
      </c>
      <c r="H393" t="str">
        <f>IF(F393&gt;=$J$9,IF(T_4_5671012315[[#This Row],[Errors]]=0,"True Positive","False Positive"),IF(T_4_5671012315[[#This Row],[Errors]]&gt;0,"False Negative","True Negative"))</f>
        <v>True Negative</v>
      </c>
    </row>
    <row r="394" spans="1:8" x14ac:dyDescent="0.25">
      <c r="A394" t="s">
        <v>647</v>
      </c>
      <c r="C394" s="2" t="s">
        <v>264</v>
      </c>
      <c r="D394" s="2" t="s">
        <v>124</v>
      </c>
      <c r="E394" s="9" t="s">
        <v>124</v>
      </c>
      <c r="F394" s="9">
        <v>0.6</v>
      </c>
      <c r="G394" s="9">
        <v>0</v>
      </c>
      <c r="H394" t="str">
        <f>IF(F394&gt;=$J$9,IF(T_4_5671012315[[#This Row],[Errors]]=0,"True Positive","False Positive"),IF(T_4_5671012315[[#This Row],[Errors]]&gt;0,"False Negative","True Negative"))</f>
        <v>True Negative</v>
      </c>
    </row>
    <row r="395" spans="1:8" x14ac:dyDescent="0.25">
      <c r="A395" t="s">
        <v>648</v>
      </c>
      <c r="C395" s="2" t="s">
        <v>264</v>
      </c>
      <c r="D395" s="2" t="s">
        <v>649</v>
      </c>
      <c r="E395" s="9" t="s">
        <v>34</v>
      </c>
      <c r="F395" s="9">
        <v>0.79</v>
      </c>
      <c r="G395" s="9">
        <v>1</v>
      </c>
      <c r="H395" t="str">
        <f>IF(F395&gt;=$J$9,IF(T_4_5671012315[[#This Row],[Errors]]=0,"True Positive","False Positive"),IF(T_4_5671012315[[#This Row],[Errors]]&gt;0,"False Negative","True Negative"))</f>
        <v>False Positive</v>
      </c>
    </row>
    <row r="396" spans="1:8" x14ac:dyDescent="0.25">
      <c r="A396" t="s">
        <v>650</v>
      </c>
      <c r="C396" s="2" t="s">
        <v>264</v>
      </c>
      <c r="D396" s="2" t="s">
        <v>649</v>
      </c>
      <c r="E396" s="9" t="s">
        <v>34</v>
      </c>
      <c r="F396" s="9">
        <v>0.79</v>
      </c>
      <c r="G396" s="9">
        <v>1</v>
      </c>
      <c r="H396" t="str">
        <f>IF(F396&gt;=$J$9,IF(T_4_5671012315[[#This Row],[Errors]]=0,"True Positive","False Positive"),IF(T_4_5671012315[[#This Row],[Errors]]&gt;0,"False Negative","True Negative"))</f>
        <v>False Positive</v>
      </c>
    </row>
    <row r="397" spans="1:8" x14ac:dyDescent="0.25">
      <c r="A397" t="s">
        <v>651</v>
      </c>
      <c r="C397" s="2" t="s">
        <v>264</v>
      </c>
      <c r="D397" s="2" t="s">
        <v>20</v>
      </c>
      <c r="E397" s="9" t="s">
        <v>20</v>
      </c>
      <c r="F397" s="9">
        <v>0.68</v>
      </c>
      <c r="G397" s="9">
        <v>0</v>
      </c>
      <c r="H397" t="str">
        <f>IF(F397&gt;=$J$9,IF(T_4_5671012315[[#This Row],[Errors]]=0,"True Positive","False Positive"),IF(T_4_5671012315[[#This Row],[Errors]]&gt;0,"False Negative","True Negative"))</f>
        <v>True Negative</v>
      </c>
    </row>
    <row r="398" spans="1:8" x14ac:dyDescent="0.25">
      <c r="A398" t="s">
        <v>652</v>
      </c>
      <c r="C398" s="2" t="s">
        <v>264</v>
      </c>
      <c r="D398" s="2" t="s">
        <v>20</v>
      </c>
      <c r="E398" s="9" t="s">
        <v>20</v>
      </c>
      <c r="F398" s="9">
        <v>0.68</v>
      </c>
      <c r="G398" s="9">
        <v>0</v>
      </c>
      <c r="H398" t="str">
        <f>IF(F398&gt;=$J$9,IF(T_4_5671012315[[#This Row],[Errors]]=0,"True Positive","False Positive"),IF(T_4_5671012315[[#This Row],[Errors]]&gt;0,"False Negative","True Negative"))</f>
        <v>True Negative</v>
      </c>
    </row>
    <row r="399" spans="1:8" x14ac:dyDescent="0.25">
      <c r="A399" t="s">
        <v>653</v>
      </c>
      <c r="C399" s="2" t="s">
        <v>264</v>
      </c>
      <c r="D399" s="2" t="s">
        <v>157</v>
      </c>
      <c r="E399" s="9" t="s">
        <v>157</v>
      </c>
      <c r="F399" s="9">
        <v>0.67</v>
      </c>
      <c r="G399" s="9">
        <v>0</v>
      </c>
      <c r="H399" t="str">
        <f>IF(F399&gt;=$J$9,IF(T_4_5671012315[[#This Row],[Errors]]=0,"True Positive","False Positive"),IF(T_4_5671012315[[#This Row],[Errors]]&gt;0,"False Negative","True Negative"))</f>
        <v>True Negative</v>
      </c>
    </row>
    <row r="400" spans="1:8" x14ac:dyDescent="0.25">
      <c r="A400" t="s">
        <v>654</v>
      </c>
      <c r="C400" s="2" t="s">
        <v>264</v>
      </c>
      <c r="D400" s="2" t="s">
        <v>157</v>
      </c>
      <c r="E400" s="9" t="s">
        <v>157</v>
      </c>
      <c r="F400" s="9">
        <v>0.67</v>
      </c>
      <c r="G400" s="9">
        <v>0</v>
      </c>
      <c r="H400" t="str">
        <f>IF(F400&gt;=$J$9,IF(T_4_5671012315[[#This Row],[Errors]]=0,"True Positive","False Positive"),IF(T_4_5671012315[[#This Row],[Errors]]&gt;0,"False Negative","True Negative"))</f>
        <v>True Negative</v>
      </c>
    </row>
    <row r="401" spans="1:8" x14ac:dyDescent="0.25">
      <c r="A401" t="s">
        <v>655</v>
      </c>
      <c r="C401" s="2" t="s">
        <v>264</v>
      </c>
      <c r="D401" s="2" t="s">
        <v>172</v>
      </c>
      <c r="E401" s="9" t="s">
        <v>656</v>
      </c>
      <c r="F401" s="9">
        <v>0.62</v>
      </c>
      <c r="G401" s="9">
        <v>1</v>
      </c>
      <c r="H401" t="str">
        <f>IF(F401&gt;=$J$9,IF(T_4_5671012315[[#This Row],[Errors]]=0,"True Positive","False Positive"),IF(T_4_5671012315[[#This Row],[Errors]]&gt;0,"False Negative","True Negative"))</f>
        <v>False Negative</v>
      </c>
    </row>
    <row r="402" spans="1:8" x14ac:dyDescent="0.25">
      <c r="A402" t="s">
        <v>657</v>
      </c>
      <c r="C402" s="2" t="s">
        <v>264</v>
      </c>
      <c r="D402" s="2" t="s">
        <v>172</v>
      </c>
      <c r="E402" s="9" t="s">
        <v>656</v>
      </c>
      <c r="F402" s="9">
        <v>0.62</v>
      </c>
      <c r="G402" s="9">
        <v>1</v>
      </c>
      <c r="H402" t="str">
        <f>IF(F402&gt;=$J$9,IF(T_4_5671012315[[#This Row],[Errors]]=0,"True Positive","False Positive"),IF(T_4_5671012315[[#This Row],[Errors]]&gt;0,"False Negative","True Negative"))</f>
        <v>False Negative</v>
      </c>
    </row>
    <row r="403" spans="1:8" x14ac:dyDescent="0.25">
      <c r="A403" t="s">
        <v>658</v>
      </c>
      <c r="C403" s="2" t="s">
        <v>264</v>
      </c>
      <c r="D403" s="2" t="s">
        <v>172</v>
      </c>
      <c r="E403" s="9" t="s">
        <v>35</v>
      </c>
      <c r="F403" s="9">
        <v>0.7</v>
      </c>
      <c r="G403" s="9">
        <v>1</v>
      </c>
      <c r="H403" t="str">
        <f>IF(F403&gt;=$J$9,IF(T_4_5671012315[[#This Row],[Errors]]=0,"True Positive","False Positive"),IF(T_4_5671012315[[#This Row],[Errors]]&gt;0,"False Negative","True Negative"))</f>
        <v>False Positive</v>
      </c>
    </row>
    <row r="404" spans="1:8" x14ac:dyDescent="0.25">
      <c r="A404" t="s">
        <v>659</v>
      </c>
      <c r="C404" s="2" t="s">
        <v>264</v>
      </c>
      <c r="D404" s="2" t="s">
        <v>172</v>
      </c>
      <c r="E404" s="9" t="s">
        <v>35</v>
      </c>
      <c r="F404" s="9">
        <v>0.7</v>
      </c>
      <c r="G404" s="9">
        <v>1</v>
      </c>
      <c r="H404" t="str">
        <f>IF(F404&gt;=$J$9,IF(T_4_5671012315[[#This Row],[Errors]]=0,"True Positive","False Positive"),IF(T_4_5671012315[[#This Row],[Errors]]&gt;0,"False Negative","True Negative"))</f>
        <v>False Positive</v>
      </c>
    </row>
    <row r="405" spans="1:8" x14ac:dyDescent="0.25">
      <c r="A405" t="s">
        <v>660</v>
      </c>
      <c r="C405" s="2" t="s">
        <v>264</v>
      </c>
      <c r="D405" s="2" t="s">
        <v>172</v>
      </c>
      <c r="E405" s="9" t="s">
        <v>172</v>
      </c>
      <c r="F405" s="9">
        <v>0.7</v>
      </c>
      <c r="G405" s="9">
        <v>0</v>
      </c>
      <c r="H405" t="str">
        <f>IF(F405&gt;=$J$9,IF(T_4_5671012315[[#This Row],[Errors]]=0,"True Positive","False Positive"),IF(T_4_5671012315[[#This Row],[Errors]]&gt;0,"False Negative","True Negative"))</f>
        <v>True Positive</v>
      </c>
    </row>
    <row r="406" spans="1:8" x14ac:dyDescent="0.25">
      <c r="A406" t="s">
        <v>661</v>
      </c>
      <c r="C406" s="2" t="s">
        <v>264</v>
      </c>
      <c r="D406" s="2" t="s">
        <v>172</v>
      </c>
      <c r="E406" s="9" t="s">
        <v>172</v>
      </c>
      <c r="F406" s="9">
        <v>0.7</v>
      </c>
      <c r="G406" s="9">
        <v>0</v>
      </c>
      <c r="H406" t="str">
        <f>IF(F406&gt;=$J$9,IF(T_4_5671012315[[#This Row],[Errors]]=0,"True Positive","False Positive"),IF(T_4_5671012315[[#This Row],[Errors]]&gt;0,"False Negative","True Negative"))</f>
        <v>True Positive</v>
      </c>
    </row>
    <row r="407" spans="1:8" x14ac:dyDescent="0.25">
      <c r="A407" t="s">
        <v>662</v>
      </c>
      <c r="C407" s="2" t="s">
        <v>264</v>
      </c>
      <c r="D407" s="2" t="s">
        <v>172</v>
      </c>
      <c r="E407" s="9" t="s">
        <v>172</v>
      </c>
      <c r="F407" s="9">
        <v>0.52</v>
      </c>
      <c r="G407" s="9">
        <v>0</v>
      </c>
      <c r="H407" t="str">
        <f>IF(F407&gt;=$J$9,IF(T_4_5671012315[[#This Row],[Errors]]=0,"True Positive","False Positive"),IF(T_4_5671012315[[#This Row],[Errors]]&gt;0,"False Negative","True Negative"))</f>
        <v>True Negative</v>
      </c>
    </row>
    <row r="408" spans="1:8" x14ac:dyDescent="0.25">
      <c r="A408" t="s">
        <v>663</v>
      </c>
      <c r="C408" s="2" t="s">
        <v>264</v>
      </c>
      <c r="D408" s="2" t="s">
        <v>172</v>
      </c>
      <c r="E408" s="9" t="s">
        <v>172</v>
      </c>
      <c r="F408" s="9">
        <v>0.52</v>
      </c>
      <c r="G408" s="9">
        <v>0</v>
      </c>
      <c r="H408" t="str">
        <f>IF(F408&gt;=$J$9,IF(T_4_5671012315[[#This Row],[Errors]]=0,"True Positive","False Positive"),IF(T_4_5671012315[[#This Row],[Errors]]&gt;0,"False Negative","True Negative"))</f>
        <v>True Negative</v>
      </c>
    </row>
    <row r="409" spans="1:8" x14ac:dyDescent="0.25">
      <c r="A409" t="s">
        <v>664</v>
      </c>
      <c r="C409" s="2" t="s">
        <v>264</v>
      </c>
      <c r="D409" s="2" t="s">
        <v>134</v>
      </c>
      <c r="E409" s="9" t="s">
        <v>134</v>
      </c>
      <c r="F409" s="9">
        <v>0.69</v>
      </c>
      <c r="G409" s="9">
        <v>0</v>
      </c>
      <c r="H409" t="str">
        <f>IF(F409&gt;=$J$9,IF(T_4_5671012315[[#This Row],[Errors]]=0,"True Positive","False Positive"),IF(T_4_5671012315[[#This Row],[Errors]]&gt;0,"False Negative","True Negative"))</f>
        <v>True Negative</v>
      </c>
    </row>
    <row r="410" spans="1:8" x14ac:dyDescent="0.25">
      <c r="A410" t="s">
        <v>665</v>
      </c>
      <c r="C410" s="2" t="s">
        <v>264</v>
      </c>
      <c r="D410" s="2" t="s">
        <v>134</v>
      </c>
      <c r="E410" s="9" t="s">
        <v>134</v>
      </c>
      <c r="F410" s="9">
        <v>0.69</v>
      </c>
      <c r="G410" s="9">
        <v>0</v>
      </c>
      <c r="H410" t="str">
        <f>IF(F410&gt;=$J$9,IF(T_4_5671012315[[#This Row],[Errors]]=0,"True Positive","False Positive"),IF(T_4_5671012315[[#This Row],[Errors]]&gt;0,"False Negative","True Negative"))</f>
        <v>True Negative</v>
      </c>
    </row>
    <row r="411" spans="1:8" x14ac:dyDescent="0.25">
      <c r="A411" t="s">
        <v>666</v>
      </c>
      <c r="C411" s="2" t="s">
        <v>264</v>
      </c>
      <c r="D411" s="2" t="s">
        <v>192</v>
      </c>
      <c r="E411" s="9" t="s">
        <v>667</v>
      </c>
      <c r="F411" s="9">
        <v>0.52</v>
      </c>
      <c r="G411" s="9">
        <v>1</v>
      </c>
      <c r="H411" t="str">
        <f>IF(F411&gt;=$J$9,IF(T_4_5671012315[[#This Row],[Errors]]=0,"True Positive","False Positive"),IF(T_4_5671012315[[#This Row],[Errors]]&gt;0,"False Negative","True Negative"))</f>
        <v>False Negative</v>
      </c>
    </row>
    <row r="412" spans="1:8" x14ac:dyDescent="0.25">
      <c r="A412" t="s">
        <v>668</v>
      </c>
      <c r="C412" s="2" t="s">
        <v>264</v>
      </c>
      <c r="D412" s="2" t="s">
        <v>192</v>
      </c>
      <c r="E412" s="9" t="s">
        <v>667</v>
      </c>
      <c r="F412" s="9">
        <v>0.52</v>
      </c>
      <c r="G412" s="9">
        <v>1</v>
      </c>
      <c r="H412" t="str">
        <f>IF(F412&gt;=$J$9,IF(T_4_5671012315[[#This Row],[Errors]]=0,"True Positive","False Positive"),IF(T_4_5671012315[[#This Row],[Errors]]&gt;0,"False Negative","True Negative"))</f>
        <v>False Negative</v>
      </c>
    </row>
    <row r="413" spans="1:8" x14ac:dyDescent="0.25">
      <c r="A413" t="s">
        <v>669</v>
      </c>
      <c r="C413" s="2" t="s">
        <v>264</v>
      </c>
      <c r="D413" s="2" t="s">
        <v>123</v>
      </c>
      <c r="E413" s="9" t="s">
        <v>123</v>
      </c>
      <c r="F413" s="9">
        <v>0.69</v>
      </c>
      <c r="G413" s="9">
        <v>0</v>
      </c>
      <c r="H413" t="str">
        <f>IF(F413&gt;=$J$9,IF(T_4_5671012315[[#This Row],[Errors]]=0,"True Positive","False Positive"),IF(T_4_5671012315[[#This Row],[Errors]]&gt;0,"False Negative","True Negative"))</f>
        <v>True Negative</v>
      </c>
    </row>
    <row r="414" spans="1:8" x14ac:dyDescent="0.25">
      <c r="A414" t="s">
        <v>670</v>
      </c>
      <c r="C414" s="2" t="s">
        <v>264</v>
      </c>
      <c r="D414" s="2" t="s">
        <v>123</v>
      </c>
      <c r="E414" s="9" t="s">
        <v>123</v>
      </c>
      <c r="F414" s="9">
        <v>0.69</v>
      </c>
      <c r="G414" s="9">
        <v>0</v>
      </c>
      <c r="H414" t="str">
        <f>IF(F414&gt;=$J$9,IF(T_4_5671012315[[#This Row],[Errors]]=0,"True Positive","False Positive"),IF(T_4_5671012315[[#This Row],[Errors]]&gt;0,"False Negative","True Negative"))</f>
        <v>True Negative</v>
      </c>
    </row>
    <row r="415" spans="1:8" x14ac:dyDescent="0.25">
      <c r="A415" t="s">
        <v>671</v>
      </c>
      <c r="C415" s="2" t="s">
        <v>264</v>
      </c>
      <c r="D415" s="2" t="s">
        <v>123</v>
      </c>
      <c r="E415" s="9" t="s">
        <v>123</v>
      </c>
      <c r="F415" s="9">
        <v>0.67</v>
      </c>
      <c r="G415" s="9">
        <v>0</v>
      </c>
      <c r="H415" t="str">
        <f>IF(F415&gt;=$J$9,IF(T_4_5671012315[[#This Row],[Errors]]=0,"True Positive","False Positive"),IF(T_4_5671012315[[#This Row],[Errors]]&gt;0,"False Negative","True Negative"))</f>
        <v>True Negative</v>
      </c>
    </row>
    <row r="416" spans="1:8" x14ac:dyDescent="0.25">
      <c r="A416" t="s">
        <v>672</v>
      </c>
      <c r="C416" s="2" t="s">
        <v>264</v>
      </c>
      <c r="D416" s="2" t="s">
        <v>123</v>
      </c>
      <c r="E416" s="9" t="s">
        <v>123</v>
      </c>
      <c r="F416" s="9">
        <v>0.67</v>
      </c>
      <c r="G416" s="9">
        <v>0</v>
      </c>
      <c r="H416" t="str">
        <f>IF(F416&gt;=$J$9,IF(T_4_5671012315[[#This Row],[Errors]]=0,"True Positive","False Positive"),IF(T_4_5671012315[[#This Row],[Errors]]&gt;0,"False Negative","True Negative"))</f>
        <v>True Negative</v>
      </c>
    </row>
    <row r="417" spans="1:8" x14ac:dyDescent="0.25">
      <c r="A417" t="s">
        <v>673</v>
      </c>
      <c r="C417" s="2" t="s">
        <v>264</v>
      </c>
      <c r="D417" s="2" t="s">
        <v>130</v>
      </c>
      <c r="E417" s="9" t="s">
        <v>130</v>
      </c>
      <c r="F417" s="9">
        <v>0.69</v>
      </c>
      <c r="G417" s="9">
        <v>0</v>
      </c>
      <c r="H417" t="str">
        <f>IF(F417&gt;=$J$9,IF(T_4_5671012315[[#This Row],[Errors]]=0,"True Positive","False Positive"),IF(T_4_5671012315[[#This Row],[Errors]]&gt;0,"False Negative","True Negative"))</f>
        <v>True Negative</v>
      </c>
    </row>
    <row r="418" spans="1:8" x14ac:dyDescent="0.25">
      <c r="A418" t="s">
        <v>674</v>
      </c>
      <c r="C418" s="2" t="s">
        <v>264</v>
      </c>
      <c r="D418" s="2" t="s">
        <v>130</v>
      </c>
      <c r="E418" s="9" t="s">
        <v>130</v>
      </c>
      <c r="F418" s="9">
        <v>0.69</v>
      </c>
      <c r="G418" s="9">
        <v>0</v>
      </c>
      <c r="H418" t="str">
        <f>IF(F418&gt;=$J$9,IF(T_4_5671012315[[#This Row],[Errors]]=0,"True Positive","False Positive"),IF(T_4_5671012315[[#This Row],[Errors]]&gt;0,"False Negative","True Negative"))</f>
        <v>True Negative</v>
      </c>
    </row>
    <row r="419" spans="1:8" x14ac:dyDescent="0.25">
      <c r="A419" t="s">
        <v>675</v>
      </c>
      <c r="C419" s="2" t="s">
        <v>264</v>
      </c>
      <c r="D419" s="2" t="s">
        <v>147</v>
      </c>
      <c r="E419" s="9" t="s">
        <v>147</v>
      </c>
      <c r="F419" s="9">
        <v>0.68</v>
      </c>
      <c r="G419" s="9">
        <v>0</v>
      </c>
      <c r="H419" t="str">
        <f>IF(F419&gt;=$J$9,IF(T_4_5671012315[[#This Row],[Errors]]=0,"True Positive","False Positive"),IF(T_4_5671012315[[#This Row],[Errors]]&gt;0,"False Negative","True Negative"))</f>
        <v>True Negative</v>
      </c>
    </row>
    <row r="420" spans="1:8" x14ac:dyDescent="0.25">
      <c r="A420" t="s">
        <v>676</v>
      </c>
      <c r="C420" s="2" t="s">
        <v>264</v>
      </c>
      <c r="D420" s="2" t="s">
        <v>147</v>
      </c>
      <c r="E420" s="9" t="s">
        <v>147</v>
      </c>
      <c r="F420" s="9">
        <v>0.68</v>
      </c>
      <c r="G420" s="9">
        <v>0</v>
      </c>
      <c r="H420" t="str">
        <f>IF(F420&gt;=$J$9,IF(T_4_5671012315[[#This Row],[Errors]]=0,"True Positive","False Positive"),IF(T_4_5671012315[[#This Row],[Errors]]&gt;0,"False Negative","True Negative"))</f>
        <v>True Negative</v>
      </c>
    </row>
    <row r="421" spans="1:8" x14ac:dyDescent="0.25">
      <c r="A421" t="s">
        <v>677</v>
      </c>
      <c r="C421" s="2" t="s">
        <v>264</v>
      </c>
      <c r="D421" s="2" t="s">
        <v>55</v>
      </c>
      <c r="E421" s="9" t="s">
        <v>55</v>
      </c>
      <c r="F421" s="9">
        <v>0.67</v>
      </c>
      <c r="G421" s="9">
        <v>0</v>
      </c>
      <c r="H421" t="str">
        <f>IF(F421&gt;=$J$9,IF(T_4_5671012315[[#This Row],[Errors]]=0,"True Positive","False Positive"),IF(T_4_5671012315[[#This Row],[Errors]]&gt;0,"False Negative","True Negative"))</f>
        <v>True Negative</v>
      </c>
    </row>
    <row r="422" spans="1:8" x14ac:dyDescent="0.25">
      <c r="A422" t="s">
        <v>678</v>
      </c>
      <c r="C422" s="2" t="s">
        <v>264</v>
      </c>
      <c r="D422" s="2" t="s">
        <v>55</v>
      </c>
      <c r="E422" s="9" t="s">
        <v>55</v>
      </c>
      <c r="F422" s="9">
        <v>0.67</v>
      </c>
      <c r="G422" s="9">
        <v>0</v>
      </c>
      <c r="H422" t="str">
        <f>IF(F422&gt;=$J$9,IF(T_4_5671012315[[#This Row],[Errors]]=0,"True Positive","False Positive"),IF(T_4_5671012315[[#This Row],[Errors]]&gt;0,"False Negative","True Negative"))</f>
        <v>True Negative</v>
      </c>
    </row>
    <row r="423" spans="1:8" x14ac:dyDescent="0.25">
      <c r="A423" t="s">
        <v>679</v>
      </c>
      <c r="C423" s="2" t="s">
        <v>264</v>
      </c>
      <c r="D423" s="2" t="s">
        <v>167</v>
      </c>
      <c r="E423" s="9" t="s">
        <v>167</v>
      </c>
      <c r="F423" s="9">
        <v>0.67</v>
      </c>
      <c r="G423" s="9">
        <v>0</v>
      </c>
      <c r="H423" t="str">
        <f>IF(F423&gt;=$J$9,IF(T_4_5671012315[[#This Row],[Errors]]=0,"True Positive","False Positive"),IF(T_4_5671012315[[#This Row],[Errors]]&gt;0,"False Negative","True Negative"))</f>
        <v>True Negative</v>
      </c>
    </row>
    <row r="424" spans="1:8" x14ac:dyDescent="0.25">
      <c r="A424" t="s">
        <v>680</v>
      </c>
      <c r="C424" s="2" t="s">
        <v>264</v>
      </c>
      <c r="D424" s="2" t="s">
        <v>167</v>
      </c>
      <c r="E424" s="9" t="s">
        <v>167</v>
      </c>
      <c r="F424" s="9">
        <v>0.67</v>
      </c>
      <c r="G424" s="9">
        <v>0</v>
      </c>
      <c r="H424" t="str">
        <f>IF(F424&gt;=$J$9,IF(T_4_5671012315[[#This Row],[Errors]]=0,"True Positive","False Positive"),IF(T_4_5671012315[[#This Row],[Errors]]&gt;0,"False Negative","True Negative"))</f>
        <v>True Negative</v>
      </c>
    </row>
    <row r="425" spans="1:8" x14ac:dyDescent="0.25">
      <c r="A425" t="s">
        <v>681</v>
      </c>
      <c r="C425" s="2" t="s">
        <v>264</v>
      </c>
      <c r="D425" s="2" t="s">
        <v>167</v>
      </c>
      <c r="E425" s="9" t="s">
        <v>167</v>
      </c>
      <c r="F425" s="9">
        <v>0.68</v>
      </c>
      <c r="G425" s="9">
        <v>0</v>
      </c>
      <c r="H425" t="str">
        <f>IF(F425&gt;=$J$9,IF(T_4_5671012315[[#This Row],[Errors]]=0,"True Positive","False Positive"),IF(T_4_5671012315[[#This Row],[Errors]]&gt;0,"False Negative","True Negative"))</f>
        <v>True Negative</v>
      </c>
    </row>
    <row r="426" spans="1:8" x14ac:dyDescent="0.25">
      <c r="A426" t="s">
        <v>682</v>
      </c>
      <c r="C426" s="2" t="s">
        <v>264</v>
      </c>
      <c r="D426" s="2" t="s">
        <v>167</v>
      </c>
      <c r="E426" s="9" t="s">
        <v>167</v>
      </c>
      <c r="F426" s="9">
        <v>0.68</v>
      </c>
      <c r="G426" s="9">
        <v>0</v>
      </c>
      <c r="H426" t="str">
        <f>IF(F426&gt;=$J$9,IF(T_4_5671012315[[#This Row],[Errors]]=0,"True Positive","False Positive"),IF(T_4_5671012315[[#This Row],[Errors]]&gt;0,"False Negative","True Negative"))</f>
        <v>True Negative</v>
      </c>
    </row>
    <row r="427" spans="1:8" x14ac:dyDescent="0.25">
      <c r="A427" t="s">
        <v>683</v>
      </c>
      <c r="C427" s="2" t="s">
        <v>264</v>
      </c>
      <c r="D427" s="2" t="s">
        <v>42</v>
      </c>
      <c r="E427" s="9" t="s">
        <v>42</v>
      </c>
      <c r="F427" s="9">
        <v>0.59</v>
      </c>
      <c r="G427" s="9">
        <v>0</v>
      </c>
      <c r="H427" t="str">
        <f>IF(F427&gt;=$J$9,IF(T_4_5671012315[[#This Row],[Errors]]=0,"True Positive","False Positive"),IF(T_4_5671012315[[#This Row],[Errors]]&gt;0,"False Negative","True Negative"))</f>
        <v>True Negative</v>
      </c>
    </row>
    <row r="428" spans="1:8" x14ac:dyDescent="0.25">
      <c r="A428" t="s">
        <v>684</v>
      </c>
      <c r="C428" s="2" t="s">
        <v>264</v>
      </c>
      <c r="D428" s="2" t="s">
        <v>42</v>
      </c>
      <c r="E428" s="9" t="s">
        <v>42</v>
      </c>
      <c r="F428" s="9">
        <v>0.59</v>
      </c>
      <c r="G428" s="9">
        <v>0</v>
      </c>
      <c r="H428" t="str">
        <f>IF(F428&gt;=$J$9,IF(T_4_5671012315[[#This Row],[Errors]]=0,"True Positive","False Positive"),IF(T_4_5671012315[[#This Row],[Errors]]&gt;0,"False Negative","True Negative"))</f>
        <v>True Negative</v>
      </c>
    </row>
    <row r="429" spans="1:8" x14ac:dyDescent="0.25">
      <c r="A429" t="s">
        <v>685</v>
      </c>
      <c r="C429" s="2" t="s">
        <v>264</v>
      </c>
      <c r="D429" s="2" t="s">
        <v>177</v>
      </c>
      <c r="E429" s="9" t="s">
        <v>686</v>
      </c>
      <c r="F429" s="9">
        <v>0.59</v>
      </c>
      <c r="G429" s="9">
        <v>1</v>
      </c>
      <c r="H429" t="str">
        <f>IF(F429&gt;=$J$9,IF(T_4_5671012315[[#This Row],[Errors]]=0,"True Positive","False Positive"),IF(T_4_5671012315[[#This Row],[Errors]]&gt;0,"False Negative","True Negative"))</f>
        <v>False Negative</v>
      </c>
    </row>
    <row r="430" spans="1:8" x14ac:dyDescent="0.25">
      <c r="A430" t="s">
        <v>687</v>
      </c>
      <c r="C430" s="2" t="s">
        <v>264</v>
      </c>
      <c r="D430" s="2" t="s">
        <v>177</v>
      </c>
      <c r="E430" s="9" t="s">
        <v>686</v>
      </c>
      <c r="F430" s="9">
        <v>0.59</v>
      </c>
      <c r="G430" s="9">
        <v>1</v>
      </c>
      <c r="H430" t="str">
        <f>IF(F430&gt;=$J$9,IF(T_4_5671012315[[#This Row],[Errors]]=0,"True Positive","False Positive"),IF(T_4_5671012315[[#This Row],[Errors]]&gt;0,"False Negative","True Negative"))</f>
        <v>False Negative</v>
      </c>
    </row>
    <row r="431" spans="1:8" x14ac:dyDescent="0.25">
      <c r="A431" t="s">
        <v>688</v>
      </c>
      <c r="C431" s="2" t="s">
        <v>264</v>
      </c>
      <c r="D431" s="2" t="s">
        <v>154</v>
      </c>
      <c r="E431" s="9" t="s">
        <v>689</v>
      </c>
      <c r="F431" s="9">
        <v>0.56999999999999995</v>
      </c>
      <c r="G431" s="9">
        <v>1</v>
      </c>
      <c r="H431" t="str">
        <f>IF(F431&gt;=$J$9,IF(T_4_5671012315[[#This Row],[Errors]]=0,"True Positive","False Positive"),IF(T_4_5671012315[[#This Row],[Errors]]&gt;0,"False Negative","True Negative"))</f>
        <v>False Negative</v>
      </c>
    </row>
    <row r="432" spans="1:8" x14ac:dyDescent="0.25">
      <c r="A432" t="s">
        <v>690</v>
      </c>
      <c r="C432" s="2" t="s">
        <v>264</v>
      </c>
      <c r="D432" s="2" t="s">
        <v>154</v>
      </c>
      <c r="E432" s="9" t="s">
        <v>689</v>
      </c>
      <c r="F432" s="9">
        <v>0.56999999999999995</v>
      </c>
      <c r="G432" s="9">
        <v>1</v>
      </c>
      <c r="H432" t="str">
        <f>IF(F432&gt;=$J$9,IF(T_4_5671012315[[#This Row],[Errors]]=0,"True Positive","False Positive"),IF(T_4_5671012315[[#This Row],[Errors]]&gt;0,"False Negative","True Negative"))</f>
        <v>False Negative</v>
      </c>
    </row>
    <row r="433" spans="1:8" x14ac:dyDescent="0.25">
      <c r="A433" t="s">
        <v>691</v>
      </c>
      <c r="C433" s="2" t="s">
        <v>264</v>
      </c>
      <c r="D433" s="2" t="s">
        <v>150</v>
      </c>
      <c r="E433" s="9" t="s">
        <v>150</v>
      </c>
      <c r="F433" s="9">
        <v>0.7</v>
      </c>
      <c r="G433" s="9">
        <v>0</v>
      </c>
      <c r="H433" t="str">
        <f>IF(F433&gt;=$J$9,IF(T_4_5671012315[[#This Row],[Errors]]=0,"True Positive","False Positive"),IF(T_4_5671012315[[#This Row],[Errors]]&gt;0,"False Negative","True Negative"))</f>
        <v>True Positive</v>
      </c>
    </row>
    <row r="434" spans="1:8" x14ac:dyDescent="0.25">
      <c r="A434" t="s">
        <v>692</v>
      </c>
      <c r="C434" s="2" t="s">
        <v>264</v>
      </c>
      <c r="D434" s="2" t="s">
        <v>150</v>
      </c>
      <c r="E434" s="9" t="s">
        <v>150</v>
      </c>
      <c r="F434" s="9">
        <v>0.7</v>
      </c>
      <c r="G434" s="9">
        <v>0</v>
      </c>
      <c r="H434" t="str">
        <f>IF(F434&gt;=$J$9,IF(T_4_5671012315[[#This Row],[Errors]]=0,"True Positive","False Positive"),IF(T_4_5671012315[[#This Row],[Errors]]&gt;0,"False Negative","True Negative"))</f>
        <v>True Positive</v>
      </c>
    </row>
    <row r="435" spans="1:8" x14ac:dyDescent="0.25">
      <c r="A435" t="s">
        <v>693</v>
      </c>
      <c r="C435" s="2" t="s">
        <v>264</v>
      </c>
      <c r="D435" s="2" t="s">
        <v>694</v>
      </c>
      <c r="E435" s="9" t="s">
        <v>695</v>
      </c>
      <c r="F435" s="9">
        <v>0.53</v>
      </c>
      <c r="G435" s="9">
        <v>2</v>
      </c>
      <c r="H435" t="str">
        <f>IF(F435&gt;=$J$9,IF(T_4_5671012315[[#This Row],[Errors]]=0,"True Positive","False Positive"),IF(T_4_5671012315[[#This Row],[Errors]]&gt;0,"False Negative","True Negative"))</f>
        <v>False Negative</v>
      </c>
    </row>
    <row r="436" spans="1:8" x14ac:dyDescent="0.25">
      <c r="A436" t="s">
        <v>696</v>
      </c>
      <c r="C436" s="2" t="s">
        <v>264</v>
      </c>
      <c r="D436" s="2" t="s">
        <v>694</v>
      </c>
      <c r="E436" s="9" t="s">
        <v>695</v>
      </c>
      <c r="F436" s="9">
        <v>0.53</v>
      </c>
      <c r="G436" s="9">
        <v>2</v>
      </c>
      <c r="H436" t="str">
        <f>IF(F436&gt;=$J$9,IF(T_4_5671012315[[#This Row],[Errors]]=0,"True Positive","False Positive"),IF(T_4_5671012315[[#This Row],[Errors]]&gt;0,"False Negative","True Negative"))</f>
        <v>False Negative</v>
      </c>
    </row>
    <row r="437" spans="1:8" x14ac:dyDescent="0.25">
      <c r="A437" t="s">
        <v>697</v>
      </c>
      <c r="C437" s="2" t="s">
        <v>264</v>
      </c>
      <c r="D437" s="2" t="s">
        <v>149</v>
      </c>
      <c r="E437" s="9" t="s">
        <v>149</v>
      </c>
      <c r="F437" s="9">
        <v>0.65</v>
      </c>
      <c r="G437" s="9">
        <v>0</v>
      </c>
      <c r="H437" t="str">
        <f>IF(F437&gt;=$J$9,IF(T_4_5671012315[[#This Row],[Errors]]=0,"True Positive","False Positive"),IF(T_4_5671012315[[#This Row],[Errors]]&gt;0,"False Negative","True Negative"))</f>
        <v>True Negative</v>
      </c>
    </row>
    <row r="438" spans="1:8" x14ac:dyDescent="0.25">
      <c r="A438" t="s">
        <v>698</v>
      </c>
      <c r="C438" s="2" t="s">
        <v>264</v>
      </c>
      <c r="D438" s="2" t="s">
        <v>149</v>
      </c>
      <c r="E438" s="9" t="s">
        <v>149</v>
      </c>
      <c r="F438" s="9">
        <v>0.65</v>
      </c>
      <c r="G438" s="9">
        <v>0</v>
      </c>
      <c r="H438" t="str">
        <f>IF(F438&gt;=$J$9,IF(T_4_5671012315[[#This Row],[Errors]]=0,"True Positive","False Positive"),IF(T_4_5671012315[[#This Row],[Errors]]&gt;0,"False Negative","True Negative"))</f>
        <v>True Negative</v>
      </c>
    </row>
    <row r="439" spans="1:8" x14ac:dyDescent="0.25">
      <c r="A439" t="s">
        <v>699</v>
      </c>
      <c r="C439" s="2" t="s">
        <v>264</v>
      </c>
      <c r="D439" s="2" t="s">
        <v>15</v>
      </c>
      <c r="E439" s="9" t="s">
        <v>15</v>
      </c>
      <c r="F439" s="9">
        <v>0.64</v>
      </c>
      <c r="G439" s="9">
        <v>0</v>
      </c>
      <c r="H439" t="str">
        <f>IF(F439&gt;=$J$9,IF(T_4_5671012315[[#This Row],[Errors]]=0,"True Positive","False Positive"),IF(T_4_5671012315[[#This Row],[Errors]]&gt;0,"False Negative","True Negative"))</f>
        <v>True Negative</v>
      </c>
    </row>
    <row r="440" spans="1:8" x14ac:dyDescent="0.25">
      <c r="A440" t="s">
        <v>700</v>
      </c>
      <c r="C440" s="2" t="s">
        <v>264</v>
      </c>
      <c r="D440" s="2" t="s">
        <v>15</v>
      </c>
      <c r="E440" s="9" t="s">
        <v>15</v>
      </c>
      <c r="F440" s="9">
        <v>0.64</v>
      </c>
      <c r="G440" s="9">
        <v>0</v>
      </c>
      <c r="H440" t="str">
        <f>IF(F440&gt;=$J$9,IF(T_4_5671012315[[#This Row],[Errors]]=0,"True Positive","False Positive"),IF(T_4_5671012315[[#This Row],[Errors]]&gt;0,"False Negative","True Negative"))</f>
        <v>True Negative</v>
      </c>
    </row>
    <row r="441" spans="1:8" x14ac:dyDescent="0.25">
      <c r="A441" t="s">
        <v>701</v>
      </c>
      <c r="C441" s="2" t="s">
        <v>264</v>
      </c>
      <c r="D441" s="2" t="s">
        <v>21</v>
      </c>
      <c r="E441" s="9" t="s">
        <v>21</v>
      </c>
      <c r="F441" s="9">
        <v>0.72</v>
      </c>
      <c r="G441" s="9">
        <v>0</v>
      </c>
      <c r="H441" t="str">
        <f>IF(F441&gt;=$J$9,IF(T_4_5671012315[[#This Row],[Errors]]=0,"True Positive","False Positive"),IF(T_4_5671012315[[#This Row],[Errors]]&gt;0,"False Negative","True Negative"))</f>
        <v>True Positive</v>
      </c>
    </row>
    <row r="442" spans="1:8" x14ac:dyDescent="0.25">
      <c r="A442" t="s">
        <v>702</v>
      </c>
      <c r="C442" s="2" t="s">
        <v>264</v>
      </c>
      <c r="D442" s="2" t="s">
        <v>21</v>
      </c>
      <c r="E442" s="9" t="s">
        <v>21</v>
      </c>
      <c r="F442" s="9">
        <v>0.72</v>
      </c>
      <c r="G442" s="9">
        <v>0</v>
      </c>
      <c r="H442" t="str">
        <f>IF(F442&gt;=$J$9,IF(T_4_5671012315[[#This Row],[Errors]]=0,"True Positive","False Positive"),IF(T_4_5671012315[[#This Row],[Errors]]&gt;0,"False Negative","True Negative"))</f>
        <v>True Positive</v>
      </c>
    </row>
    <row r="443" spans="1:8" x14ac:dyDescent="0.25">
      <c r="A443" t="s">
        <v>703</v>
      </c>
      <c r="C443" s="2" t="s">
        <v>264</v>
      </c>
      <c r="D443" s="2" t="s">
        <v>178</v>
      </c>
      <c r="E443" s="9" t="s">
        <v>178</v>
      </c>
      <c r="F443" s="9">
        <v>0.63</v>
      </c>
      <c r="G443" s="9">
        <v>0</v>
      </c>
      <c r="H443" t="str">
        <f>IF(F443&gt;=$J$9,IF(T_4_5671012315[[#This Row],[Errors]]=0,"True Positive","False Positive"),IF(T_4_5671012315[[#This Row],[Errors]]&gt;0,"False Negative","True Negative"))</f>
        <v>True Negative</v>
      </c>
    </row>
    <row r="444" spans="1:8" x14ac:dyDescent="0.25">
      <c r="A444" t="s">
        <v>704</v>
      </c>
      <c r="C444" s="2" t="s">
        <v>264</v>
      </c>
      <c r="D444" s="2" t="s">
        <v>178</v>
      </c>
      <c r="E444" s="9" t="s">
        <v>178</v>
      </c>
      <c r="F444" s="9">
        <v>0.63</v>
      </c>
      <c r="G444" s="9">
        <v>0</v>
      </c>
      <c r="H444" t="str">
        <f>IF(F444&gt;=$J$9,IF(T_4_5671012315[[#This Row],[Errors]]=0,"True Positive","False Positive"),IF(T_4_5671012315[[#This Row],[Errors]]&gt;0,"False Negative","True Negative"))</f>
        <v>True Negative</v>
      </c>
    </row>
    <row r="445" spans="1:8" x14ac:dyDescent="0.25">
      <c r="A445" t="s">
        <v>705</v>
      </c>
      <c r="C445" s="2" t="s">
        <v>264</v>
      </c>
      <c r="D445" s="2" t="s">
        <v>31</v>
      </c>
      <c r="E445" s="9" t="s">
        <v>31</v>
      </c>
      <c r="F445" s="9">
        <v>0.64</v>
      </c>
      <c r="G445" s="9">
        <v>0</v>
      </c>
      <c r="H445" t="str">
        <f>IF(F445&gt;=$J$9,IF(T_4_5671012315[[#This Row],[Errors]]=0,"True Positive","False Positive"),IF(T_4_5671012315[[#This Row],[Errors]]&gt;0,"False Negative","True Negative"))</f>
        <v>True Negative</v>
      </c>
    </row>
    <row r="446" spans="1:8" x14ac:dyDescent="0.25">
      <c r="A446" t="s">
        <v>706</v>
      </c>
      <c r="C446" s="2" t="s">
        <v>264</v>
      </c>
      <c r="D446" s="2" t="s">
        <v>31</v>
      </c>
      <c r="E446" s="9" t="s">
        <v>31</v>
      </c>
      <c r="F446" s="9">
        <v>0.64</v>
      </c>
      <c r="G446" s="9">
        <v>0</v>
      </c>
      <c r="H446" t="str">
        <f>IF(F446&gt;=$J$9,IF(T_4_5671012315[[#This Row],[Errors]]=0,"True Positive","False Positive"),IF(T_4_5671012315[[#This Row],[Errors]]&gt;0,"False Negative","True Negative"))</f>
        <v>True Negative</v>
      </c>
    </row>
    <row r="447" spans="1:8" x14ac:dyDescent="0.25">
      <c r="A447" t="s">
        <v>707</v>
      </c>
      <c r="C447" s="2" t="s">
        <v>264</v>
      </c>
      <c r="D447" s="2" t="s">
        <v>223</v>
      </c>
      <c r="E447" s="9" t="s">
        <v>223</v>
      </c>
      <c r="F447" s="9">
        <v>0.7</v>
      </c>
      <c r="G447" s="9">
        <v>0</v>
      </c>
      <c r="H447" t="str">
        <f>IF(F447&gt;=$J$9,IF(T_4_5671012315[[#This Row],[Errors]]=0,"True Positive","False Positive"),IF(T_4_5671012315[[#This Row],[Errors]]&gt;0,"False Negative","True Negative"))</f>
        <v>True Positive</v>
      </c>
    </row>
    <row r="448" spans="1:8" x14ac:dyDescent="0.25">
      <c r="A448" t="s">
        <v>708</v>
      </c>
      <c r="C448" s="2" t="s">
        <v>264</v>
      </c>
      <c r="D448" s="2" t="s">
        <v>223</v>
      </c>
      <c r="E448" s="9" t="s">
        <v>223</v>
      </c>
      <c r="F448" s="9">
        <v>0.7</v>
      </c>
      <c r="G448" s="9">
        <v>0</v>
      </c>
      <c r="H448" t="str">
        <f>IF(F448&gt;=$J$9,IF(T_4_5671012315[[#This Row],[Errors]]=0,"True Positive","False Positive"),IF(T_4_5671012315[[#This Row],[Errors]]&gt;0,"False Negative","True Negative"))</f>
        <v>True Positive</v>
      </c>
    </row>
    <row r="449" spans="1:8" x14ac:dyDescent="0.25">
      <c r="A449" t="s">
        <v>709</v>
      </c>
      <c r="C449" s="2" t="s">
        <v>264</v>
      </c>
      <c r="D449" s="2" t="s">
        <v>174</v>
      </c>
      <c r="E449" s="9" t="s">
        <v>174</v>
      </c>
      <c r="F449" s="9">
        <v>0.65</v>
      </c>
      <c r="G449" s="9">
        <v>0</v>
      </c>
      <c r="H449" t="str">
        <f>IF(F449&gt;=$J$9,IF(T_4_5671012315[[#This Row],[Errors]]=0,"True Positive","False Positive"),IF(T_4_5671012315[[#This Row],[Errors]]&gt;0,"False Negative","True Negative"))</f>
        <v>True Negative</v>
      </c>
    </row>
    <row r="450" spans="1:8" x14ac:dyDescent="0.25">
      <c r="A450" t="s">
        <v>710</v>
      </c>
      <c r="C450" s="2" t="s">
        <v>264</v>
      </c>
      <c r="D450" s="2" t="s">
        <v>174</v>
      </c>
      <c r="E450" s="9" t="s">
        <v>174</v>
      </c>
      <c r="F450" s="9">
        <v>0.65</v>
      </c>
      <c r="G450" s="9">
        <v>0</v>
      </c>
      <c r="H450" t="str">
        <f>IF(F450&gt;=$J$9,IF(T_4_5671012315[[#This Row],[Errors]]=0,"True Positive","False Positive"),IF(T_4_5671012315[[#This Row],[Errors]]&gt;0,"False Negative","True Negative"))</f>
        <v>True Negative</v>
      </c>
    </row>
    <row r="451" spans="1:8" x14ac:dyDescent="0.25">
      <c r="A451" t="s">
        <v>711</v>
      </c>
      <c r="C451" s="2" t="s">
        <v>264</v>
      </c>
      <c r="D451" s="2" t="s">
        <v>238</v>
      </c>
      <c r="E451" s="9" t="s">
        <v>712</v>
      </c>
      <c r="F451" s="9">
        <v>0.63</v>
      </c>
      <c r="G451" s="9">
        <v>1</v>
      </c>
      <c r="H451" t="str">
        <f>IF(F451&gt;=$J$9,IF(T_4_5671012315[[#This Row],[Errors]]=0,"True Positive","False Positive"),IF(T_4_5671012315[[#This Row],[Errors]]&gt;0,"False Negative","True Negative"))</f>
        <v>False Negative</v>
      </c>
    </row>
    <row r="452" spans="1:8" x14ac:dyDescent="0.25">
      <c r="A452" t="s">
        <v>713</v>
      </c>
      <c r="C452" s="2" t="s">
        <v>264</v>
      </c>
      <c r="D452" s="2" t="s">
        <v>238</v>
      </c>
      <c r="E452" s="9" t="s">
        <v>712</v>
      </c>
      <c r="F452" s="9">
        <v>0.63</v>
      </c>
      <c r="G452" s="9">
        <v>1</v>
      </c>
      <c r="H452" t="str">
        <f>IF(F452&gt;=$J$9,IF(T_4_5671012315[[#This Row],[Errors]]=0,"True Positive","False Positive"),IF(T_4_5671012315[[#This Row],[Errors]]&gt;0,"False Negative","True Negative"))</f>
        <v>False Negative</v>
      </c>
    </row>
    <row r="453" spans="1:8" x14ac:dyDescent="0.25">
      <c r="A453" t="s">
        <v>714</v>
      </c>
      <c r="C453" s="2" t="s">
        <v>264</v>
      </c>
      <c r="D453" s="2" t="s">
        <v>220</v>
      </c>
      <c r="E453" s="9" t="s">
        <v>220</v>
      </c>
      <c r="F453" s="9">
        <v>0.69</v>
      </c>
      <c r="G453" s="9">
        <v>0</v>
      </c>
      <c r="H453" t="str">
        <f>IF(F453&gt;=$J$9,IF(T_4_5671012315[[#This Row],[Errors]]=0,"True Positive","False Positive"),IF(T_4_5671012315[[#This Row],[Errors]]&gt;0,"False Negative","True Negative"))</f>
        <v>True Negative</v>
      </c>
    </row>
    <row r="454" spans="1:8" x14ac:dyDescent="0.25">
      <c r="A454" t="s">
        <v>715</v>
      </c>
      <c r="C454" s="2" t="s">
        <v>264</v>
      </c>
      <c r="D454" s="2" t="s">
        <v>220</v>
      </c>
      <c r="E454" s="9" t="s">
        <v>220</v>
      </c>
      <c r="F454" s="9">
        <v>0.69</v>
      </c>
      <c r="G454" s="9">
        <v>0</v>
      </c>
      <c r="H454" t="str">
        <f>IF(F454&gt;=$J$9,IF(T_4_5671012315[[#This Row],[Errors]]=0,"True Positive","False Positive"),IF(T_4_5671012315[[#This Row],[Errors]]&gt;0,"False Negative","True Negative"))</f>
        <v>True Negative</v>
      </c>
    </row>
    <row r="455" spans="1:8" x14ac:dyDescent="0.25">
      <c r="A455" t="s">
        <v>716</v>
      </c>
      <c r="C455" s="2" t="s">
        <v>264</v>
      </c>
      <c r="D455" s="2" t="s">
        <v>200</v>
      </c>
      <c r="E455" s="9" t="s">
        <v>200</v>
      </c>
      <c r="F455" s="9">
        <v>0.49</v>
      </c>
      <c r="G455" s="9">
        <v>0</v>
      </c>
      <c r="H455" t="str">
        <f>IF(F455&gt;=$J$9,IF(T_4_5671012315[[#This Row],[Errors]]=0,"True Positive","False Positive"),IF(T_4_5671012315[[#This Row],[Errors]]&gt;0,"False Negative","True Negative"))</f>
        <v>True Negative</v>
      </c>
    </row>
    <row r="456" spans="1:8" x14ac:dyDescent="0.25">
      <c r="A456" t="s">
        <v>717</v>
      </c>
      <c r="C456" s="2" t="s">
        <v>264</v>
      </c>
      <c r="D456" s="2" t="s">
        <v>200</v>
      </c>
      <c r="E456" s="9" t="s">
        <v>200</v>
      </c>
      <c r="F456" s="9">
        <v>0.49</v>
      </c>
      <c r="G456" s="9">
        <v>0</v>
      </c>
      <c r="H456" t="str">
        <f>IF(F456&gt;=$J$9,IF(T_4_5671012315[[#This Row],[Errors]]=0,"True Positive","False Positive"),IF(T_4_5671012315[[#This Row],[Errors]]&gt;0,"False Negative","True Negative"))</f>
        <v>True Negative</v>
      </c>
    </row>
    <row r="457" spans="1:8" x14ac:dyDescent="0.25">
      <c r="A457" t="s">
        <v>718</v>
      </c>
      <c r="C457" s="2" t="s">
        <v>264</v>
      </c>
      <c r="D457" s="2" t="s">
        <v>47</v>
      </c>
      <c r="E457" s="9" t="s">
        <v>47</v>
      </c>
      <c r="F457" s="9">
        <v>0.67</v>
      </c>
      <c r="G457" s="9">
        <v>0</v>
      </c>
      <c r="H457" t="str">
        <f>IF(F457&gt;=$J$9,IF(T_4_5671012315[[#This Row],[Errors]]=0,"True Positive","False Positive"),IF(T_4_5671012315[[#This Row],[Errors]]&gt;0,"False Negative","True Negative"))</f>
        <v>True Negative</v>
      </c>
    </row>
    <row r="458" spans="1:8" x14ac:dyDescent="0.25">
      <c r="A458" t="s">
        <v>719</v>
      </c>
      <c r="C458" s="2" t="s">
        <v>264</v>
      </c>
      <c r="D458" s="2" t="s">
        <v>47</v>
      </c>
      <c r="E458" s="9" t="s">
        <v>47</v>
      </c>
      <c r="F458" s="9">
        <v>0.67</v>
      </c>
      <c r="G458" s="9">
        <v>0</v>
      </c>
      <c r="H458" t="str">
        <f>IF(F458&gt;=$J$9,IF(T_4_5671012315[[#This Row],[Errors]]=0,"True Positive","False Positive"),IF(T_4_5671012315[[#This Row],[Errors]]&gt;0,"False Negative","True Negative"))</f>
        <v>True Negative</v>
      </c>
    </row>
    <row r="459" spans="1:8" x14ac:dyDescent="0.25">
      <c r="E459" s="9"/>
      <c r="F459" s="9"/>
      <c r="G459" s="9"/>
      <c r="H459"/>
    </row>
    <row r="460" spans="1:8" x14ac:dyDescent="0.25">
      <c r="E460" s="9"/>
      <c r="F460" s="9"/>
      <c r="G460" s="9"/>
      <c r="H460"/>
    </row>
    <row r="461" spans="1:8" x14ac:dyDescent="0.25">
      <c r="E461" s="9"/>
      <c r="F461" s="9"/>
      <c r="G461" s="9"/>
      <c r="H461"/>
    </row>
    <row r="462" spans="1:8" x14ac:dyDescent="0.25">
      <c r="E462" s="9"/>
      <c r="F462" s="9"/>
      <c r="G462" s="9"/>
      <c r="H462"/>
    </row>
    <row r="463" spans="1:8" x14ac:dyDescent="0.25">
      <c r="E463" s="9"/>
      <c r="F463" s="9"/>
      <c r="G463" s="9"/>
      <c r="H463"/>
    </row>
    <row r="464" spans="1:8" x14ac:dyDescent="0.25">
      <c r="E464" s="9"/>
      <c r="F464" s="9"/>
      <c r="G464" s="9"/>
      <c r="H464"/>
    </row>
    <row r="465" spans="5:8" x14ac:dyDescent="0.25">
      <c r="E465" s="9"/>
      <c r="F465" s="9"/>
      <c r="G465" s="9"/>
      <c r="H465"/>
    </row>
    <row r="466" spans="5:8" x14ac:dyDescent="0.25">
      <c r="E466" s="9"/>
      <c r="F466" s="9"/>
      <c r="G466" s="9"/>
      <c r="H466"/>
    </row>
    <row r="467" spans="5:8" x14ac:dyDescent="0.25">
      <c r="E467" s="9"/>
      <c r="F467" s="9"/>
      <c r="G467" s="9"/>
      <c r="H467"/>
    </row>
    <row r="468" spans="5:8" x14ac:dyDescent="0.25">
      <c r="E468" s="9"/>
      <c r="F468" s="9"/>
      <c r="G468" s="9"/>
      <c r="H468"/>
    </row>
    <row r="469" spans="5:8" x14ac:dyDescent="0.25">
      <c r="E469" s="9"/>
      <c r="F469" s="9"/>
      <c r="G469" s="9"/>
      <c r="H469"/>
    </row>
    <row r="470" spans="5:8" x14ac:dyDescent="0.25">
      <c r="E470" s="9"/>
      <c r="F470" s="9"/>
      <c r="G470" s="9"/>
      <c r="H470"/>
    </row>
    <row r="471" spans="5:8" x14ac:dyDescent="0.25">
      <c r="E471" s="9"/>
      <c r="F471" s="9"/>
      <c r="G471" s="9"/>
      <c r="H471"/>
    </row>
    <row r="472" spans="5:8" x14ac:dyDescent="0.25">
      <c r="E472" s="9"/>
      <c r="F472" s="9"/>
      <c r="G472" s="9"/>
      <c r="H472"/>
    </row>
    <row r="473" spans="5:8" x14ac:dyDescent="0.25">
      <c r="E473" s="9"/>
      <c r="F473" s="9"/>
      <c r="G473" s="9"/>
      <c r="H473"/>
    </row>
    <row r="474" spans="5:8" x14ac:dyDescent="0.25">
      <c r="E474" s="9"/>
      <c r="F474" s="9"/>
      <c r="G474" s="9"/>
      <c r="H474"/>
    </row>
    <row r="475" spans="5:8" x14ac:dyDescent="0.25">
      <c r="E475" s="9"/>
      <c r="F475" s="9"/>
      <c r="G475" s="9"/>
      <c r="H475"/>
    </row>
    <row r="476" spans="5:8" x14ac:dyDescent="0.25">
      <c r="E476" s="9"/>
      <c r="F476" s="9"/>
      <c r="G476" s="9"/>
      <c r="H476"/>
    </row>
    <row r="477" spans="5:8" x14ac:dyDescent="0.25">
      <c r="E477" s="9"/>
      <c r="F477" s="9"/>
      <c r="G477" s="9"/>
      <c r="H477"/>
    </row>
    <row r="478" spans="5:8" x14ac:dyDescent="0.25">
      <c r="E478" s="9"/>
      <c r="F478" s="9"/>
      <c r="G478" s="9"/>
      <c r="H478"/>
    </row>
    <row r="479" spans="5:8" x14ac:dyDescent="0.25">
      <c r="E479" s="9"/>
      <c r="F479" s="9"/>
      <c r="G479" s="9"/>
      <c r="H479"/>
    </row>
    <row r="480" spans="5:8" x14ac:dyDescent="0.25">
      <c r="E480" s="9"/>
      <c r="F480" s="9"/>
      <c r="G480" s="9"/>
      <c r="H480"/>
    </row>
    <row r="927" spans="1:14" s="2" customFormat="1" x14ac:dyDescent="0.25">
      <c r="A927">
        <v>1</v>
      </c>
      <c r="B927"/>
      <c r="J927"/>
      <c r="K927"/>
      <c r="L927"/>
      <c r="M927"/>
      <c r="N927"/>
    </row>
    <row r="928" spans="1:14" s="2" customFormat="1" x14ac:dyDescent="0.25">
      <c r="A928" t="s">
        <v>92</v>
      </c>
      <c r="B928"/>
      <c r="C928" s="2" t="s">
        <v>0</v>
      </c>
      <c r="D928" s="2" t="s">
        <v>56</v>
      </c>
      <c r="J928"/>
      <c r="K928"/>
      <c r="L928"/>
      <c r="M928"/>
      <c r="N928"/>
    </row>
    <row r="929" spans="1:14" s="2" customFormat="1" x14ac:dyDescent="0.25">
      <c r="A929" t="s">
        <v>92</v>
      </c>
      <c r="B929"/>
      <c r="C929" s="2" t="s">
        <v>1</v>
      </c>
      <c r="D929" s="2" t="s">
        <v>57</v>
      </c>
      <c r="E929" s="2">
        <v>1</v>
      </c>
      <c r="J929"/>
      <c r="K929"/>
      <c r="L929"/>
      <c r="M929"/>
      <c r="N929"/>
    </row>
    <row r="930" spans="1:14" s="2" customFormat="1" x14ac:dyDescent="0.25">
      <c r="A930" t="s">
        <v>92</v>
      </c>
      <c r="B930"/>
      <c r="C930" s="2" t="s">
        <v>3</v>
      </c>
      <c r="D930" s="2" t="s">
        <v>4</v>
      </c>
      <c r="J930"/>
      <c r="K930"/>
      <c r="L930"/>
      <c r="M930"/>
      <c r="N930"/>
    </row>
    <row r="931" spans="1:14" s="2" customFormat="1" x14ac:dyDescent="0.25">
      <c r="A931" t="s">
        <v>93</v>
      </c>
      <c r="B931"/>
      <c r="C931" s="2" t="s">
        <v>0</v>
      </c>
      <c r="D931" s="2" t="s">
        <v>58</v>
      </c>
      <c r="J931"/>
      <c r="K931"/>
      <c r="L931"/>
      <c r="M931"/>
      <c r="N931"/>
    </row>
    <row r="932" spans="1:14" s="2" customFormat="1" x14ac:dyDescent="0.25">
      <c r="A932" t="s">
        <v>93</v>
      </c>
      <c r="B932"/>
      <c r="C932" s="2" t="s">
        <v>1</v>
      </c>
      <c r="D932" s="2" t="s">
        <v>41</v>
      </c>
      <c r="J932"/>
      <c r="K932"/>
      <c r="L932"/>
      <c r="M932"/>
      <c r="N932"/>
    </row>
    <row r="933" spans="1:14" s="2" customFormat="1" x14ac:dyDescent="0.25">
      <c r="A933" t="s">
        <v>93</v>
      </c>
      <c r="B933"/>
      <c r="C933" s="2" t="s">
        <v>3</v>
      </c>
      <c r="D933" s="2" t="s">
        <v>4</v>
      </c>
      <c r="J933"/>
      <c r="K933"/>
      <c r="L933"/>
      <c r="M933"/>
      <c r="N933"/>
    </row>
    <row r="934" spans="1:14" s="2" customFormat="1" x14ac:dyDescent="0.25">
      <c r="A934" t="s">
        <v>93</v>
      </c>
      <c r="B934"/>
      <c r="C934" s="2" t="s">
        <v>5</v>
      </c>
      <c r="D934" s="2" t="s">
        <v>4</v>
      </c>
      <c r="J934"/>
      <c r="K934"/>
      <c r="L934"/>
      <c r="M934"/>
      <c r="N934"/>
    </row>
    <row r="936" spans="1:14" s="2" customFormat="1" x14ac:dyDescent="0.25">
      <c r="A936">
        <v>0.1</v>
      </c>
      <c r="B936"/>
      <c r="J936"/>
      <c r="K936"/>
      <c r="L936"/>
      <c r="M936"/>
      <c r="N936"/>
    </row>
    <row r="937" spans="1:14" s="2" customFormat="1" x14ac:dyDescent="0.25">
      <c r="A937" t="s">
        <v>93</v>
      </c>
      <c r="B937"/>
      <c r="C937" s="2" t="s">
        <v>7</v>
      </c>
      <c r="D937" s="2" t="s">
        <v>4</v>
      </c>
      <c r="J937"/>
      <c r="K937"/>
      <c r="L937"/>
      <c r="M937"/>
      <c r="N937"/>
    </row>
    <row r="941" spans="1:14" s="2" customFormat="1" x14ac:dyDescent="0.25">
      <c r="A941">
        <v>0.1</v>
      </c>
      <c r="B941"/>
      <c r="J941"/>
      <c r="K941"/>
      <c r="L941"/>
      <c r="M941"/>
      <c r="N941"/>
    </row>
    <row r="942" spans="1:14" s="2" customFormat="1" x14ac:dyDescent="0.25">
      <c r="A942" t="s">
        <v>94</v>
      </c>
      <c r="B942"/>
      <c r="C942" s="2" t="s">
        <v>0</v>
      </c>
      <c r="D942" s="2" t="s">
        <v>33</v>
      </c>
      <c r="J942"/>
      <c r="K942"/>
      <c r="L942"/>
      <c r="M942"/>
      <c r="N942"/>
    </row>
    <row r="943" spans="1:14" s="2" customFormat="1" x14ac:dyDescent="0.25">
      <c r="A943" t="s">
        <v>94</v>
      </c>
      <c r="B943"/>
      <c r="C943" s="2" t="s">
        <v>1</v>
      </c>
      <c r="D943" s="2" t="s">
        <v>59</v>
      </c>
      <c r="J943"/>
      <c r="K943"/>
      <c r="L943"/>
      <c r="M943"/>
      <c r="N943"/>
    </row>
    <row r="944" spans="1:14" s="2" customFormat="1" x14ac:dyDescent="0.25">
      <c r="A944" t="s">
        <v>94</v>
      </c>
      <c r="B944"/>
      <c r="C944" s="2" t="s">
        <v>3</v>
      </c>
      <c r="D944" s="2" t="s">
        <v>4</v>
      </c>
      <c r="J944"/>
      <c r="K944"/>
      <c r="L944"/>
      <c r="M944"/>
      <c r="N944"/>
    </row>
    <row r="945" spans="1:14" s="2" customFormat="1" x14ac:dyDescent="0.25">
      <c r="A945" t="s">
        <v>95</v>
      </c>
      <c r="B945"/>
      <c r="C945" s="2" t="s">
        <v>0</v>
      </c>
      <c r="D945" s="2" t="s">
        <v>9</v>
      </c>
      <c r="J945"/>
      <c r="K945"/>
      <c r="L945"/>
      <c r="M945"/>
      <c r="N945"/>
    </row>
    <row r="946" spans="1:14" s="2" customFormat="1" x14ac:dyDescent="0.25">
      <c r="A946" t="s">
        <v>95</v>
      </c>
      <c r="B946"/>
      <c r="C946" s="2" t="s">
        <v>1</v>
      </c>
      <c r="D946" s="2" t="s">
        <v>60</v>
      </c>
      <c r="J946"/>
      <c r="K946"/>
      <c r="L946"/>
      <c r="M946"/>
      <c r="N946"/>
    </row>
    <row r="947" spans="1:14" s="2" customFormat="1" x14ac:dyDescent="0.25">
      <c r="A947" t="s">
        <v>95</v>
      </c>
      <c r="B947"/>
      <c r="C947" s="2" t="s">
        <v>3</v>
      </c>
      <c r="D947" s="2" t="s">
        <v>4</v>
      </c>
      <c r="J947"/>
      <c r="K947"/>
      <c r="L947"/>
      <c r="M947"/>
      <c r="N947"/>
    </row>
    <row r="949" spans="1:14" s="2" customFormat="1" x14ac:dyDescent="0.25">
      <c r="A949">
        <v>1</v>
      </c>
      <c r="B949"/>
      <c r="J949"/>
      <c r="K949"/>
      <c r="L949"/>
      <c r="M949"/>
      <c r="N949"/>
    </row>
    <row r="950" spans="1:14" s="2" customFormat="1" x14ac:dyDescent="0.25">
      <c r="A950" t="s">
        <v>96</v>
      </c>
      <c r="B950"/>
      <c r="C950" s="2" t="s">
        <v>0</v>
      </c>
      <c r="D950" s="2" t="s">
        <v>61</v>
      </c>
      <c r="J950"/>
      <c r="K950"/>
      <c r="L950"/>
      <c r="M950"/>
      <c r="N950"/>
    </row>
    <row r="951" spans="1:14" s="2" customFormat="1" x14ac:dyDescent="0.25">
      <c r="A951" t="s">
        <v>96</v>
      </c>
      <c r="B951"/>
      <c r="C951" s="2" t="s">
        <v>1</v>
      </c>
      <c r="D951" s="2" t="s">
        <v>62</v>
      </c>
      <c r="J951"/>
      <c r="K951"/>
      <c r="L951"/>
      <c r="M951"/>
      <c r="N951"/>
    </row>
    <row r="952" spans="1:14" s="2" customFormat="1" x14ac:dyDescent="0.25">
      <c r="A952" t="s">
        <v>96</v>
      </c>
      <c r="B952"/>
      <c r="C952" s="2" t="s">
        <v>3</v>
      </c>
      <c r="D952" s="2" t="s">
        <v>4</v>
      </c>
      <c r="J952"/>
      <c r="K952"/>
      <c r="L952"/>
      <c r="M952"/>
      <c r="N952"/>
    </row>
    <row r="953" spans="1:14" s="2" customFormat="1" x14ac:dyDescent="0.25">
      <c r="A953" t="s">
        <v>96</v>
      </c>
      <c r="B953"/>
      <c r="C953" s="2" t="s">
        <v>5</v>
      </c>
      <c r="D953" s="2" t="s">
        <v>4</v>
      </c>
      <c r="J953"/>
      <c r="K953"/>
      <c r="L953"/>
      <c r="M953"/>
      <c r="N953"/>
    </row>
    <row r="954" spans="1:14" s="2" customFormat="1" x14ac:dyDescent="0.25">
      <c r="A954">
        <v>0.1</v>
      </c>
      <c r="B954"/>
      <c r="J954"/>
      <c r="K954"/>
      <c r="L954"/>
      <c r="M954"/>
      <c r="N954"/>
    </row>
    <row r="955" spans="1:14" s="2" customFormat="1" x14ac:dyDescent="0.25">
      <c r="A955" t="s">
        <v>96</v>
      </c>
      <c r="B955"/>
      <c r="C955" s="2" t="s">
        <v>7</v>
      </c>
      <c r="D955" s="2" t="s">
        <v>4</v>
      </c>
      <c r="J955"/>
      <c r="K955"/>
      <c r="L955"/>
      <c r="M955"/>
      <c r="N955"/>
    </row>
    <row r="956" spans="1:14" s="2" customFormat="1" x14ac:dyDescent="0.25">
      <c r="A956" t="s">
        <v>97</v>
      </c>
      <c r="B956"/>
      <c r="C956" s="2" t="s">
        <v>0</v>
      </c>
      <c r="D956" s="2" t="s">
        <v>23</v>
      </c>
      <c r="J956"/>
      <c r="K956"/>
      <c r="L956"/>
      <c r="M956"/>
      <c r="N956"/>
    </row>
    <row r="957" spans="1:14" s="2" customFormat="1" x14ac:dyDescent="0.25">
      <c r="A957" t="s">
        <v>97</v>
      </c>
      <c r="B957"/>
      <c r="C957" s="2" t="s">
        <v>1</v>
      </c>
      <c r="D957" s="2" t="s">
        <v>63</v>
      </c>
      <c r="J957"/>
      <c r="K957"/>
      <c r="L957"/>
      <c r="M957"/>
      <c r="N957"/>
    </row>
    <row r="958" spans="1:14" s="2" customFormat="1" x14ac:dyDescent="0.25">
      <c r="A958" t="s">
        <v>97</v>
      </c>
      <c r="B958"/>
      <c r="C958" s="2" t="s">
        <v>3</v>
      </c>
      <c r="D958" s="2" t="s">
        <v>4</v>
      </c>
      <c r="J958"/>
      <c r="K958"/>
      <c r="L958"/>
      <c r="M958"/>
      <c r="N958"/>
    </row>
    <row r="959" spans="1:14" s="2" customFormat="1" x14ac:dyDescent="0.25">
      <c r="A959">
        <v>1</v>
      </c>
      <c r="B959"/>
      <c r="J959"/>
      <c r="K959"/>
      <c r="L959"/>
      <c r="M959"/>
      <c r="N959"/>
    </row>
    <row r="960" spans="1:14" s="2" customFormat="1" x14ac:dyDescent="0.25">
      <c r="A960" t="s">
        <v>98</v>
      </c>
      <c r="B960"/>
      <c r="C960" s="2" t="s">
        <v>0</v>
      </c>
      <c r="D960" s="2" t="s">
        <v>6</v>
      </c>
      <c r="J960"/>
      <c r="K960"/>
      <c r="L960"/>
      <c r="M960"/>
      <c r="N960"/>
    </row>
    <row r="961" spans="1:14" s="2" customFormat="1" x14ac:dyDescent="0.25">
      <c r="A961" t="s">
        <v>98</v>
      </c>
      <c r="B961"/>
      <c r="C961" s="2" t="s">
        <v>1</v>
      </c>
      <c r="D961" s="2" t="s">
        <v>64</v>
      </c>
      <c r="J961"/>
      <c r="K961"/>
      <c r="L961"/>
      <c r="M961"/>
      <c r="N961"/>
    </row>
    <row r="962" spans="1:14" s="2" customFormat="1" x14ac:dyDescent="0.25">
      <c r="A962" t="s">
        <v>98</v>
      </c>
      <c r="B962"/>
      <c r="C962" s="2" t="s">
        <v>3</v>
      </c>
      <c r="D962" s="2" t="s">
        <v>4</v>
      </c>
      <c r="J962"/>
      <c r="K962"/>
      <c r="L962"/>
      <c r="M962"/>
      <c r="N962"/>
    </row>
    <row r="963" spans="1:14" s="2" customFormat="1" x14ac:dyDescent="0.25">
      <c r="A963">
        <v>1</v>
      </c>
      <c r="B963"/>
      <c r="J963"/>
      <c r="K963"/>
      <c r="L963"/>
      <c r="M963"/>
      <c r="N963"/>
    </row>
    <row r="964" spans="1:14" s="2" customFormat="1" x14ac:dyDescent="0.25">
      <c r="A964" t="s">
        <v>98</v>
      </c>
      <c r="B964"/>
      <c r="C964" s="2" t="s">
        <v>5</v>
      </c>
      <c r="D964" s="2" t="s">
        <v>4</v>
      </c>
      <c r="J964"/>
      <c r="K964"/>
      <c r="L964"/>
      <c r="M964"/>
      <c r="N964"/>
    </row>
    <row r="970" spans="1:14" s="2" customFormat="1" x14ac:dyDescent="0.25">
      <c r="A970">
        <v>1</v>
      </c>
      <c r="B970"/>
      <c r="J970"/>
      <c r="K970"/>
      <c r="L970"/>
      <c r="M970"/>
      <c r="N970"/>
    </row>
    <row r="971" spans="1:14" s="2" customFormat="1" x14ac:dyDescent="0.25">
      <c r="A971" t="s">
        <v>98</v>
      </c>
      <c r="B971"/>
      <c r="C971" s="2" t="s">
        <v>7</v>
      </c>
      <c r="D971" s="2" t="s">
        <v>4</v>
      </c>
      <c r="J971"/>
      <c r="K971"/>
      <c r="L971"/>
      <c r="M971"/>
      <c r="N971"/>
    </row>
    <row r="975" spans="1:14" s="2" customFormat="1" x14ac:dyDescent="0.25">
      <c r="A975">
        <v>0.1</v>
      </c>
      <c r="B975"/>
      <c r="J975"/>
      <c r="K975"/>
      <c r="L975"/>
      <c r="M975"/>
      <c r="N975"/>
    </row>
    <row r="976" spans="1:14" s="2" customFormat="1" x14ac:dyDescent="0.25">
      <c r="A976" t="s">
        <v>99</v>
      </c>
      <c r="B976"/>
      <c r="C976" s="2" t="s">
        <v>0</v>
      </c>
      <c r="D976" s="2" t="s">
        <v>65</v>
      </c>
      <c r="J976"/>
      <c r="K976"/>
      <c r="L976"/>
      <c r="M976"/>
      <c r="N976"/>
    </row>
    <row r="977" spans="1:14" s="2" customFormat="1" x14ac:dyDescent="0.25">
      <c r="A977" t="s">
        <v>99</v>
      </c>
      <c r="B977"/>
      <c r="C977" s="2" t="s">
        <v>1</v>
      </c>
      <c r="D977" s="2" t="s">
        <v>66</v>
      </c>
      <c r="J977"/>
      <c r="K977"/>
      <c r="L977"/>
      <c r="M977"/>
      <c r="N977"/>
    </row>
    <row r="978" spans="1:14" s="2" customFormat="1" x14ac:dyDescent="0.25">
      <c r="A978" t="s">
        <v>99</v>
      </c>
      <c r="B978"/>
      <c r="C978" s="2" t="s">
        <v>3</v>
      </c>
      <c r="D978" s="2" t="s">
        <v>4</v>
      </c>
      <c r="J978"/>
      <c r="K978"/>
      <c r="L978"/>
      <c r="M978"/>
      <c r="N978"/>
    </row>
    <row r="983" spans="1:14" s="2" customFormat="1" x14ac:dyDescent="0.25">
      <c r="A983">
        <v>1</v>
      </c>
      <c r="B983"/>
      <c r="J983"/>
      <c r="K983"/>
      <c r="L983"/>
      <c r="M983"/>
      <c r="N983"/>
    </row>
    <row r="984" spans="1:14" s="2" customFormat="1" x14ac:dyDescent="0.25">
      <c r="A984" t="s">
        <v>99</v>
      </c>
      <c r="B984"/>
      <c r="C984" s="2" t="s">
        <v>5</v>
      </c>
      <c r="D984" s="2" t="s">
        <v>4</v>
      </c>
      <c r="J984"/>
      <c r="K984"/>
      <c r="L984"/>
      <c r="M984"/>
      <c r="N984"/>
    </row>
    <row r="990" spans="1:14" s="2" customFormat="1" x14ac:dyDescent="0.25">
      <c r="A990">
        <v>1</v>
      </c>
      <c r="B990"/>
      <c r="J990"/>
      <c r="K990"/>
      <c r="L990"/>
      <c r="M990"/>
      <c r="N990"/>
    </row>
    <row r="991" spans="1:14" s="2" customFormat="1" x14ac:dyDescent="0.25">
      <c r="A991" t="s">
        <v>99</v>
      </c>
      <c r="B991"/>
      <c r="C991" s="2" t="s">
        <v>7</v>
      </c>
      <c r="D991" s="2" t="s">
        <v>4</v>
      </c>
      <c r="J991"/>
      <c r="K991"/>
      <c r="L991"/>
      <c r="M991"/>
      <c r="N991"/>
    </row>
    <row r="993" spans="1:14" s="2" customFormat="1" x14ac:dyDescent="0.25">
      <c r="A993">
        <v>1</v>
      </c>
      <c r="B993"/>
      <c r="J993"/>
      <c r="K993"/>
      <c r="L993"/>
      <c r="M993"/>
      <c r="N993"/>
    </row>
    <row r="994" spans="1:14" s="2" customFormat="1" x14ac:dyDescent="0.25">
      <c r="A994" t="s">
        <v>100</v>
      </c>
      <c r="B994"/>
      <c r="C994" s="2" t="s">
        <v>0</v>
      </c>
      <c r="D994" s="2" t="s">
        <v>67</v>
      </c>
      <c r="J994"/>
      <c r="K994"/>
      <c r="L994"/>
      <c r="M994"/>
      <c r="N994"/>
    </row>
    <row r="995" spans="1:14" s="2" customFormat="1" x14ac:dyDescent="0.25">
      <c r="A995" t="s">
        <v>100</v>
      </c>
      <c r="B995"/>
      <c r="C995" s="2" t="s">
        <v>1</v>
      </c>
      <c r="D995" s="2" t="s">
        <v>68</v>
      </c>
      <c r="J995"/>
      <c r="K995"/>
      <c r="L995"/>
      <c r="M995"/>
      <c r="N995"/>
    </row>
    <row r="996" spans="1:14" s="2" customFormat="1" x14ac:dyDescent="0.25">
      <c r="A996" t="s">
        <v>100</v>
      </c>
      <c r="B996"/>
      <c r="C996" s="2" t="s">
        <v>3</v>
      </c>
      <c r="D996" s="2" t="s">
        <v>4</v>
      </c>
      <c r="J996"/>
      <c r="K996"/>
      <c r="L996"/>
      <c r="M996"/>
      <c r="N996"/>
    </row>
    <row r="998" spans="1:14" s="2" customFormat="1" x14ac:dyDescent="0.25">
      <c r="A998">
        <v>1</v>
      </c>
      <c r="B998"/>
      <c r="J998"/>
      <c r="K998"/>
      <c r="L998"/>
      <c r="M998"/>
      <c r="N998"/>
    </row>
    <row r="999" spans="1:14" s="2" customFormat="1" x14ac:dyDescent="0.25">
      <c r="A999" t="s">
        <v>100</v>
      </c>
      <c r="B999"/>
      <c r="C999" s="2" t="s">
        <v>5</v>
      </c>
      <c r="D999" s="2" t="s">
        <v>4</v>
      </c>
      <c r="J999"/>
      <c r="K999"/>
      <c r="L999"/>
      <c r="M999"/>
      <c r="N999"/>
    </row>
    <row r="1000" spans="1:14" s="2" customFormat="1" x14ac:dyDescent="0.25">
      <c r="A1000" t="s">
        <v>100</v>
      </c>
      <c r="B1000"/>
      <c r="C1000" s="2" t="s">
        <v>7</v>
      </c>
      <c r="D1000" s="2" t="s">
        <v>4</v>
      </c>
      <c r="J1000"/>
      <c r="K1000"/>
      <c r="L1000"/>
      <c r="M1000"/>
      <c r="N1000"/>
    </row>
    <row r="1001" spans="1:14" s="2" customFormat="1" x14ac:dyDescent="0.25">
      <c r="A1001" t="s">
        <v>101</v>
      </c>
      <c r="B1001"/>
      <c r="C1001" s="2" t="s">
        <v>0</v>
      </c>
      <c r="D1001" s="2" t="s">
        <v>69</v>
      </c>
      <c r="J1001"/>
      <c r="K1001"/>
      <c r="L1001"/>
      <c r="M1001"/>
      <c r="N1001"/>
    </row>
    <row r="1002" spans="1:14" s="2" customFormat="1" x14ac:dyDescent="0.25">
      <c r="A1002" t="s">
        <v>101</v>
      </c>
      <c r="B1002"/>
      <c r="C1002" s="2" t="s">
        <v>1</v>
      </c>
      <c r="D1002" s="2" t="s">
        <v>70</v>
      </c>
      <c r="J1002"/>
      <c r="K1002"/>
      <c r="L1002"/>
      <c r="M1002"/>
      <c r="N1002"/>
    </row>
    <row r="1003" spans="1:14" s="2" customFormat="1" x14ac:dyDescent="0.25">
      <c r="A1003" t="s">
        <v>101</v>
      </c>
      <c r="B1003"/>
      <c r="C1003" s="2" t="s">
        <v>3</v>
      </c>
      <c r="D1003" s="2" t="s">
        <v>4</v>
      </c>
      <c r="J1003"/>
      <c r="K1003"/>
      <c r="L1003"/>
      <c r="M1003"/>
      <c r="N1003"/>
    </row>
    <row r="1005" spans="1:14" s="2" customFormat="1" x14ac:dyDescent="0.25">
      <c r="A1005">
        <v>1</v>
      </c>
      <c r="B1005"/>
      <c r="J1005"/>
      <c r="K1005"/>
      <c r="L1005"/>
      <c r="M1005"/>
      <c r="N1005"/>
    </row>
    <row r="1006" spans="1:14" s="2" customFormat="1" x14ac:dyDescent="0.25">
      <c r="A1006" t="s">
        <v>102</v>
      </c>
      <c r="B1006"/>
      <c r="C1006" s="2" t="s">
        <v>0</v>
      </c>
      <c r="D1006" s="2" t="s">
        <v>71</v>
      </c>
      <c r="J1006"/>
      <c r="K1006"/>
      <c r="L1006"/>
      <c r="M1006"/>
      <c r="N1006"/>
    </row>
    <row r="1007" spans="1:14" s="2" customFormat="1" x14ac:dyDescent="0.25">
      <c r="A1007" t="s">
        <v>102</v>
      </c>
      <c r="B1007"/>
      <c r="C1007" s="2" t="s">
        <v>1</v>
      </c>
      <c r="D1007" s="2" t="s">
        <v>72</v>
      </c>
      <c r="J1007"/>
      <c r="K1007"/>
      <c r="L1007"/>
      <c r="M1007"/>
      <c r="N1007"/>
    </row>
    <row r="1008" spans="1:14" s="2" customFormat="1" x14ac:dyDescent="0.25">
      <c r="A1008" t="s">
        <v>102</v>
      </c>
      <c r="B1008"/>
      <c r="C1008" s="2" t="s">
        <v>3</v>
      </c>
      <c r="D1008" s="2" t="s">
        <v>4</v>
      </c>
      <c r="J1008"/>
      <c r="K1008"/>
      <c r="L1008"/>
      <c r="M1008"/>
      <c r="N1008"/>
    </row>
    <row r="1010" spans="1:14" s="2" customFormat="1" x14ac:dyDescent="0.25">
      <c r="A1010">
        <v>1</v>
      </c>
      <c r="B1010"/>
      <c r="J1010"/>
      <c r="K1010"/>
      <c r="L1010"/>
      <c r="M1010"/>
      <c r="N1010"/>
    </row>
    <row r="1011" spans="1:14" s="2" customFormat="1" x14ac:dyDescent="0.25">
      <c r="A1011" t="s">
        <v>102</v>
      </c>
      <c r="B1011"/>
      <c r="C1011" s="2" t="s">
        <v>5</v>
      </c>
      <c r="D1011" s="2" t="s">
        <v>4</v>
      </c>
      <c r="J1011"/>
      <c r="K1011"/>
      <c r="L1011"/>
      <c r="M1011"/>
      <c r="N1011"/>
    </row>
    <row r="1012" spans="1:14" s="2" customFormat="1" x14ac:dyDescent="0.25">
      <c r="A1012" t="s">
        <v>102</v>
      </c>
      <c r="B1012"/>
      <c r="C1012" s="2" t="s">
        <v>7</v>
      </c>
      <c r="D1012" s="2" t="s">
        <v>4</v>
      </c>
      <c r="J1012"/>
      <c r="K1012"/>
      <c r="L1012"/>
      <c r="M1012"/>
      <c r="N1012"/>
    </row>
    <row r="1013" spans="1:14" s="2" customFormat="1" x14ac:dyDescent="0.25">
      <c r="A1013" t="s">
        <v>103</v>
      </c>
      <c r="B1013"/>
      <c r="C1013" s="2" t="s">
        <v>0</v>
      </c>
      <c r="D1013" s="2" t="s">
        <v>52</v>
      </c>
      <c r="J1013"/>
      <c r="K1013"/>
      <c r="L1013"/>
      <c r="M1013"/>
      <c r="N1013"/>
    </row>
    <row r="1014" spans="1:14" s="2" customFormat="1" x14ac:dyDescent="0.25">
      <c r="A1014" t="s">
        <v>103</v>
      </c>
      <c r="B1014"/>
      <c r="C1014" s="2" t="s">
        <v>1</v>
      </c>
      <c r="D1014" s="2" t="s">
        <v>74</v>
      </c>
      <c r="J1014"/>
      <c r="K1014"/>
      <c r="L1014"/>
      <c r="M1014"/>
      <c r="N1014"/>
    </row>
    <row r="1015" spans="1:14" s="2" customFormat="1" x14ac:dyDescent="0.25">
      <c r="A1015" t="s">
        <v>103</v>
      </c>
      <c r="B1015"/>
      <c r="C1015" s="2" t="s">
        <v>3</v>
      </c>
      <c r="D1015" s="2" t="s">
        <v>4</v>
      </c>
      <c r="J1015"/>
      <c r="K1015"/>
      <c r="L1015"/>
      <c r="M1015"/>
      <c r="N1015"/>
    </row>
    <row r="1018" spans="1:14" s="2" customFormat="1" x14ac:dyDescent="0.25">
      <c r="A1018">
        <v>0.1</v>
      </c>
      <c r="B1018"/>
      <c r="J1018"/>
      <c r="K1018"/>
      <c r="L1018"/>
      <c r="M1018"/>
      <c r="N1018"/>
    </row>
    <row r="1019" spans="1:14" s="2" customFormat="1" x14ac:dyDescent="0.25">
      <c r="A1019" t="s">
        <v>103</v>
      </c>
      <c r="B1019"/>
      <c r="C1019" s="2" t="s">
        <v>5</v>
      </c>
      <c r="D1019" s="2" t="s">
        <v>4</v>
      </c>
      <c r="J1019"/>
      <c r="K1019"/>
      <c r="L1019"/>
      <c r="M1019"/>
      <c r="N1019"/>
    </row>
    <row r="1020" spans="1:14" s="2" customFormat="1" x14ac:dyDescent="0.25">
      <c r="A1020" t="s">
        <v>103</v>
      </c>
      <c r="B1020"/>
      <c r="C1020" s="2" t="s">
        <v>7</v>
      </c>
      <c r="D1020" s="2" t="s">
        <v>4</v>
      </c>
      <c r="J1020"/>
      <c r="K1020"/>
      <c r="L1020"/>
      <c r="M1020"/>
      <c r="N1020"/>
    </row>
    <row r="1021" spans="1:14" s="2" customFormat="1" x14ac:dyDescent="0.25">
      <c r="A1021" t="s">
        <v>104</v>
      </c>
      <c r="B1021"/>
      <c r="C1021" s="2" t="s">
        <v>0</v>
      </c>
      <c r="D1021" s="2" t="s">
        <v>75</v>
      </c>
      <c r="J1021"/>
      <c r="K1021"/>
      <c r="L1021"/>
      <c r="M1021"/>
      <c r="N1021"/>
    </row>
    <row r="1022" spans="1:14" s="2" customFormat="1" x14ac:dyDescent="0.25">
      <c r="A1022" t="s">
        <v>104</v>
      </c>
      <c r="B1022"/>
      <c r="C1022" s="2" t="s">
        <v>1</v>
      </c>
      <c r="D1022" s="2" t="s">
        <v>76</v>
      </c>
      <c r="J1022"/>
      <c r="K1022"/>
      <c r="L1022"/>
      <c r="M1022"/>
      <c r="N1022"/>
    </row>
    <row r="1023" spans="1:14" s="2" customFormat="1" x14ac:dyDescent="0.25">
      <c r="A1023" t="s">
        <v>104</v>
      </c>
      <c r="B1023"/>
      <c r="C1023" s="2" t="s">
        <v>3</v>
      </c>
      <c r="D1023" s="2" t="s">
        <v>4</v>
      </c>
      <c r="J1023"/>
      <c r="K1023"/>
      <c r="L1023"/>
      <c r="M1023"/>
      <c r="N1023"/>
    </row>
    <row r="1024" spans="1:14" s="2" customFormat="1" x14ac:dyDescent="0.25">
      <c r="A1024" t="s">
        <v>104</v>
      </c>
      <c r="B1024"/>
      <c r="C1024" s="2" t="s">
        <v>5</v>
      </c>
      <c r="D1024" s="2" t="s">
        <v>4</v>
      </c>
      <c r="J1024"/>
      <c r="K1024"/>
      <c r="L1024"/>
      <c r="M1024"/>
      <c r="N1024"/>
    </row>
    <row r="1025" spans="1:14" s="2" customFormat="1" x14ac:dyDescent="0.25">
      <c r="A1025" t="s">
        <v>104</v>
      </c>
      <c r="B1025"/>
      <c r="C1025" s="2" t="s">
        <v>7</v>
      </c>
      <c r="D1025" s="2" t="s">
        <v>4</v>
      </c>
      <c r="J1025"/>
      <c r="K1025"/>
      <c r="L1025"/>
      <c r="M1025"/>
      <c r="N1025"/>
    </row>
    <row r="1026" spans="1:14" s="2" customFormat="1" x14ac:dyDescent="0.25">
      <c r="A1026" t="s">
        <v>105</v>
      </c>
      <c r="B1026"/>
      <c r="C1026" s="2" t="s">
        <v>0</v>
      </c>
      <c r="D1026" s="2" t="s">
        <v>67</v>
      </c>
      <c r="J1026"/>
      <c r="K1026"/>
      <c r="L1026"/>
      <c r="M1026"/>
      <c r="N1026"/>
    </row>
    <row r="1027" spans="1:14" s="2" customFormat="1" x14ac:dyDescent="0.25">
      <c r="A1027" t="s">
        <v>105</v>
      </c>
      <c r="B1027"/>
      <c r="C1027" s="2" t="s">
        <v>1</v>
      </c>
      <c r="D1027" s="2" t="s">
        <v>68</v>
      </c>
      <c r="J1027"/>
      <c r="K1027"/>
      <c r="L1027"/>
      <c r="M1027"/>
      <c r="N1027"/>
    </row>
    <row r="1028" spans="1:14" s="2" customFormat="1" x14ac:dyDescent="0.25">
      <c r="A1028" t="s">
        <v>105</v>
      </c>
      <c r="B1028"/>
      <c r="C1028" s="2" t="s">
        <v>3</v>
      </c>
      <c r="D1028" s="2" t="s">
        <v>4</v>
      </c>
      <c r="J1028"/>
      <c r="K1028"/>
      <c r="L1028"/>
      <c r="M1028"/>
      <c r="N1028"/>
    </row>
    <row r="1030" spans="1:14" s="2" customFormat="1" x14ac:dyDescent="0.25">
      <c r="A1030">
        <v>1</v>
      </c>
      <c r="B1030"/>
      <c r="J1030"/>
      <c r="K1030"/>
      <c r="L1030"/>
      <c r="M1030"/>
      <c r="N1030"/>
    </row>
    <row r="1031" spans="1:14" s="2" customFormat="1" x14ac:dyDescent="0.25">
      <c r="A1031" t="s">
        <v>105</v>
      </c>
      <c r="B1031"/>
      <c r="C1031" s="2" t="s">
        <v>5</v>
      </c>
      <c r="D1031" s="2" t="s">
        <v>4</v>
      </c>
      <c r="J1031"/>
      <c r="K1031"/>
      <c r="L1031"/>
      <c r="M1031"/>
      <c r="N1031"/>
    </row>
    <row r="1032" spans="1:14" s="2" customFormat="1" x14ac:dyDescent="0.25">
      <c r="A1032" t="s">
        <v>105</v>
      </c>
      <c r="B1032"/>
      <c r="C1032" s="2" t="s">
        <v>7</v>
      </c>
      <c r="D1032" s="2" t="s">
        <v>4</v>
      </c>
      <c r="J1032"/>
      <c r="K1032"/>
      <c r="L1032"/>
      <c r="M1032"/>
      <c r="N1032"/>
    </row>
    <row r="1033" spans="1:14" s="2" customFormat="1" x14ac:dyDescent="0.25">
      <c r="A1033" t="s">
        <v>106</v>
      </c>
      <c r="B1033"/>
      <c r="C1033" s="2" t="s">
        <v>0</v>
      </c>
      <c r="D1033" s="2" t="s">
        <v>77</v>
      </c>
      <c r="J1033"/>
      <c r="K1033"/>
      <c r="L1033"/>
      <c r="M1033"/>
      <c r="N1033"/>
    </row>
    <row r="1034" spans="1:14" s="2" customFormat="1" x14ac:dyDescent="0.25">
      <c r="A1034" t="s">
        <v>106</v>
      </c>
      <c r="B1034"/>
      <c r="C1034" s="2" t="s">
        <v>1</v>
      </c>
      <c r="D1034" s="2" t="s">
        <v>79</v>
      </c>
      <c r="J1034"/>
      <c r="K1034"/>
      <c r="L1034"/>
      <c r="M1034"/>
      <c r="N1034"/>
    </row>
    <row r="1035" spans="1:14" s="2" customFormat="1" x14ac:dyDescent="0.25">
      <c r="A1035" t="s">
        <v>106</v>
      </c>
      <c r="B1035"/>
      <c r="C1035" s="2" t="s">
        <v>3</v>
      </c>
      <c r="D1035" s="2" t="s">
        <v>4</v>
      </c>
      <c r="J1035"/>
      <c r="K1035"/>
      <c r="L1035"/>
      <c r="M1035"/>
      <c r="N1035"/>
    </row>
    <row r="1037" spans="1:14" s="2" customFormat="1" x14ac:dyDescent="0.25">
      <c r="A1037">
        <v>1</v>
      </c>
      <c r="B1037"/>
      <c r="J1037"/>
      <c r="K1037"/>
      <c r="L1037"/>
      <c r="M1037"/>
      <c r="N1037"/>
    </row>
    <row r="1038" spans="1:14" s="2" customFormat="1" x14ac:dyDescent="0.25">
      <c r="A1038" t="s">
        <v>106</v>
      </c>
      <c r="B1038"/>
      <c r="C1038" s="2" t="s">
        <v>5</v>
      </c>
      <c r="D1038" s="2" t="s">
        <v>4</v>
      </c>
      <c r="J1038"/>
      <c r="K1038"/>
      <c r="L1038"/>
      <c r="M1038"/>
      <c r="N1038"/>
    </row>
    <row r="1039" spans="1:14" s="2" customFormat="1" x14ac:dyDescent="0.25">
      <c r="A1039" t="s">
        <v>106</v>
      </c>
      <c r="B1039"/>
      <c r="C1039" s="2" t="s">
        <v>7</v>
      </c>
      <c r="D1039" s="2" t="s">
        <v>4</v>
      </c>
      <c r="J1039"/>
      <c r="K1039"/>
      <c r="L1039"/>
      <c r="M1039"/>
      <c r="N1039"/>
    </row>
    <row r="1040" spans="1:14" s="2" customFormat="1" x14ac:dyDescent="0.25">
      <c r="A1040" t="s">
        <v>107</v>
      </c>
      <c r="B1040"/>
      <c r="C1040" s="2" t="s">
        <v>0</v>
      </c>
      <c r="D1040" s="2" t="s">
        <v>80</v>
      </c>
      <c r="J1040"/>
      <c r="K1040"/>
      <c r="L1040"/>
      <c r="M1040"/>
      <c r="N1040"/>
    </row>
    <row r="1041" spans="1:14" s="2" customFormat="1" x14ac:dyDescent="0.25">
      <c r="A1041" t="s">
        <v>107</v>
      </c>
      <c r="B1041"/>
      <c r="C1041" s="2" t="s">
        <v>1</v>
      </c>
      <c r="D1041" s="2" t="s">
        <v>81</v>
      </c>
      <c r="J1041"/>
      <c r="K1041"/>
      <c r="L1041"/>
      <c r="M1041"/>
      <c r="N1041"/>
    </row>
    <row r="1042" spans="1:14" s="2" customFormat="1" x14ac:dyDescent="0.25">
      <c r="A1042" t="s">
        <v>107</v>
      </c>
      <c r="B1042"/>
      <c r="C1042" s="2" t="s">
        <v>3</v>
      </c>
      <c r="D1042" s="2" t="s">
        <v>4</v>
      </c>
      <c r="J1042"/>
      <c r="K1042"/>
      <c r="L1042"/>
      <c r="M1042"/>
      <c r="N1042"/>
    </row>
    <row r="1044" spans="1:14" s="2" customFormat="1" x14ac:dyDescent="0.25">
      <c r="A1044">
        <v>1</v>
      </c>
      <c r="B1044"/>
      <c r="J1044"/>
      <c r="K1044"/>
      <c r="L1044"/>
      <c r="M1044"/>
      <c r="N1044"/>
    </row>
    <row r="1045" spans="1:14" s="2" customFormat="1" x14ac:dyDescent="0.25">
      <c r="A1045" t="s">
        <v>107</v>
      </c>
      <c r="B1045"/>
      <c r="C1045" s="2" t="s">
        <v>5</v>
      </c>
      <c r="D1045" s="2" t="s">
        <v>4</v>
      </c>
      <c r="J1045"/>
      <c r="K1045"/>
      <c r="L1045"/>
      <c r="M1045"/>
      <c r="N1045"/>
    </row>
    <row r="1046" spans="1:14" s="2" customFormat="1" x14ac:dyDescent="0.25">
      <c r="A1046" t="s">
        <v>107</v>
      </c>
      <c r="B1046"/>
      <c r="C1046" s="2" t="s">
        <v>7</v>
      </c>
      <c r="D1046" s="2" t="s">
        <v>4</v>
      </c>
      <c r="J1046"/>
      <c r="K1046"/>
      <c r="L1046"/>
      <c r="M1046"/>
      <c r="N1046"/>
    </row>
    <row r="1047" spans="1:14" s="2" customFormat="1" x14ac:dyDescent="0.25">
      <c r="A1047" t="s">
        <v>108</v>
      </c>
      <c r="B1047"/>
      <c r="C1047" s="2" t="s">
        <v>0</v>
      </c>
      <c r="D1047" s="2" t="s">
        <v>82</v>
      </c>
      <c r="J1047"/>
      <c r="K1047"/>
      <c r="L1047"/>
      <c r="M1047"/>
      <c r="N1047"/>
    </row>
    <row r="1048" spans="1:14" s="2" customFormat="1" x14ac:dyDescent="0.25">
      <c r="A1048" t="s">
        <v>108</v>
      </c>
      <c r="B1048"/>
      <c r="C1048" s="2" t="s">
        <v>1</v>
      </c>
      <c r="D1048" s="2" t="s">
        <v>83</v>
      </c>
      <c r="J1048"/>
      <c r="K1048"/>
      <c r="L1048"/>
      <c r="M1048"/>
      <c r="N1048"/>
    </row>
    <row r="1049" spans="1:14" s="2" customFormat="1" x14ac:dyDescent="0.25">
      <c r="A1049" t="s">
        <v>108</v>
      </c>
      <c r="B1049"/>
      <c r="C1049" s="2" t="s">
        <v>3</v>
      </c>
      <c r="D1049" s="2" t="s">
        <v>4</v>
      </c>
      <c r="J1049"/>
      <c r="K1049"/>
      <c r="L1049"/>
      <c r="M1049"/>
      <c r="N1049"/>
    </row>
    <row r="1051" spans="1:14" s="2" customFormat="1" x14ac:dyDescent="0.25">
      <c r="A1051">
        <v>1</v>
      </c>
      <c r="B1051"/>
      <c r="J1051"/>
      <c r="K1051"/>
      <c r="L1051"/>
      <c r="M1051"/>
      <c r="N1051"/>
    </row>
    <row r="1052" spans="1:14" s="2" customFormat="1" x14ac:dyDescent="0.25">
      <c r="A1052" t="s">
        <v>108</v>
      </c>
      <c r="B1052"/>
      <c r="C1052" s="2" t="s">
        <v>5</v>
      </c>
      <c r="D1052" s="2" t="s">
        <v>4</v>
      </c>
      <c r="J1052"/>
      <c r="K1052"/>
      <c r="L1052"/>
      <c r="M1052"/>
      <c r="N1052"/>
    </row>
    <row r="1053" spans="1:14" s="2" customFormat="1" x14ac:dyDescent="0.25">
      <c r="A1053" t="s">
        <v>108</v>
      </c>
      <c r="B1053"/>
      <c r="C1053" s="2" t="s">
        <v>7</v>
      </c>
      <c r="D1053" s="2" t="s">
        <v>4</v>
      </c>
      <c r="J1053"/>
      <c r="K1053"/>
      <c r="L1053"/>
      <c r="M1053"/>
      <c r="N1053"/>
    </row>
    <row r="1056" spans="1:14" s="2" customFormat="1" x14ac:dyDescent="0.25">
      <c r="A1056">
        <v>1</v>
      </c>
      <c r="B1056"/>
      <c r="J1056"/>
      <c r="K1056"/>
      <c r="L1056"/>
      <c r="M1056"/>
      <c r="N1056"/>
    </row>
    <row r="1057" spans="1:14" s="2" customFormat="1" x14ac:dyDescent="0.25">
      <c r="A1057" t="s">
        <v>109</v>
      </c>
      <c r="B1057"/>
      <c r="C1057" s="2" t="s">
        <v>0</v>
      </c>
      <c r="D1057" s="2" t="s">
        <v>84</v>
      </c>
      <c r="J1057"/>
      <c r="K1057"/>
      <c r="L1057"/>
      <c r="M1057"/>
      <c r="N1057"/>
    </row>
    <row r="1058" spans="1:14" s="2" customFormat="1" x14ac:dyDescent="0.25">
      <c r="A1058" t="s">
        <v>109</v>
      </c>
      <c r="B1058"/>
      <c r="C1058" s="2" t="s">
        <v>1</v>
      </c>
      <c r="D1058" s="2" t="s">
        <v>85</v>
      </c>
      <c r="J1058"/>
      <c r="K1058"/>
      <c r="L1058"/>
      <c r="M1058"/>
      <c r="N1058"/>
    </row>
    <row r="1059" spans="1:14" s="2" customFormat="1" x14ac:dyDescent="0.25">
      <c r="A1059" t="s">
        <v>109</v>
      </c>
      <c r="B1059"/>
      <c r="C1059" s="2" t="s">
        <v>3</v>
      </c>
      <c r="D1059" s="2" t="s">
        <v>4</v>
      </c>
      <c r="J1059"/>
      <c r="K1059"/>
      <c r="L1059"/>
      <c r="M1059"/>
      <c r="N1059"/>
    </row>
    <row r="1061" spans="1:14" s="2" customFormat="1" x14ac:dyDescent="0.25">
      <c r="A1061">
        <v>1</v>
      </c>
      <c r="B1061"/>
      <c r="J1061"/>
      <c r="K1061"/>
      <c r="L1061"/>
      <c r="M1061"/>
      <c r="N1061"/>
    </row>
    <row r="1062" spans="1:14" s="2" customFormat="1" x14ac:dyDescent="0.25">
      <c r="A1062" t="s">
        <v>109</v>
      </c>
      <c r="B1062"/>
      <c r="C1062" s="2" t="s">
        <v>5</v>
      </c>
      <c r="D1062" s="2" t="s">
        <v>4</v>
      </c>
      <c r="J1062"/>
      <c r="K1062"/>
      <c r="L1062"/>
      <c r="M1062"/>
      <c r="N1062"/>
    </row>
    <row r="1063" spans="1:14" s="2" customFormat="1" x14ac:dyDescent="0.25">
      <c r="A1063" t="s">
        <v>109</v>
      </c>
      <c r="B1063"/>
      <c r="C1063" s="2" t="s">
        <v>7</v>
      </c>
      <c r="D1063" s="2" t="s">
        <v>4</v>
      </c>
      <c r="J1063"/>
      <c r="K1063"/>
      <c r="L1063"/>
      <c r="M1063"/>
      <c r="N1063"/>
    </row>
    <row r="1064" spans="1:14" s="2" customFormat="1" x14ac:dyDescent="0.25">
      <c r="A1064" t="s">
        <v>110</v>
      </c>
      <c r="B1064"/>
      <c r="C1064" s="2" t="s">
        <v>0</v>
      </c>
      <c r="D1064" s="2" t="s">
        <v>50</v>
      </c>
      <c r="J1064"/>
      <c r="K1064"/>
      <c r="L1064"/>
      <c r="M1064"/>
      <c r="N1064"/>
    </row>
    <row r="1065" spans="1:14" s="2" customFormat="1" x14ac:dyDescent="0.25">
      <c r="A1065" t="s">
        <v>110</v>
      </c>
      <c r="B1065"/>
      <c r="C1065" s="2" t="s">
        <v>1</v>
      </c>
      <c r="D1065" s="2" t="s">
        <v>86</v>
      </c>
      <c r="J1065"/>
      <c r="K1065"/>
      <c r="L1065"/>
      <c r="M1065"/>
      <c r="N1065"/>
    </row>
    <row r="1066" spans="1:14" s="2" customFormat="1" x14ac:dyDescent="0.25">
      <c r="A1066" t="s">
        <v>110</v>
      </c>
      <c r="B1066"/>
      <c r="C1066" s="2" t="s">
        <v>3</v>
      </c>
      <c r="D1066" s="2" t="s">
        <v>4</v>
      </c>
      <c r="J1066"/>
      <c r="K1066"/>
      <c r="L1066"/>
      <c r="M1066"/>
      <c r="N1066"/>
    </row>
    <row r="1068" spans="1:14" s="2" customFormat="1" x14ac:dyDescent="0.25">
      <c r="A1068">
        <v>1</v>
      </c>
      <c r="B1068"/>
      <c r="J1068"/>
      <c r="K1068"/>
      <c r="L1068"/>
      <c r="M1068"/>
      <c r="N1068"/>
    </row>
    <row r="1069" spans="1:14" s="2" customFormat="1" x14ac:dyDescent="0.25">
      <c r="A1069" t="s">
        <v>110</v>
      </c>
      <c r="B1069"/>
      <c r="C1069" s="2" t="s">
        <v>5</v>
      </c>
      <c r="D1069" s="2" t="s">
        <v>4</v>
      </c>
      <c r="J1069"/>
      <c r="K1069"/>
      <c r="L1069"/>
      <c r="M1069"/>
      <c r="N1069"/>
    </row>
    <row r="1070" spans="1:14" s="2" customFormat="1" x14ac:dyDescent="0.25">
      <c r="A1070" t="s">
        <v>110</v>
      </c>
      <c r="B1070"/>
      <c r="C1070" s="2" t="s">
        <v>7</v>
      </c>
      <c r="D1070" s="2" t="s">
        <v>4</v>
      </c>
      <c r="J1070"/>
      <c r="K1070"/>
      <c r="L1070"/>
      <c r="M1070"/>
      <c r="N1070"/>
    </row>
    <row r="1071" spans="1:14" s="2" customFormat="1" x14ac:dyDescent="0.25">
      <c r="A1071">
        <v>1</v>
      </c>
      <c r="B1071"/>
      <c r="J1071"/>
      <c r="K1071"/>
      <c r="L1071"/>
      <c r="M1071"/>
      <c r="N1071"/>
    </row>
    <row r="1072" spans="1:14" s="2" customFormat="1" x14ac:dyDescent="0.25">
      <c r="A1072" t="s">
        <v>111</v>
      </c>
      <c r="B1072"/>
      <c r="C1072" s="2" t="s">
        <v>0</v>
      </c>
      <c r="D1072" s="2" t="s">
        <v>87</v>
      </c>
      <c r="E1072" s="2">
        <v>1</v>
      </c>
      <c r="J1072"/>
      <c r="K1072"/>
      <c r="L1072"/>
      <c r="M1072"/>
      <c r="N1072"/>
    </row>
    <row r="1073" spans="1:14" s="2" customFormat="1" x14ac:dyDescent="0.25">
      <c r="A1073" t="s">
        <v>111</v>
      </c>
      <c r="B1073"/>
      <c r="C1073" s="2" t="s">
        <v>1</v>
      </c>
      <c r="D1073" s="2" t="s">
        <v>88</v>
      </c>
      <c r="J1073"/>
      <c r="K1073"/>
      <c r="L1073"/>
      <c r="M1073"/>
      <c r="N1073"/>
    </row>
    <row r="1074" spans="1:14" s="2" customFormat="1" x14ac:dyDescent="0.25">
      <c r="A1074" t="s">
        <v>111</v>
      </c>
      <c r="B1074"/>
      <c r="C1074" s="2" t="s">
        <v>3</v>
      </c>
      <c r="D1074" s="2" t="s">
        <v>4</v>
      </c>
      <c r="J1074"/>
      <c r="K1074"/>
      <c r="L1074"/>
      <c r="M1074"/>
      <c r="N1074"/>
    </row>
    <row r="1076" spans="1:14" s="2" customFormat="1" x14ac:dyDescent="0.25">
      <c r="A1076">
        <v>1</v>
      </c>
      <c r="B1076"/>
      <c r="J1076"/>
      <c r="K1076"/>
      <c r="L1076"/>
      <c r="M1076"/>
      <c r="N1076"/>
    </row>
    <row r="1077" spans="1:14" s="2" customFormat="1" x14ac:dyDescent="0.25">
      <c r="A1077" t="s">
        <v>111</v>
      </c>
      <c r="B1077"/>
      <c r="C1077" s="2" t="s">
        <v>5</v>
      </c>
      <c r="D1077" s="2" t="s">
        <v>4</v>
      </c>
      <c r="J1077"/>
      <c r="K1077"/>
      <c r="L1077"/>
      <c r="M1077"/>
      <c r="N1077"/>
    </row>
    <row r="1078" spans="1:14" s="2" customFormat="1" x14ac:dyDescent="0.25">
      <c r="A1078" t="s">
        <v>111</v>
      </c>
      <c r="B1078"/>
      <c r="C1078" s="2" t="s">
        <v>7</v>
      </c>
      <c r="D1078" s="2" t="s">
        <v>4</v>
      </c>
      <c r="J1078"/>
      <c r="K1078"/>
      <c r="L1078"/>
      <c r="M1078"/>
      <c r="N1078"/>
    </row>
    <row r="1079" spans="1:14" s="2" customFormat="1" x14ac:dyDescent="0.25">
      <c r="A1079" t="s">
        <v>112</v>
      </c>
      <c r="B1079"/>
      <c r="C1079" s="2" t="s">
        <v>0</v>
      </c>
      <c r="D1079" s="2" t="s">
        <v>80</v>
      </c>
      <c r="J1079"/>
      <c r="K1079"/>
      <c r="L1079"/>
      <c r="M1079"/>
      <c r="N1079"/>
    </row>
    <row r="1080" spans="1:14" s="2" customFormat="1" x14ac:dyDescent="0.25">
      <c r="A1080" t="s">
        <v>112</v>
      </c>
      <c r="B1080"/>
      <c r="C1080" s="2" t="s">
        <v>1</v>
      </c>
      <c r="D1080" s="2" t="s">
        <v>81</v>
      </c>
      <c r="J1080"/>
      <c r="K1080"/>
      <c r="L1080"/>
      <c r="M1080"/>
      <c r="N1080"/>
    </row>
    <row r="1081" spans="1:14" s="2" customFormat="1" x14ac:dyDescent="0.25">
      <c r="A1081" t="s">
        <v>112</v>
      </c>
      <c r="B1081"/>
      <c r="C1081" s="2" t="s">
        <v>3</v>
      </c>
      <c r="D1081" s="2" t="s">
        <v>4</v>
      </c>
      <c r="J1081"/>
      <c r="K1081"/>
      <c r="L1081"/>
      <c r="M1081"/>
      <c r="N1081"/>
    </row>
    <row r="1083" spans="1:14" s="2" customFormat="1" x14ac:dyDescent="0.25">
      <c r="A1083">
        <v>1</v>
      </c>
      <c r="B1083"/>
      <c r="J1083"/>
      <c r="K1083"/>
      <c r="L1083"/>
      <c r="M1083"/>
      <c r="N1083"/>
    </row>
    <row r="1084" spans="1:14" s="2" customFormat="1" x14ac:dyDescent="0.25">
      <c r="A1084" t="s">
        <v>112</v>
      </c>
      <c r="B1084"/>
      <c r="C1084" s="2" t="s">
        <v>5</v>
      </c>
      <c r="D1084" s="2" t="s">
        <v>4</v>
      </c>
      <c r="J1084"/>
      <c r="K1084"/>
      <c r="L1084"/>
      <c r="M1084"/>
      <c r="N1084"/>
    </row>
    <row r="1085" spans="1:14" s="2" customFormat="1" x14ac:dyDescent="0.25">
      <c r="A1085" t="s">
        <v>112</v>
      </c>
      <c r="B1085"/>
      <c r="C1085" s="2" t="s">
        <v>7</v>
      </c>
      <c r="D1085" s="2" t="s">
        <v>4</v>
      </c>
      <c r="J1085"/>
      <c r="K1085"/>
      <c r="L1085"/>
      <c r="M1085"/>
      <c r="N1085"/>
    </row>
    <row r="1086" spans="1:14" s="2" customFormat="1" x14ac:dyDescent="0.25">
      <c r="A1086" t="s">
        <v>113</v>
      </c>
      <c r="B1086"/>
      <c r="C1086" s="2" t="s">
        <v>0</v>
      </c>
      <c r="D1086" s="2" t="s">
        <v>89</v>
      </c>
      <c r="J1086"/>
      <c r="K1086"/>
      <c r="L1086"/>
      <c r="M1086"/>
      <c r="N1086"/>
    </row>
    <row r="1087" spans="1:14" s="2" customFormat="1" x14ac:dyDescent="0.25">
      <c r="A1087" t="s">
        <v>113</v>
      </c>
      <c r="B1087"/>
      <c r="C1087" s="2" t="s">
        <v>1</v>
      </c>
      <c r="D1087" s="2" t="s">
        <v>90</v>
      </c>
      <c r="J1087"/>
      <c r="K1087"/>
      <c r="L1087"/>
      <c r="M1087"/>
      <c r="N1087"/>
    </row>
    <row r="1088" spans="1:14" s="2" customFormat="1" x14ac:dyDescent="0.25">
      <c r="A1088" t="s">
        <v>113</v>
      </c>
      <c r="B1088"/>
      <c r="C1088" s="2" t="s">
        <v>3</v>
      </c>
      <c r="D1088" s="2" t="s">
        <v>4</v>
      </c>
      <c r="J1088"/>
      <c r="K1088"/>
      <c r="L1088"/>
      <c r="M1088"/>
      <c r="N1088"/>
    </row>
    <row r="1089" spans="1:14" s="2" customFormat="1" x14ac:dyDescent="0.25">
      <c r="A1089">
        <v>1</v>
      </c>
      <c r="B1089"/>
      <c r="J1089"/>
      <c r="K1089"/>
      <c r="L1089"/>
      <c r="M1089"/>
      <c r="N1089"/>
    </row>
    <row r="1090" spans="1:14" s="2" customFormat="1" x14ac:dyDescent="0.25">
      <c r="A1090" t="s">
        <v>113</v>
      </c>
      <c r="B1090"/>
      <c r="C1090" s="2" t="s">
        <v>5</v>
      </c>
      <c r="D1090" s="2" t="s">
        <v>4</v>
      </c>
      <c r="J1090"/>
      <c r="K1090"/>
      <c r="L1090"/>
      <c r="M1090"/>
      <c r="N1090"/>
    </row>
    <row r="1091" spans="1:14" s="2" customFormat="1" x14ac:dyDescent="0.25">
      <c r="A1091" t="s">
        <v>113</v>
      </c>
      <c r="B1091"/>
      <c r="C1091" s="2" t="s">
        <v>7</v>
      </c>
      <c r="D1091" s="2" t="s">
        <v>4</v>
      </c>
      <c r="J1091"/>
      <c r="K1091"/>
      <c r="L1091"/>
      <c r="M1091"/>
      <c r="N1091"/>
    </row>
    <row r="1092" spans="1:14" s="2" customFormat="1" x14ac:dyDescent="0.25">
      <c r="A1092" t="s">
        <v>114</v>
      </c>
      <c r="B1092"/>
      <c r="C1092" s="2" t="s">
        <v>0</v>
      </c>
      <c r="D1092" s="2" t="s">
        <v>91</v>
      </c>
      <c r="J1092"/>
      <c r="K1092"/>
      <c r="L1092"/>
      <c r="M1092"/>
      <c r="N1092"/>
    </row>
    <row r="1093" spans="1:14" s="2" customFormat="1" x14ac:dyDescent="0.25">
      <c r="A1093" t="s">
        <v>114</v>
      </c>
      <c r="B1093"/>
      <c r="C1093" s="2" t="s">
        <v>1</v>
      </c>
      <c r="D1093" s="2" t="s">
        <v>90</v>
      </c>
      <c r="J1093"/>
      <c r="K1093"/>
      <c r="L1093"/>
      <c r="M1093"/>
      <c r="N1093"/>
    </row>
    <row r="1094" spans="1:14" s="2" customFormat="1" x14ac:dyDescent="0.25">
      <c r="A1094" t="s">
        <v>114</v>
      </c>
      <c r="B1094"/>
      <c r="C1094" s="2" t="s">
        <v>3</v>
      </c>
      <c r="D1094" s="2" t="s">
        <v>4</v>
      </c>
      <c r="J1094"/>
      <c r="K1094"/>
      <c r="L1094"/>
      <c r="M1094"/>
      <c r="N1094"/>
    </row>
    <row r="1096" spans="1:14" s="2" customFormat="1" x14ac:dyDescent="0.25">
      <c r="A1096">
        <v>1</v>
      </c>
      <c r="B1096"/>
      <c r="J1096"/>
      <c r="K1096"/>
      <c r="L1096"/>
      <c r="M1096"/>
      <c r="N1096"/>
    </row>
    <row r="1097" spans="1:14" s="2" customFormat="1" x14ac:dyDescent="0.25">
      <c r="A1097" t="s">
        <v>114</v>
      </c>
      <c r="B1097"/>
      <c r="C1097" s="2" t="s">
        <v>5</v>
      </c>
      <c r="D1097" s="2" t="s">
        <v>4</v>
      </c>
      <c r="J1097"/>
      <c r="K1097"/>
      <c r="L1097"/>
      <c r="M1097"/>
      <c r="N1097"/>
    </row>
    <row r="1098" spans="1:14" s="2" customFormat="1" x14ac:dyDescent="0.25">
      <c r="A1098" t="s">
        <v>114</v>
      </c>
      <c r="B1098"/>
      <c r="C1098" s="2" t="s">
        <v>7</v>
      </c>
      <c r="D1098" s="2" t="s">
        <v>4</v>
      </c>
      <c r="J1098"/>
      <c r="K1098"/>
      <c r="L1098"/>
      <c r="M1098"/>
      <c r="N1098"/>
    </row>
  </sheetData>
  <conditionalFormatting sqref="G34:H458">
    <cfRule type="cellIs" dxfId="23" priority="1" operator="equal">
      <formula>"False Positive"</formula>
    </cfRule>
    <cfRule type="cellIs" dxfId="22" priority="2" operator="equal">
      <formula>"True Negative"</formula>
    </cfRule>
    <cfRule type="cellIs" dxfId="21" priority="3" operator="equal">
      <formula>"False Negative"</formula>
    </cfRule>
    <cfRule type="cellIs" dxfId="20" priority="4" operator="equal">
      <formula>"True Positive"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Scroll Bar 1">
              <controlPr defaultSize="0" autoPict="0">
                <anchor moveWithCells="1">
                  <from>
                    <xdr:col>0</xdr:col>
                    <xdr:colOff>95250</xdr:colOff>
                    <xdr:row>3</xdr:row>
                    <xdr:rowOff>171450</xdr:rowOff>
                  </from>
                  <to>
                    <xdr:col>0</xdr:col>
                    <xdr:colOff>342900</xdr:colOff>
                    <xdr:row>22</xdr:row>
                    <xdr:rowOff>76200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3807-63FA-424B-ACD7-D528B5B4F5A4}">
  <dimension ref="A1:V1098"/>
  <sheetViews>
    <sheetView zoomScale="85" zoomScaleNormal="85" workbookViewId="0">
      <selection activeCell="K34" sqref="K34:K37"/>
    </sheetView>
  </sheetViews>
  <sheetFormatPr defaultRowHeight="15" x14ac:dyDescent="0.25"/>
  <cols>
    <col min="1" max="1" width="15.28515625" bestFit="1" customWidth="1"/>
    <col min="2" max="2" width="23.140625" customWidth="1"/>
    <col min="3" max="3" width="14" style="2" customWidth="1"/>
    <col min="4" max="4" width="21.5703125" style="2" bestFit="1" customWidth="1"/>
    <col min="5" max="5" width="16.7109375" style="2" customWidth="1"/>
    <col min="6" max="6" width="13.28515625" style="2" customWidth="1"/>
    <col min="7" max="7" width="17" style="2" bestFit="1" customWidth="1"/>
    <col min="8" max="8" width="14.140625" style="2" bestFit="1" customWidth="1"/>
    <col min="9" max="9" width="11.140625" style="2" customWidth="1"/>
    <col min="10" max="10" width="15.5703125" customWidth="1"/>
    <col min="11" max="11" width="9.85546875" bestFit="1" customWidth="1"/>
    <col min="12" max="12" width="11.5703125" bestFit="1" customWidth="1"/>
    <col min="13" max="13" width="10" customWidth="1"/>
    <col min="14" max="14" width="9.5703125" bestFit="1" customWidth="1"/>
    <col min="15" max="17" width="11.5703125" bestFit="1" customWidth="1"/>
    <col min="18" max="18" width="11" bestFit="1" customWidth="1"/>
    <col min="19" max="19" width="9.7109375" bestFit="1" customWidth="1"/>
    <col min="20" max="20" width="8.42578125" bestFit="1" customWidth="1"/>
    <col min="21" max="21" width="8.5703125" bestFit="1" customWidth="1"/>
    <col min="22" max="22" width="13.28515625" bestFit="1" customWidth="1"/>
  </cols>
  <sheetData>
    <row r="1" spans="2:22" ht="26.25" x14ac:dyDescent="0.4">
      <c r="B1" s="17" t="s">
        <v>721</v>
      </c>
    </row>
    <row r="2" spans="2:22" ht="26.25" x14ac:dyDescent="0.4">
      <c r="D2" s="3"/>
      <c r="K2" s="6"/>
      <c r="L2" s="7"/>
      <c r="M2" s="7"/>
      <c r="N2" s="7"/>
    </row>
    <row r="3" spans="2:22" ht="30" x14ac:dyDescent="0.25">
      <c r="B3" s="4" t="str">
        <f>"Confidence Threshold Optimizer
" &amp; B1 &amp; "
error confidence range =" &amp; TEXT(J4,"±0.0%") &amp; "
" &amp;J3&amp;" samples. Threshold =" &amp;TEXT(B5/100,"0.0%")</f>
        <v>Confidence Threshold Optimizer
Parascript FormXtra 7.6 FirstName
error confidence range =±4.9%
425 samples. Threshold =68.0%</v>
      </c>
      <c r="D3" s="3"/>
      <c r="F3" s="2" t="s">
        <v>4</v>
      </c>
      <c r="J3" s="2">
        <f>COUNTA(T_4_56710123152[Confidence])</f>
        <v>425</v>
      </c>
      <c r="K3" s="2" t="s">
        <v>188</v>
      </c>
      <c r="L3" s="1"/>
      <c r="M3" s="1"/>
      <c r="N3" s="1"/>
      <c r="P3" s="47" t="s">
        <v>254</v>
      </c>
      <c r="Q3" s="48">
        <f>Summary!J1</f>
        <v>1</v>
      </c>
      <c r="R3" s="48" t="s">
        <v>253</v>
      </c>
    </row>
    <row r="4" spans="2:22" ht="26.25" x14ac:dyDescent="0.25">
      <c r="B4" s="2">
        <v>32</v>
      </c>
      <c r="D4" s="3"/>
      <c r="J4" s="4">
        <f>1/SQRT(J3)</f>
        <v>4.8507125007266595E-2</v>
      </c>
      <c r="K4" t="s">
        <v>189</v>
      </c>
      <c r="P4" s="48" t="s">
        <v>252</v>
      </c>
      <c r="Q4" s="48">
        <f>Summary!J2</f>
        <v>1.5</v>
      </c>
      <c r="R4" s="48" t="s">
        <v>253</v>
      </c>
    </row>
    <row r="5" spans="2:22" ht="12" customHeight="1" x14ac:dyDescent="0.25">
      <c r="B5" s="8">
        <f>(100-B4)</f>
        <v>68</v>
      </c>
      <c r="D5" s="3"/>
    </row>
    <row r="6" spans="2:22" ht="30" x14ac:dyDescent="0.25">
      <c r="D6" s="3"/>
      <c r="J6" s="27" t="s">
        <v>237</v>
      </c>
      <c r="K6" s="12" t="s">
        <v>182</v>
      </c>
      <c r="L6" s="13" t="s">
        <v>183</v>
      </c>
      <c r="M6" s="14" t="s">
        <v>184</v>
      </c>
      <c r="N6" s="15" t="s">
        <v>185</v>
      </c>
      <c r="O6" s="16" t="s">
        <v>235</v>
      </c>
      <c r="P6" s="18" t="s">
        <v>236</v>
      </c>
      <c r="Q6" s="38" t="s">
        <v>249</v>
      </c>
      <c r="R6" s="50" t="s">
        <v>256</v>
      </c>
      <c r="S6" s="16" t="s">
        <v>258</v>
      </c>
    </row>
    <row r="7" spans="2:22" ht="12" customHeight="1" x14ac:dyDescent="0.25">
      <c r="D7" s="3"/>
    </row>
    <row r="8" spans="2:22" ht="12" customHeight="1" thickBot="1" x14ac:dyDescent="0.3">
      <c r="D8" s="3"/>
    </row>
    <row r="9" spans="2:22" ht="21" customHeight="1" thickBot="1" x14ac:dyDescent="0.4">
      <c r="D9" s="3"/>
      <c r="J9" s="25">
        <f>B5/100</f>
        <v>0.68</v>
      </c>
      <c r="K9" s="32" cm="1">
        <f t="array" ref="K9">SUM((T_4_56710123152[Errors]=0)*(T_4_56710123152[Confidence]&gt;=$J9))/J$3</f>
        <v>0.69411764705882351</v>
      </c>
      <c r="L9" s="33" cm="1">
        <f t="array" ref="L9">SUM((T_4_56710123152[Errors]=0)*(T_4_56710123152[Confidence]&lt;$J9)*(T_4_56710123152[Confidence]&gt;0))/J$3</f>
        <v>0.24941176470588236</v>
      </c>
      <c r="M9" s="34" cm="1">
        <f t="array" ref="M9">SUM((T_4_56710123152[Errors]&gt;0)*(T_4_56710123152[Confidence]&lt;$J9))/J$3</f>
        <v>5.1764705882352942E-2</v>
      </c>
      <c r="N9" s="35" cm="1">
        <f t="array" ref="N9">SUM((T_4_56710123152[Errors]&gt;0)*(T_4_56710123152[Confidence]&gt;=$J9))/J$3</f>
        <v>4.7058823529411761E-3</v>
      </c>
      <c r="O9" s="36">
        <f t="shared" ref="O9" si="0">SUM(K9:N9)</f>
        <v>1</v>
      </c>
      <c r="P9" s="37">
        <f>K9+L9</f>
        <v>0.94352941176470584</v>
      </c>
      <c r="Q9" s="36">
        <f>L9+M9</f>
        <v>0.30117647058823532</v>
      </c>
      <c r="R9" s="49">
        <f>IFERROR(3600/(L9*$Q$3+$Q$4*M9),"infinite")</f>
        <v>11007.194244604316</v>
      </c>
      <c r="S9" s="51">
        <f>R9/3600*$Q$4</f>
        <v>4.586330935251798</v>
      </c>
    </row>
    <row r="10" spans="2:22" ht="12" customHeight="1" x14ac:dyDescent="0.25">
      <c r="D10" s="3"/>
      <c r="O10" s="31"/>
      <c r="R10" s="46"/>
    </row>
    <row r="11" spans="2:22" ht="12" customHeight="1" x14ac:dyDescent="0.25">
      <c r="D11" s="3"/>
      <c r="O11" s="31"/>
      <c r="R11" s="46"/>
    </row>
    <row r="12" spans="2:22" ht="12" customHeight="1" x14ac:dyDescent="0.25">
      <c r="D12" s="3"/>
      <c r="J12" s="8">
        <v>0</v>
      </c>
      <c r="K12" s="20" cm="1">
        <f t="array" ref="K12">SUM((T_4_56710123152[Errors]=0)*(T_4_56710123152[Confidence]&gt;=$J12)*(T_4_56710123152[Field]&lt;&gt;""))/J$3</f>
        <v>0.94352941176470584</v>
      </c>
      <c r="L12" s="21" cm="1">
        <f t="array" ref="L12">SUM((T_4_56710123152[Errors]=0)*(T_4_56710123152[Confidence]&lt;$J12)*(T_4_56710123152[Field]&lt;&gt;""))/J$3</f>
        <v>0</v>
      </c>
      <c r="M12" s="22" cm="1">
        <f t="array" ref="M12">SUM((T_4_56710123152[Errors]&gt;0)*(T_4_56710123152[Confidence]&lt;$J12))/J$3</f>
        <v>0</v>
      </c>
      <c r="N12" s="23" cm="1">
        <f t="array" ref="N12">SUM((T_4_56710123152[Errors]&gt;0)*(T_4_56710123152[Confidence]&gt;=$J12))/J$3</f>
        <v>5.647058823529412E-2</v>
      </c>
      <c r="O12" s="30">
        <f>SUM(K12:N12)</f>
        <v>1</v>
      </c>
      <c r="P12" s="24">
        <f>K12+L12</f>
        <v>0.94352941176470584</v>
      </c>
      <c r="Q12" s="30">
        <f>L12+M12</f>
        <v>0</v>
      </c>
      <c r="R12" s="46" t="str">
        <f t="shared" ref="R12:R32" si="1">IFERROR(3600/(L12*$Q$3+$Q$4*M12),"infinite")</f>
        <v>infinite</v>
      </c>
      <c r="S12" s="45" t="str">
        <f>IFERROR(R12/3600*$Q$4,"infinite")</f>
        <v>infinite</v>
      </c>
      <c r="T12" s="2" t="s">
        <v>257</v>
      </c>
      <c r="U12" t="s">
        <v>250</v>
      </c>
      <c r="V12" t="s">
        <v>251</v>
      </c>
    </row>
    <row r="13" spans="2:22" ht="12" customHeight="1" x14ac:dyDescent="0.25">
      <c r="D13" s="3"/>
      <c r="J13" s="8">
        <v>0.05</v>
      </c>
      <c r="K13" s="20" cm="1">
        <f t="array" ref="K13">SUM((T_4_56710123152[Errors]=0)*(T_4_56710123152[Confidence]&gt;=$J13)*(T_4_56710123152[Field]&lt;&gt;""))/J$3</f>
        <v>0.94352941176470584</v>
      </c>
      <c r="L13" s="21" cm="1">
        <f t="array" ref="L13">SUM((T_4_56710123152[Errors]=0)*(T_4_56710123152[Confidence]&lt;$J13)*(T_4_56710123152[Confidence]&gt;0))/J$3</f>
        <v>0</v>
      </c>
      <c r="M13" s="22" cm="1">
        <f t="array" ref="M13">SUM((T_4_56710123152[Errors]&gt;0)*(T_4_56710123152[Confidence]&lt;$J13))/J$3</f>
        <v>0</v>
      </c>
      <c r="N13" s="23" cm="1">
        <f t="array" ref="N13">SUM((T_4_56710123152[Errors]&gt;0)*(T_4_56710123152[Confidence]&gt;=$J13))/J$3</f>
        <v>5.647058823529412E-2</v>
      </c>
      <c r="O13" s="30">
        <f>SUM(K13:N13)</f>
        <v>1</v>
      </c>
      <c r="P13" s="24">
        <f>K13+L13</f>
        <v>0.94352941176470584</v>
      </c>
      <c r="Q13" s="30">
        <f t="shared" ref="Q13:Q32" si="2">L13+M13</f>
        <v>0</v>
      </c>
      <c r="R13" s="46" t="str">
        <f t="shared" si="1"/>
        <v>infinite</v>
      </c>
      <c r="S13" s="45" t="str">
        <f t="shared" ref="S13:S32" si="3">IFERROR(R13/3600*$Q$4,"infinite")</f>
        <v>infinite</v>
      </c>
      <c r="T13" s="40">
        <v>0</v>
      </c>
      <c r="U13" s="10">
        <f>COUNTIF(T_4_56710123152[Errors],Differences111314163[[#This Row],[Errors]])</f>
        <v>401</v>
      </c>
      <c r="V13" s="41">
        <f>Differences111314163[[#This Row],[Count]]/SUM(Differences111314163[Count])</f>
        <v>0.94352941176470584</v>
      </c>
    </row>
    <row r="14" spans="2:22" ht="12" customHeight="1" x14ac:dyDescent="0.25">
      <c r="D14" s="3"/>
      <c r="J14" s="8">
        <v>0.1</v>
      </c>
      <c r="K14" s="20" cm="1">
        <f t="array" ref="K14">SUM((T_4_56710123152[Errors]=0)*(T_4_56710123152[Confidence]&gt;=$J14)*(T_4_56710123152[Field]&lt;&gt;""))/J$3</f>
        <v>0.94352941176470584</v>
      </c>
      <c r="L14" s="21" cm="1">
        <f t="array" ref="L14">SUM((T_4_56710123152[Errors]=0)*(T_4_56710123152[Confidence]&lt;$J14)*(T_4_56710123152[Confidence]&gt;0))/J$3</f>
        <v>0</v>
      </c>
      <c r="M14" s="22" cm="1">
        <f t="array" ref="M14">SUM((T_4_56710123152[Errors]&gt;0)*(T_4_56710123152[Confidence]&lt;$J14))/J$3</f>
        <v>0</v>
      </c>
      <c r="N14" s="23" cm="1">
        <f t="array" ref="N14">SUM((T_4_56710123152[Errors]&gt;0)*(T_4_56710123152[Confidence]&gt;=$J14))/J$3</f>
        <v>5.647058823529412E-2</v>
      </c>
      <c r="O14" s="30">
        <f t="shared" ref="O14:O32" si="4">SUM(K14:N14)</f>
        <v>1</v>
      </c>
      <c r="P14" s="24">
        <f t="shared" ref="P14:P32" si="5">K14+L14</f>
        <v>0.94352941176470584</v>
      </c>
      <c r="Q14" s="30">
        <f t="shared" si="2"/>
        <v>0</v>
      </c>
      <c r="R14" s="46" t="str">
        <f t="shared" si="1"/>
        <v>infinite</v>
      </c>
      <c r="S14" s="45" t="str">
        <f t="shared" si="3"/>
        <v>infinite</v>
      </c>
      <c r="T14" s="42">
        <v>1</v>
      </c>
      <c r="U14" s="11">
        <f>COUNTIF(T_4_56710123152[Errors],Differences111314163[[#This Row],[Errors]])</f>
        <v>16</v>
      </c>
      <c r="V14" s="43">
        <f>Differences111314163[[#This Row],[Count]]/SUM(Differences111314163[Count])</f>
        <v>3.7647058823529408E-2</v>
      </c>
    </row>
    <row r="15" spans="2:22" ht="12" customHeight="1" x14ac:dyDescent="0.25">
      <c r="D15" s="3"/>
      <c r="J15" s="8">
        <v>0.15</v>
      </c>
      <c r="K15" s="20" cm="1">
        <f t="array" ref="K15">SUM((T_4_56710123152[Errors]=0)*(T_4_56710123152[Confidence]&gt;=$J15)*(T_4_56710123152[Field]&lt;&gt;""))/J$3</f>
        <v>0.91529411764705881</v>
      </c>
      <c r="L15" s="21" cm="1">
        <f t="array" ref="L15">SUM((T_4_56710123152[Errors]=0)*(T_4_56710123152[Confidence]&lt;$J15)*(T_4_56710123152[Confidence]&gt;0))/J$3</f>
        <v>2.823529411764706E-2</v>
      </c>
      <c r="M15" s="22" cm="1">
        <f t="array" ref="M15">SUM((T_4_56710123152[Errors]&gt;0)*(T_4_56710123152[Confidence]&lt;$J15))/J$3</f>
        <v>3.2941176470588238E-2</v>
      </c>
      <c r="N15" s="23" cm="1">
        <f t="array" ref="N15">SUM((T_4_56710123152[Errors]&gt;0)*(T_4_56710123152[Confidence]&gt;=$J15))/J$3</f>
        <v>2.3529411764705882E-2</v>
      </c>
      <c r="O15" s="30">
        <f t="shared" si="4"/>
        <v>1</v>
      </c>
      <c r="P15" s="24">
        <f t="shared" si="5"/>
        <v>0.94352941176470584</v>
      </c>
      <c r="Q15" s="30">
        <f t="shared" si="2"/>
        <v>6.1176470588235297E-2</v>
      </c>
      <c r="R15" s="46">
        <f t="shared" si="1"/>
        <v>46363.63636363636</v>
      </c>
      <c r="S15" s="45">
        <f t="shared" si="3"/>
        <v>19.318181818181817</v>
      </c>
      <c r="T15" s="40">
        <v>2</v>
      </c>
      <c r="U15" s="10">
        <f>COUNTIF(T_4_56710123152[Errors],Differences111314163[[#This Row],[Errors]])</f>
        <v>8</v>
      </c>
      <c r="V15" s="41">
        <f>Differences111314163[[#This Row],[Count]]/SUM(Differences111314163[Count])</f>
        <v>1.8823529411764704E-2</v>
      </c>
    </row>
    <row r="16" spans="2:22" ht="12" customHeight="1" x14ac:dyDescent="0.25">
      <c r="D16" s="3"/>
      <c r="J16" s="8">
        <v>0.2</v>
      </c>
      <c r="K16" s="20" cm="1">
        <f t="array" ref="K16">SUM((T_4_56710123152[Errors]=0)*(T_4_56710123152[Confidence]&gt;=$J16)*(T_4_56710123152[Field]&lt;&gt;""))/J$3</f>
        <v>0.90117647058823525</v>
      </c>
      <c r="L16" s="21" cm="1">
        <f t="array" ref="L16">SUM((T_4_56710123152[Errors]=0)*(T_4_56710123152[Confidence]&lt;$J16)*(T_4_56710123152[Confidence]&gt;0))/J$3</f>
        <v>4.2352941176470586E-2</v>
      </c>
      <c r="M16" s="22" cm="1">
        <f t="array" ref="M16">SUM((T_4_56710123152[Errors]&gt;0)*(T_4_56710123152[Confidence]&lt;$J16))/J$3</f>
        <v>3.2941176470588238E-2</v>
      </c>
      <c r="N16" s="23" cm="1">
        <f t="array" ref="N16">SUM((T_4_56710123152[Errors]&gt;0)*(T_4_56710123152[Confidence]&gt;=$J16))/J$3</f>
        <v>2.3529411764705882E-2</v>
      </c>
      <c r="O16" s="30">
        <f t="shared" si="4"/>
        <v>1</v>
      </c>
      <c r="P16" s="24">
        <f t="shared" si="5"/>
        <v>0.94352941176470584</v>
      </c>
      <c r="Q16" s="30">
        <f t="shared" si="2"/>
        <v>7.5294117647058817E-2</v>
      </c>
      <c r="R16" s="46">
        <f t="shared" si="1"/>
        <v>39230.769230769227</v>
      </c>
      <c r="S16" s="45">
        <f t="shared" si="3"/>
        <v>16.346153846153843</v>
      </c>
      <c r="T16" s="42">
        <v>3</v>
      </c>
      <c r="U16" s="11">
        <f>COUNTIF(T_4_56710123152[Errors],Differences111314163[[#This Row],[Errors]])</f>
        <v>0</v>
      </c>
      <c r="V16" s="44">
        <f>Differences111314163[[#This Row],[Count]]/SUM(Differences111314163[Count])</f>
        <v>0</v>
      </c>
    </row>
    <row r="17" spans="2:22" ht="12" customHeight="1" x14ac:dyDescent="0.25">
      <c r="D17" s="3"/>
      <c r="J17" s="8">
        <v>0.25</v>
      </c>
      <c r="K17" s="20" cm="1">
        <f t="array" ref="K17">SUM((T_4_56710123152[Errors]=0)*(T_4_56710123152[Confidence]&gt;=$J17)*(T_4_56710123152[Field]&lt;&gt;""))/J$3</f>
        <v>0.90117647058823525</v>
      </c>
      <c r="L17" s="21" cm="1">
        <f t="array" ref="L17">SUM((T_4_56710123152[Errors]=0)*(T_4_56710123152[Confidence]&lt;$J17)*(T_4_56710123152[Confidence]&gt;0))/J$3</f>
        <v>4.2352941176470586E-2</v>
      </c>
      <c r="M17" s="22" cm="1">
        <f t="array" ref="M17">SUM((T_4_56710123152[Errors]&gt;0)*(T_4_56710123152[Confidence]&lt;$J17))/J$3</f>
        <v>3.2941176470588238E-2</v>
      </c>
      <c r="N17" s="23" cm="1">
        <f t="array" ref="N17">SUM((T_4_56710123152[Errors]&gt;0)*(T_4_56710123152[Confidence]&gt;=$J17))/J$3</f>
        <v>2.3529411764705882E-2</v>
      </c>
      <c r="O17" s="30">
        <f t="shared" si="4"/>
        <v>1</v>
      </c>
      <c r="P17" s="24">
        <f t="shared" si="5"/>
        <v>0.94352941176470584</v>
      </c>
      <c r="Q17" s="30">
        <f t="shared" si="2"/>
        <v>7.5294117647058817E-2</v>
      </c>
      <c r="R17" s="46">
        <f t="shared" si="1"/>
        <v>39230.769230769227</v>
      </c>
      <c r="S17" s="45">
        <f t="shared" si="3"/>
        <v>16.346153846153843</v>
      </c>
      <c r="T17" s="40">
        <v>4</v>
      </c>
      <c r="U17" s="10">
        <f>COUNTIF(T_4_56710123152[Errors],Differences111314163[[#This Row],[Errors]])</f>
        <v>0</v>
      </c>
      <c r="V17" s="41">
        <f>Differences111314163[[#This Row],[Count]]/SUM(Differences111314163[Count])</f>
        <v>0</v>
      </c>
    </row>
    <row r="18" spans="2:22" ht="12" customHeight="1" x14ac:dyDescent="0.25">
      <c r="D18" s="3"/>
      <c r="J18" s="8">
        <v>0.3</v>
      </c>
      <c r="K18" s="20" cm="1">
        <f t="array" ref="K18">SUM((T_4_56710123152[Errors]=0)*(T_4_56710123152[Confidence]&gt;=$J18)*(T_4_56710123152[Field]&lt;&gt;""))/J$3</f>
        <v>0.89647058823529413</v>
      </c>
      <c r="L18" s="21" cm="1">
        <f t="array" ref="L18">SUM((T_4_56710123152[Errors]=0)*(T_4_56710123152[Confidence]&lt;$J18)*(T_4_56710123152[Confidence]&gt;0))/J$3</f>
        <v>4.7058823529411764E-2</v>
      </c>
      <c r="M18" s="22" cm="1">
        <f t="array" ref="M18">SUM((T_4_56710123152[Errors]&gt;0)*(T_4_56710123152[Confidence]&lt;$J18))/J$3</f>
        <v>3.2941176470588238E-2</v>
      </c>
      <c r="N18" s="23" cm="1">
        <f t="array" ref="N18">SUM((T_4_56710123152[Errors]&gt;0)*(T_4_56710123152[Confidence]&gt;=$J18))/J$3</f>
        <v>2.3529411764705882E-2</v>
      </c>
      <c r="O18" s="30">
        <f t="shared" si="4"/>
        <v>1</v>
      </c>
      <c r="P18" s="24">
        <f t="shared" si="5"/>
        <v>0.94352941176470595</v>
      </c>
      <c r="Q18" s="30">
        <f t="shared" si="2"/>
        <v>0.08</v>
      </c>
      <c r="R18" s="46">
        <f t="shared" si="1"/>
        <v>37317.07317073171</v>
      </c>
      <c r="S18" s="45">
        <f t="shared" si="3"/>
        <v>15.54878048780488</v>
      </c>
      <c r="T18" s="42">
        <v>5</v>
      </c>
      <c r="U18" s="11">
        <f>COUNTIF(T_4_56710123152[Errors],Differences111314163[[#This Row],[Errors]])</f>
        <v>0</v>
      </c>
      <c r="V18" s="44">
        <f>Differences111314163[[#This Row],[Count]]/SUM(Differences111314163[Count])</f>
        <v>0</v>
      </c>
    </row>
    <row r="19" spans="2:22" ht="12" customHeight="1" x14ac:dyDescent="0.25">
      <c r="D19" s="3"/>
      <c r="J19" s="8">
        <v>0.35</v>
      </c>
      <c r="K19" s="20" cm="1">
        <f t="array" ref="K19">SUM((T_4_56710123152[Errors]=0)*(T_4_56710123152[Confidence]&gt;=$J19)*(T_4_56710123152[Field]&lt;&gt;""))/J$3</f>
        <v>0.88235294117647056</v>
      </c>
      <c r="L19" s="21" cm="1">
        <f t="array" ref="L19">SUM((T_4_56710123152[Errors]=0)*(T_4_56710123152[Confidence]&lt;$J19)*(T_4_56710123152[Confidence]&gt;0))/J$3</f>
        <v>6.1176470588235297E-2</v>
      </c>
      <c r="M19" s="22" cm="1">
        <f t="array" ref="M19">SUM((T_4_56710123152[Errors]&gt;0)*(T_4_56710123152[Confidence]&lt;$J19))/J$3</f>
        <v>3.2941176470588238E-2</v>
      </c>
      <c r="N19" s="23" cm="1">
        <f t="array" ref="N19">SUM((T_4_56710123152[Errors]&gt;0)*(T_4_56710123152[Confidence]&gt;=$J19))/J$3</f>
        <v>2.3529411764705882E-2</v>
      </c>
      <c r="O19" s="30">
        <f t="shared" si="4"/>
        <v>1</v>
      </c>
      <c r="P19" s="24">
        <f t="shared" si="5"/>
        <v>0.94352941176470584</v>
      </c>
      <c r="Q19" s="30">
        <f t="shared" si="2"/>
        <v>9.4117647058823528E-2</v>
      </c>
      <c r="R19" s="46">
        <f t="shared" si="1"/>
        <v>32553.191489361699</v>
      </c>
      <c r="S19" s="45">
        <f t="shared" si="3"/>
        <v>13.563829787234042</v>
      </c>
      <c r="T19" s="40">
        <v>6</v>
      </c>
      <c r="U19" s="10">
        <f>COUNTIF(T_4_56710123152[Errors],Differences111314163[[#This Row],[Errors]])</f>
        <v>0</v>
      </c>
      <c r="V19" s="41">
        <f>Differences111314163[[#This Row],[Count]]/SUM(Differences111314163[Count])</f>
        <v>0</v>
      </c>
    </row>
    <row r="20" spans="2:22" ht="12" customHeight="1" x14ac:dyDescent="0.25">
      <c r="D20" s="3"/>
      <c r="J20" s="8">
        <v>0.4</v>
      </c>
      <c r="K20" s="20" cm="1">
        <f t="array" ref="K20">SUM((T_4_56710123152[Errors]=0)*(T_4_56710123152[Confidence]&gt;=$J20)*(T_4_56710123152[Field]&lt;&gt;""))/J$3</f>
        <v>0.88235294117647056</v>
      </c>
      <c r="L20" s="21" cm="1">
        <f t="array" ref="L20">SUM((T_4_56710123152[Errors]=0)*(T_4_56710123152[Confidence]&lt;$J20)*(T_4_56710123152[Confidence]&gt;0))/J$3</f>
        <v>6.1176470588235297E-2</v>
      </c>
      <c r="M20" s="22" cm="1">
        <f t="array" ref="M20">SUM((T_4_56710123152[Errors]&gt;0)*(T_4_56710123152[Confidence]&lt;$J20))/J$3</f>
        <v>3.2941176470588238E-2</v>
      </c>
      <c r="N20" s="23" cm="1">
        <f t="array" ref="N20">SUM((T_4_56710123152[Errors]&gt;0)*(T_4_56710123152[Confidence]&gt;=$J20))/J$3</f>
        <v>2.3529411764705882E-2</v>
      </c>
      <c r="O20" s="30">
        <f t="shared" si="4"/>
        <v>1</v>
      </c>
      <c r="P20" s="24">
        <f t="shared" si="5"/>
        <v>0.94352941176470584</v>
      </c>
      <c r="Q20" s="30">
        <f t="shared" si="2"/>
        <v>9.4117647058823528E-2</v>
      </c>
      <c r="R20" s="46">
        <f t="shared" si="1"/>
        <v>32553.191489361699</v>
      </c>
      <c r="S20" s="45">
        <f t="shared" si="3"/>
        <v>13.563829787234042</v>
      </c>
      <c r="T20" s="42">
        <v>7</v>
      </c>
      <c r="U20" s="11">
        <f>COUNTIF(T_4_56710123152[Errors],Differences111314163[[#This Row],[Errors]])</f>
        <v>0</v>
      </c>
      <c r="V20" s="44">
        <f>Differences111314163[[#This Row],[Count]]/SUM(Differences111314163[Count])</f>
        <v>0</v>
      </c>
    </row>
    <row r="21" spans="2:22" ht="12" customHeight="1" x14ac:dyDescent="0.25">
      <c r="D21" s="3"/>
      <c r="J21" s="8">
        <v>0.45</v>
      </c>
      <c r="K21" s="20" cm="1">
        <f t="array" ref="K21">SUM((T_4_56710123152[Errors]=0)*(T_4_56710123152[Confidence]&gt;=$J21)*(T_4_56710123152[Field]&lt;&gt;""))/J$3</f>
        <v>0.87764705882352945</v>
      </c>
      <c r="L21" s="21" cm="1">
        <f t="array" ref="L21">SUM((T_4_56710123152[Errors]=0)*(T_4_56710123152[Confidence]&lt;$J21)*(T_4_56710123152[Confidence]&gt;0))/J$3</f>
        <v>6.5882352941176475E-2</v>
      </c>
      <c r="M21" s="22" cm="1">
        <f t="array" ref="M21">SUM((T_4_56710123152[Errors]&gt;0)*(T_4_56710123152[Confidence]&lt;$J21))/J$3</f>
        <v>3.2941176470588238E-2</v>
      </c>
      <c r="N21" s="23" cm="1">
        <f t="array" ref="N21">SUM((T_4_56710123152[Errors]&gt;0)*(T_4_56710123152[Confidence]&gt;=$J21))/J$3</f>
        <v>2.3529411764705882E-2</v>
      </c>
      <c r="O21" s="30">
        <f t="shared" si="4"/>
        <v>1</v>
      </c>
      <c r="P21" s="24">
        <f t="shared" si="5"/>
        <v>0.94352941176470595</v>
      </c>
      <c r="Q21" s="30">
        <f t="shared" si="2"/>
        <v>9.8823529411764713E-2</v>
      </c>
      <c r="R21" s="46">
        <f t="shared" si="1"/>
        <v>31224.489795918365</v>
      </c>
      <c r="S21" s="45">
        <f t="shared" si="3"/>
        <v>13.010204081632653</v>
      </c>
      <c r="T21" s="40">
        <v>8</v>
      </c>
      <c r="U21" s="10">
        <f>COUNTIF(T_4_56710123152[Errors],Differences111314163[[#This Row],[Errors]])</f>
        <v>0</v>
      </c>
      <c r="V21" s="41">
        <f>Differences111314163[[#This Row],[Count]]/SUM(Differences111314163[Count])</f>
        <v>0</v>
      </c>
    </row>
    <row r="22" spans="2:22" ht="12" customHeight="1" x14ac:dyDescent="0.25">
      <c r="D22" s="3"/>
      <c r="J22" s="8">
        <v>0.5</v>
      </c>
      <c r="K22" s="20" cm="1">
        <f t="array" ref="K22">SUM((T_4_56710123152[Errors]=0)*(T_4_56710123152[Confidence]&gt;=$J22)*(T_4_56710123152[Field]&lt;&gt;""))/J$3</f>
        <v>0.87294117647058822</v>
      </c>
      <c r="L22" s="21" cm="1">
        <f t="array" ref="L22">SUM((T_4_56710123152[Errors]=0)*(T_4_56710123152[Confidence]&lt;$J22)*(T_4_56710123152[Confidence]&gt;0))/J$3</f>
        <v>7.0588235294117646E-2</v>
      </c>
      <c r="M22" s="22" cm="1">
        <f t="array" ref="M22">SUM((T_4_56710123152[Errors]&gt;0)*(T_4_56710123152[Confidence]&lt;$J22))/J$3</f>
        <v>3.7647058823529408E-2</v>
      </c>
      <c r="N22" s="23" cm="1">
        <f t="array" ref="N22">SUM((T_4_56710123152[Errors]&gt;0)*(T_4_56710123152[Confidence]&gt;=$J22))/J$3</f>
        <v>1.8823529411764704E-2</v>
      </c>
      <c r="O22" s="30">
        <f t="shared" si="4"/>
        <v>0.99999999999999989</v>
      </c>
      <c r="P22" s="24">
        <f t="shared" si="5"/>
        <v>0.94352941176470584</v>
      </c>
      <c r="Q22" s="30">
        <f t="shared" si="2"/>
        <v>0.10823529411764705</v>
      </c>
      <c r="R22" s="46">
        <f t="shared" si="1"/>
        <v>28333.333333333336</v>
      </c>
      <c r="S22" s="45">
        <f t="shared" si="3"/>
        <v>11.805555555555557</v>
      </c>
      <c r="T22" s="42">
        <v>9</v>
      </c>
      <c r="U22" s="11">
        <f>COUNTIF(T_4_56710123152[Errors],Differences111314163[[#This Row],[Errors]])</f>
        <v>0</v>
      </c>
      <c r="V22" s="44">
        <f>Differences111314163[[#This Row],[Count]]/SUM(Differences111314163[Count])</f>
        <v>0</v>
      </c>
    </row>
    <row r="23" spans="2:22" ht="12" customHeight="1" x14ac:dyDescent="0.25">
      <c r="D23" s="3"/>
      <c r="J23" s="8">
        <v>0.55000000000000004</v>
      </c>
      <c r="K23" s="20" cm="1">
        <f t="array" ref="K23">SUM((T_4_56710123152[Errors]=0)*(T_4_56710123152[Confidence]&gt;=$J23)*(T_4_56710123152[Field]&lt;&gt;""))/J$3</f>
        <v>0.85882352941176465</v>
      </c>
      <c r="L23" s="21" cm="1">
        <f t="array" ref="L23">SUM((T_4_56710123152[Errors]=0)*(T_4_56710123152[Confidence]&lt;$J23)*(T_4_56710123152[Confidence]&gt;0))/J$3</f>
        <v>8.4705882352941173E-2</v>
      </c>
      <c r="M23" s="22" cm="1">
        <f t="array" ref="M23">SUM((T_4_56710123152[Errors]&gt;0)*(T_4_56710123152[Confidence]&lt;$J23))/J$3</f>
        <v>3.7647058823529408E-2</v>
      </c>
      <c r="N23" s="23" cm="1">
        <f t="array" ref="N23">SUM((T_4_56710123152[Errors]&gt;0)*(T_4_56710123152[Confidence]&gt;=$J23))/J$3</f>
        <v>1.8823529411764704E-2</v>
      </c>
      <c r="O23" s="30">
        <f t="shared" si="4"/>
        <v>0.99999999999999989</v>
      </c>
      <c r="P23" s="24">
        <f t="shared" si="5"/>
        <v>0.94352941176470584</v>
      </c>
      <c r="Q23" s="30">
        <f t="shared" si="2"/>
        <v>0.12235294117647058</v>
      </c>
      <c r="R23" s="46">
        <f t="shared" si="1"/>
        <v>25500</v>
      </c>
      <c r="S23" s="45">
        <f t="shared" si="3"/>
        <v>10.625</v>
      </c>
      <c r="T23" s="40">
        <v>10</v>
      </c>
      <c r="U23" s="10">
        <f>COUNTIF(T_4_56710123152[Errors],Differences111314163[[#This Row],[Errors]])</f>
        <v>0</v>
      </c>
      <c r="V23" s="41">
        <f>Differences111314163[[#This Row],[Count]]/SUM(Differences111314163[Count])</f>
        <v>0</v>
      </c>
    </row>
    <row r="24" spans="2:22" x14ac:dyDescent="0.25">
      <c r="J24" s="8">
        <v>0.6</v>
      </c>
      <c r="K24" s="20" cm="1">
        <f t="array" ref="K24">SUM((T_4_56710123152[Errors]=0)*(T_4_56710123152[Confidence]&gt;=$J24)*(T_4_56710123152[Field]&lt;&gt;""))/J$3</f>
        <v>0.81647058823529417</v>
      </c>
      <c r="L24" s="21" cm="1">
        <f t="array" ref="L24">SUM((T_4_56710123152[Errors]=0)*(T_4_56710123152[Confidence]&lt;$J24)*(T_4_56710123152[Confidence]&gt;0))/J$3</f>
        <v>0.12705882352941175</v>
      </c>
      <c r="M24" s="22" cm="1">
        <f t="array" ref="M24">SUM((T_4_56710123152[Errors]&gt;0)*(T_4_56710123152[Confidence]&lt;$J24))/J$3</f>
        <v>3.7647058823529408E-2</v>
      </c>
      <c r="N24" s="23" cm="1">
        <f t="array" ref="N24">SUM((T_4_56710123152[Errors]&gt;0)*(T_4_56710123152[Confidence]&gt;=$J24))/J$3</f>
        <v>1.8823529411764704E-2</v>
      </c>
      <c r="O24" s="30">
        <f t="shared" si="4"/>
        <v>1</v>
      </c>
      <c r="P24" s="24">
        <f t="shared" si="5"/>
        <v>0.94352941176470595</v>
      </c>
      <c r="Q24" s="30">
        <f t="shared" si="2"/>
        <v>0.16470588235294115</v>
      </c>
      <c r="R24" s="46">
        <f t="shared" si="1"/>
        <v>19615.384615384617</v>
      </c>
      <c r="S24" s="45">
        <f t="shared" si="3"/>
        <v>8.1730769230769234</v>
      </c>
      <c r="T24" s="42">
        <v>11</v>
      </c>
      <c r="U24" s="11">
        <f>COUNTIF(T_4_56710123152[Errors],Differences111314163[[#This Row],[Errors]])</f>
        <v>0</v>
      </c>
      <c r="V24" s="44">
        <f>Differences111314163[[#This Row],[Count]]/SUM(Differences111314163[Count])</f>
        <v>0</v>
      </c>
    </row>
    <row r="25" spans="2:22" x14ac:dyDescent="0.25">
      <c r="J25" s="8">
        <v>0.65</v>
      </c>
      <c r="K25" s="20" cm="1">
        <f t="array" ref="K25">SUM((T_4_56710123152[Errors]=0)*(T_4_56710123152[Confidence]&gt;=$J25)*(T_4_56710123152[Field]&lt;&gt;""))/J$3</f>
        <v>0.76</v>
      </c>
      <c r="L25" s="21" cm="1">
        <f t="array" ref="L25">SUM((T_4_56710123152[Errors]=0)*(T_4_56710123152[Confidence]&lt;$J25)*(T_4_56710123152[Confidence]&gt;0))/J$3</f>
        <v>0.18352941176470589</v>
      </c>
      <c r="M25" s="22" cm="1">
        <f t="array" ref="M25">SUM((T_4_56710123152[Errors]&gt;0)*(T_4_56710123152[Confidence]&lt;$J25))/J$3</f>
        <v>4.2352941176470586E-2</v>
      </c>
      <c r="N25" s="23" cm="1">
        <f t="array" ref="N25">SUM((T_4_56710123152[Errors]&gt;0)*(T_4_56710123152[Confidence]&gt;=$J25))/J$3</f>
        <v>1.411764705882353E-2</v>
      </c>
      <c r="O25" s="30">
        <f t="shared" si="4"/>
        <v>1</v>
      </c>
      <c r="P25" s="24">
        <f t="shared" si="5"/>
        <v>0.94352941176470595</v>
      </c>
      <c r="Q25" s="30">
        <f t="shared" si="2"/>
        <v>0.22588235294117648</v>
      </c>
      <c r="R25" s="46">
        <f t="shared" si="1"/>
        <v>14571.428571428571</v>
      </c>
      <c r="S25" s="45">
        <f t="shared" si="3"/>
        <v>6.0714285714285712</v>
      </c>
      <c r="T25" s="40">
        <v>12</v>
      </c>
      <c r="U25" s="10">
        <f>COUNTIF(T_4_56710123152[Errors],Differences111314163[[#This Row],[Errors]])</f>
        <v>0</v>
      </c>
      <c r="V25" s="41">
        <f>Differences111314163[[#This Row],[Count]]/SUM(Differences111314163[Count])</f>
        <v>0</v>
      </c>
    </row>
    <row r="26" spans="2:22" x14ac:dyDescent="0.25">
      <c r="J26" s="8">
        <v>0.7</v>
      </c>
      <c r="K26" s="20" cm="1">
        <f t="array" ref="K26">SUM((T_4_56710123152[Errors]=0)*(T_4_56710123152[Confidence]&gt;=$J26)*(T_4_56710123152[Field]&lt;&gt;""))/J$3</f>
        <v>0.64235294117647057</v>
      </c>
      <c r="L26" s="21" cm="1">
        <f t="array" ref="L26">SUM((T_4_56710123152[Errors]=0)*(T_4_56710123152[Confidence]&lt;$J26)*(T_4_56710123152[Confidence]&gt;0))/J$3</f>
        <v>0.30117647058823527</v>
      </c>
      <c r="M26" s="22" cm="1">
        <f t="array" ref="M26">SUM((T_4_56710123152[Errors]&gt;0)*(T_4_56710123152[Confidence]&lt;$J26))/J$3</f>
        <v>5.1764705882352942E-2</v>
      </c>
      <c r="N26" s="23" cm="1">
        <f t="array" ref="N26">SUM((T_4_56710123152[Errors]&gt;0)*(T_4_56710123152[Confidence]&gt;=$J26))/J$3</f>
        <v>4.7058823529411761E-3</v>
      </c>
      <c r="O26" s="30">
        <f t="shared" si="4"/>
        <v>1</v>
      </c>
      <c r="P26" s="24">
        <f t="shared" si="5"/>
        <v>0.94352941176470584</v>
      </c>
      <c r="Q26" s="30">
        <f t="shared" si="2"/>
        <v>0.3529411764705882</v>
      </c>
      <c r="R26" s="46">
        <f t="shared" si="1"/>
        <v>9503.1055900621122</v>
      </c>
      <c r="S26" s="45">
        <f t="shared" si="3"/>
        <v>3.9596273291925463</v>
      </c>
      <c r="T26" s="42">
        <v>13</v>
      </c>
      <c r="U26" s="11">
        <f>COUNTIF(T_4_56710123152[Errors],Differences111314163[[#This Row],[Errors]])</f>
        <v>0</v>
      </c>
      <c r="V26" s="44">
        <f>Differences111314163[[#This Row],[Count]]/SUM(Differences111314163[Count])</f>
        <v>0</v>
      </c>
    </row>
    <row r="27" spans="2:22" x14ac:dyDescent="0.25">
      <c r="J27" s="8">
        <v>0.75</v>
      </c>
      <c r="K27" s="20" cm="1">
        <f t="array" ref="K27">SUM((T_4_56710123152[Errors]=0)*(T_4_56710123152[Confidence]&gt;=$J27)*(T_4_56710123152[Field]&lt;&gt;""))/J$3</f>
        <v>0.47764705882352942</v>
      </c>
      <c r="L27" s="21" cm="1">
        <f t="array" ref="L27">SUM((T_4_56710123152[Errors]=0)*(T_4_56710123152[Confidence]&lt;$J27)*(T_4_56710123152[Confidence]&gt;0))/J$3</f>
        <v>0.46588235294117647</v>
      </c>
      <c r="M27" s="22" cm="1">
        <f t="array" ref="M27">SUM((T_4_56710123152[Errors]&gt;0)*(T_4_56710123152[Confidence]&lt;$J27))/J$3</f>
        <v>5.1764705882352942E-2</v>
      </c>
      <c r="N27" s="23" cm="1">
        <f t="array" ref="N27">SUM((T_4_56710123152[Errors]&gt;0)*(T_4_56710123152[Confidence]&gt;=$J27))/J$3</f>
        <v>4.7058823529411761E-3</v>
      </c>
      <c r="O27" s="30">
        <f t="shared" si="4"/>
        <v>1</v>
      </c>
      <c r="P27" s="24">
        <f t="shared" si="5"/>
        <v>0.94352941176470595</v>
      </c>
      <c r="Q27" s="30">
        <f t="shared" si="2"/>
        <v>0.51764705882352946</v>
      </c>
      <c r="R27" s="46">
        <f t="shared" si="1"/>
        <v>6623.3766233766228</v>
      </c>
      <c r="S27" s="45">
        <f t="shared" si="3"/>
        <v>2.7597402597402594</v>
      </c>
      <c r="T27" s="40">
        <v>14</v>
      </c>
      <c r="U27" s="10">
        <f>COUNTIF(T_4_56710123152[Errors],Differences111314163[[#This Row],[Errors]])</f>
        <v>0</v>
      </c>
      <c r="V27" s="41">
        <f>Differences111314163[[#This Row],[Count]]/SUM(Differences111314163[Count])</f>
        <v>0</v>
      </c>
    </row>
    <row r="28" spans="2:22" x14ac:dyDescent="0.25">
      <c r="B28" s="5"/>
      <c r="J28" s="8">
        <v>0.8</v>
      </c>
      <c r="K28" s="20" cm="1">
        <f t="array" ref="K28">SUM((T_4_56710123152[Errors]=0)*(T_4_56710123152[Confidence]&gt;=$J28)*(T_4_56710123152[Field]&lt;&gt;""))/J$3</f>
        <v>0.23058823529411765</v>
      </c>
      <c r="L28" s="21" cm="1">
        <f t="array" ref="L28">SUM((T_4_56710123152[Errors]=0)*(T_4_56710123152[Confidence]&lt;$J28)*(T_4_56710123152[Confidence]&gt;0))/J$3</f>
        <v>0.71294117647058819</v>
      </c>
      <c r="M28" s="22" cm="1">
        <f t="array" ref="M28">SUM((T_4_56710123152[Errors]&gt;0)*(T_4_56710123152[Confidence]&lt;$J28))/J$3</f>
        <v>5.647058823529412E-2</v>
      </c>
      <c r="N28" s="23" cm="1">
        <f t="array" ref="N28">SUM((T_4_56710123152[Errors]&gt;0)*(T_4_56710123152[Confidence]&gt;=$J28))/J$3</f>
        <v>0</v>
      </c>
      <c r="O28" s="30">
        <f t="shared" si="4"/>
        <v>1</v>
      </c>
      <c r="P28" s="24">
        <f t="shared" si="5"/>
        <v>0.94352941176470584</v>
      </c>
      <c r="Q28" s="30">
        <f t="shared" si="2"/>
        <v>0.76941176470588235</v>
      </c>
      <c r="R28" s="46">
        <f t="shared" si="1"/>
        <v>4513.2743362831861</v>
      </c>
      <c r="S28" s="45">
        <f t="shared" si="3"/>
        <v>1.8805309734513274</v>
      </c>
    </row>
    <row r="29" spans="2:22" x14ac:dyDescent="0.25">
      <c r="B29" s="5"/>
      <c r="J29" s="8">
        <v>0.85</v>
      </c>
      <c r="K29" s="20" cm="1">
        <f t="array" ref="K29">SUM((T_4_56710123152[Errors]=0)*(T_4_56710123152[Confidence]&gt;=$J29)*(T_4_56710123152[Field]&lt;&gt;""))/J$3</f>
        <v>4.7058823529411764E-2</v>
      </c>
      <c r="L29" s="21" cm="1">
        <f t="array" ref="L29">SUM((T_4_56710123152[Errors]=0)*(T_4_56710123152[Confidence]&lt;$J29)*(T_4_56710123152[Confidence]&gt;0))/J$3</f>
        <v>0.89647058823529413</v>
      </c>
      <c r="M29" s="22" cm="1">
        <f t="array" ref="M29">SUM((T_4_56710123152[Errors]&gt;0)*(T_4_56710123152[Confidence]&lt;$J29))/J$3</f>
        <v>5.647058823529412E-2</v>
      </c>
      <c r="N29" s="23" cm="1">
        <f t="array" ref="N29">SUM((T_4_56710123152[Errors]&gt;0)*(T_4_56710123152[Confidence]&gt;=$J29))/J$3</f>
        <v>0</v>
      </c>
      <c r="O29" s="30">
        <f t="shared" si="4"/>
        <v>1</v>
      </c>
      <c r="P29" s="24">
        <f t="shared" si="5"/>
        <v>0.94352941176470595</v>
      </c>
      <c r="Q29" s="30">
        <f t="shared" si="2"/>
        <v>0.95294117647058829</v>
      </c>
      <c r="R29" s="46">
        <f t="shared" si="1"/>
        <v>3669.0647482014388</v>
      </c>
      <c r="S29" s="45">
        <f t="shared" si="3"/>
        <v>1.528776978417266</v>
      </c>
    </row>
    <row r="30" spans="2:22" x14ac:dyDescent="0.25">
      <c r="B30" s="5"/>
      <c r="J30" s="8">
        <v>0.9</v>
      </c>
      <c r="K30" s="20" cm="1">
        <f t="array" ref="K30">SUM((T_4_56710123152[Errors]=0)*(T_4_56710123152[Confidence]&gt;=$J30)*(T_4_56710123152[Field]&lt;&gt;""))/J$3</f>
        <v>0</v>
      </c>
      <c r="L30" s="21" cm="1">
        <f t="array" ref="L30">SUM((T_4_56710123152[Errors]=0)*(T_4_56710123152[Confidence]&lt;$J30)*(T_4_56710123152[Confidence]&gt;0))/J$3</f>
        <v>0.94352941176470584</v>
      </c>
      <c r="M30" s="22" cm="1">
        <f t="array" ref="M30">SUM((T_4_56710123152[Errors]&gt;0)*(T_4_56710123152[Confidence]&lt;$J30))/J$3</f>
        <v>5.647058823529412E-2</v>
      </c>
      <c r="N30" s="23" cm="1">
        <f t="array" ref="N30">SUM((T_4_56710123152[Errors]&gt;0)*(T_4_56710123152[Confidence]&gt;=$J30))/J$3</f>
        <v>0</v>
      </c>
      <c r="O30" s="30">
        <f t="shared" si="4"/>
        <v>1</v>
      </c>
      <c r="P30" s="24">
        <f t="shared" si="5"/>
        <v>0.94352941176470584</v>
      </c>
      <c r="Q30" s="30">
        <f t="shared" si="2"/>
        <v>1</v>
      </c>
      <c r="R30" s="46">
        <f t="shared" si="1"/>
        <v>3501.1441647597253</v>
      </c>
      <c r="S30" s="45">
        <f t="shared" si="3"/>
        <v>1.4588100686498855</v>
      </c>
    </row>
    <row r="31" spans="2:22" x14ac:dyDescent="0.25">
      <c r="J31" s="8">
        <v>0.95</v>
      </c>
      <c r="K31" s="20" cm="1">
        <f t="array" ref="K31">SUM((T_4_56710123152[Errors]=0)*(T_4_56710123152[Confidence]&gt;=$J31)*(T_4_56710123152[Field]&lt;&gt;""))/J$3</f>
        <v>0</v>
      </c>
      <c r="L31" s="21" cm="1">
        <f t="array" ref="L31">SUM((T_4_56710123152[Errors]=0)*(T_4_56710123152[Confidence]&lt;$J31)*(T_4_56710123152[Confidence]&gt;0))/J$3</f>
        <v>0.94352941176470584</v>
      </c>
      <c r="M31" s="22" cm="1">
        <f t="array" ref="M31">SUM((T_4_56710123152[Errors]&gt;0)*(T_4_56710123152[Confidence]&lt;$J31))/J$3</f>
        <v>5.647058823529412E-2</v>
      </c>
      <c r="N31" s="23" cm="1">
        <f t="array" ref="N31">SUM((T_4_56710123152[Errors]&gt;0)*(T_4_56710123152[Confidence]&gt;=$J31))/J$3</f>
        <v>0</v>
      </c>
      <c r="O31" s="30">
        <f t="shared" si="4"/>
        <v>1</v>
      </c>
      <c r="P31" s="24">
        <f t="shared" si="5"/>
        <v>0.94352941176470584</v>
      </c>
      <c r="Q31" s="30">
        <f t="shared" si="2"/>
        <v>1</v>
      </c>
      <c r="R31" s="46">
        <f t="shared" si="1"/>
        <v>3501.1441647597253</v>
      </c>
      <c r="S31" s="45">
        <f t="shared" si="3"/>
        <v>1.4588100686498855</v>
      </c>
    </row>
    <row r="32" spans="2:22" x14ac:dyDescent="0.25">
      <c r="J32" s="8">
        <v>1</v>
      </c>
      <c r="K32" s="20" cm="1">
        <f t="array" ref="K32">SUM((T_4_56710123152[Errors]=0)*(T_4_56710123152[Confidence]&gt;=$J32)*(T_4_56710123152[Field]&lt;&gt;""))/J$3</f>
        <v>0</v>
      </c>
      <c r="L32" s="21" cm="1">
        <f t="array" ref="L32">SUM((T_4_56710123152[Errors]=0)*(T_4_56710123152[Confidence]&lt;$J32)*(T_4_56710123152[Confidence]&gt;0))/J$3</f>
        <v>0.94352941176470584</v>
      </c>
      <c r="M32" s="22" cm="1">
        <f t="array" ref="M32">SUM((T_4_56710123152[Errors]&gt;0)*(T_4_56710123152[Confidence]&lt;$J32))/J$3</f>
        <v>5.647058823529412E-2</v>
      </c>
      <c r="N32" s="23" cm="1">
        <f t="array" ref="N32">SUM((T_4_56710123152[Errors]&gt;0)*(T_4_56710123152[Confidence]&gt;=$J32))/J$3</f>
        <v>0</v>
      </c>
      <c r="O32" s="30">
        <f t="shared" si="4"/>
        <v>1</v>
      </c>
      <c r="P32" s="24">
        <f t="shared" si="5"/>
        <v>0.94352941176470584</v>
      </c>
      <c r="Q32" s="30">
        <f t="shared" si="2"/>
        <v>1</v>
      </c>
      <c r="R32" s="46">
        <f t="shared" si="1"/>
        <v>3501.1441647597253</v>
      </c>
      <c r="S32" s="45">
        <f t="shared" si="3"/>
        <v>1.4588100686498855</v>
      </c>
    </row>
    <row r="33" spans="1:8" s="1" customFormat="1" x14ac:dyDescent="0.25">
      <c r="A33" s="29" t="s">
        <v>115</v>
      </c>
      <c r="B33" s="16" t="s">
        <v>186</v>
      </c>
      <c r="C33" s="28" t="s">
        <v>116</v>
      </c>
      <c r="D33" s="28" t="s">
        <v>117</v>
      </c>
      <c r="E33" s="28" t="s">
        <v>181</v>
      </c>
      <c r="F33" s="26" t="s">
        <v>118</v>
      </c>
      <c r="G33" s="26" t="s">
        <v>257</v>
      </c>
      <c r="H33" s="16" t="s">
        <v>187</v>
      </c>
    </row>
    <row r="34" spans="1:8" ht="15" customHeight="1" x14ac:dyDescent="0.25">
      <c r="A34" t="s">
        <v>273</v>
      </c>
      <c r="C34" t="s">
        <v>264</v>
      </c>
      <c r="D34" t="s">
        <v>228</v>
      </c>
      <c r="E34" s="2" t="s">
        <v>228</v>
      </c>
      <c r="F34" s="9">
        <v>0.8</v>
      </c>
      <c r="G34" s="39">
        <v>0</v>
      </c>
      <c r="H34" t="str">
        <f>IF(F34&gt;=$J$9,IF(T_4_56710123152[[#This Row],[Errors]]=0,"True Positive","False Positive"),IF(T_4_56710123152[[#This Row],[Errors]]&gt;0,"False Negative","True Negative"))</f>
        <v>True Positive</v>
      </c>
    </row>
    <row r="35" spans="1:8" ht="15" customHeight="1" x14ac:dyDescent="0.25">
      <c r="A35" t="s">
        <v>265</v>
      </c>
      <c r="C35" t="s">
        <v>264</v>
      </c>
      <c r="D35" t="s">
        <v>232</v>
      </c>
      <c r="E35" s="2" t="s">
        <v>232</v>
      </c>
      <c r="F35" s="9">
        <v>0.66</v>
      </c>
      <c r="G35" s="39">
        <v>0</v>
      </c>
      <c r="H35" t="str">
        <f>IF(F35&gt;=$J$9,IF(T_4_56710123152[[#This Row],[Errors]]=0,"True Positive","False Positive"),IF(T_4_56710123152[[#This Row],[Errors]]&gt;0,"False Negative","True Negative"))</f>
        <v>True Negative</v>
      </c>
    </row>
    <row r="36" spans="1:8" x14ac:dyDescent="0.25">
      <c r="A36" t="s">
        <v>267</v>
      </c>
      <c r="C36" t="s">
        <v>264</v>
      </c>
      <c r="D36" t="s">
        <v>232</v>
      </c>
      <c r="E36" s="2" t="s">
        <v>232</v>
      </c>
      <c r="F36" s="9">
        <v>0.66</v>
      </c>
      <c r="G36" s="39">
        <v>0</v>
      </c>
      <c r="H36" t="str">
        <f>IF(F36&gt;=$J$9,IF(T_4_56710123152[[#This Row],[Errors]]=0,"True Positive","False Positive"),IF(T_4_56710123152[[#This Row],[Errors]]&gt;0,"False Negative","True Negative"))</f>
        <v>True Negative</v>
      </c>
    </row>
    <row r="37" spans="1:8" x14ac:dyDescent="0.25">
      <c r="A37" t="s">
        <v>268</v>
      </c>
      <c r="C37" t="s">
        <v>264</v>
      </c>
      <c r="D37" t="s">
        <v>232</v>
      </c>
      <c r="E37" s="2" t="s">
        <v>232</v>
      </c>
      <c r="F37" s="9">
        <v>0.75</v>
      </c>
      <c r="G37" s="39">
        <v>0</v>
      </c>
      <c r="H37" t="str">
        <f>IF(F37&gt;=$J$9,IF(T_4_56710123152[[#This Row],[Errors]]=0,"True Positive","False Positive"),IF(T_4_56710123152[[#This Row],[Errors]]&gt;0,"False Negative","True Negative"))</f>
        <v>True Positive</v>
      </c>
    </row>
    <row r="38" spans="1:8" x14ac:dyDescent="0.25">
      <c r="A38" t="s">
        <v>269</v>
      </c>
      <c r="C38" t="s">
        <v>264</v>
      </c>
      <c r="D38" t="s">
        <v>232</v>
      </c>
      <c r="E38" s="2" t="s">
        <v>232</v>
      </c>
      <c r="F38" s="9">
        <v>0.75</v>
      </c>
      <c r="G38" s="39">
        <v>0</v>
      </c>
      <c r="H38" t="str">
        <f>IF(F38&gt;=$J$9,IF(T_4_56710123152[[#This Row],[Errors]]=0,"True Positive","False Positive"),IF(T_4_56710123152[[#This Row],[Errors]]&gt;0,"False Negative","True Negative"))</f>
        <v>True Positive</v>
      </c>
    </row>
    <row r="39" spans="1:8" x14ac:dyDescent="0.25">
      <c r="A39" t="s">
        <v>270</v>
      </c>
      <c r="C39" t="s">
        <v>264</v>
      </c>
      <c r="D39" t="s">
        <v>159</v>
      </c>
      <c r="E39" s="2" t="s">
        <v>159</v>
      </c>
      <c r="F39" s="9">
        <v>0.78</v>
      </c>
      <c r="G39" s="39">
        <v>0</v>
      </c>
      <c r="H39" t="str">
        <f>IF(F39&gt;=$J$9,IF(T_4_56710123152[[#This Row],[Errors]]=0,"True Positive","False Positive"),IF(T_4_56710123152[[#This Row],[Errors]]&gt;0,"False Negative","True Negative"))</f>
        <v>True Positive</v>
      </c>
    </row>
    <row r="40" spans="1:8" x14ac:dyDescent="0.25">
      <c r="A40" t="s">
        <v>271</v>
      </c>
      <c r="C40" t="s">
        <v>264</v>
      </c>
      <c r="D40" t="s">
        <v>159</v>
      </c>
      <c r="E40" s="2" t="s">
        <v>159</v>
      </c>
      <c r="F40" s="9">
        <v>0.78</v>
      </c>
      <c r="G40" s="39">
        <v>0</v>
      </c>
      <c r="H40" t="str">
        <f>IF(F40&gt;=$J$9,IF(T_4_56710123152[[#This Row],[Errors]]=0,"True Positive","False Positive"),IF(T_4_56710123152[[#This Row],[Errors]]&gt;0,"False Negative","True Negative"))</f>
        <v>True Positive</v>
      </c>
    </row>
    <row r="41" spans="1:8" x14ac:dyDescent="0.25">
      <c r="A41" t="s">
        <v>263</v>
      </c>
      <c r="C41" t="s">
        <v>264</v>
      </c>
      <c r="D41" t="s">
        <v>13</v>
      </c>
      <c r="E41" s="2" t="s">
        <v>13</v>
      </c>
      <c r="F41" s="9">
        <v>0.8</v>
      </c>
      <c r="G41" s="39">
        <v>0</v>
      </c>
      <c r="H41" t="str">
        <f>IF(F41&gt;=$J$9,IF(T_4_56710123152[[#This Row],[Errors]]=0,"True Positive","False Positive"),IF(T_4_56710123152[[#This Row],[Errors]]&gt;0,"False Negative","True Negative"))</f>
        <v>True Positive</v>
      </c>
    </row>
    <row r="42" spans="1:8" x14ac:dyDescent="0.25">
      <c r="A42" t="s">
        <v>272</v>
      </c>
      <c r="C42" t="s">
        <v>264</v>
      </c>
      <c r="D42" t="s">
        <v>13</v>
      </c>
      <c r="E42" s="2" t="s">
        <v>13</v>
      </c>
      <c r="F42" s="9">
        <v>0.8</v>
      </c>
      <c r="G42" s="39">
        <v>0</v>
      </c>
      <c r="H42" t="str">
        <f>IF(F42&gt;=$J$9,IF(T_4_56710123152[[#This Row],[Errors]]=0,"True Positive","False Positive"),IF(T_4_56710123152[[#This Row],[Errors]]&gt;0,"False Negative","True Negative"))</f>
        <v>True Positive</v>
      </c>
    </row>
    <row r="43" spans="1:8" x14ac:dyDescent="0.25">
      <c r="A43" t="s">
        <v>274</v>
      </c>
      <c r="C43" t="s">
        <v>264</v>
      </c>
      <c r="D43" t="s">
        <v>228</v>
      </c>
      <c r="E43" s="2" t="s">
        <v>228</v>
      </c>
      <c r="F43" s="9">
        <v>0.8</v>
      </c>
      <c r="G43" s="39">
        <v>0</v>
      </c>
      <c r="H43" t="str">
        <f>IF(F43&gt;=$J$9,IF(T_4_56710123152[[#This Row],[Errors]]=0,"True Positive","False Positive"),IF(T_4_56710123152[[#This Row],[Errors]]&gt;0,"False Negative","True Negative"))</f>
        <v>True Positive</v>
      </c>
    </row>
    <row r="44" spans="1:8" x14ac:dyDescent="0.25">
      <c r="A44" t="s">
        <v>275</v>
      </c>
      <c r="C44" t="s">
        <v>264</v>
      </c>
      <c r="D44" t="s">
        <v>222</v>
      </c>
      <c r="E44" s="2" t="s">
        <v>222</v>
      </c>
      <c r="F44" s="9">
        <v>0.77</v>
      </c>
      <c r="G44" s="39">
        <v>0</v>
      </c>
      <c r="H44" t="str">
        <f>IF(F44&gt;=$J$9,IF(T_4_56710123152[[#This Row],[Errors]]=0,"True Positive","False Positive"),IF(T_4_56710123152[[#This Row],[Errors]]&gt;0,"False Negative","True Negative"))</f>
        <v>True Positive</v>
      </c>
    </row>
    <row r="45" spans="1:8" x14ac:dyDescent="0.25">
      <c r="A45" t="s">
        <v>276</v>
      </c>
      <c r="C45" t="s">
        <v>264</v>
      </c>
      <c r="D45" t="s">
        <v>222</v>
      </c>
      <c r="E45" s="2" t="s">
        <v>222</v>
      </c>
      <c r="F45" s="9">
        <v>0.77</v>
      </c>
      <c r="G45" s="39">
        <v>0</v>
      </c>
      <c r="H45" t="str">
        <f>IF(F45&gt;=$J$9,IF(T_4_56710123152[[#This Row],[Errors]]=0,"True Positive","False Positive"),IF(T_4_56710123152[[#This Row],[Errors]]&gt;0,"False Negative","True Negative"))</f>
        <v>True Positive</v>
      </c>
    </row>
    <row r="46" spans="1:8" x14ac:dyDescent="0.25">
      <c r="A46" t="s">
        <v>277</v>
      </c>
      <c r="C46" t="s">
        <v>264</v>
      </c>
      <c r="D46" t="s">
        <v>168</v>
      </c>
      <c r="E46" s="2" t="s">
        <v>168</v>
      </c>
      <c r="F46" s="9">
        <v>0.76</v>
      </c>
      <c r="G46" s="39">
        <v>0</v>
      </c>
      <c r="H46" t="str">
        <f>IF(F46&gt;=$J$9,IF(T_4_56710123152[[#This Row],[Errors]]=0,"True Positive","False Positive"),IF(T_4_56710123152[[#This Row],[Errors]]&gt;0,"False Negative","True Negative"))</f>
        <v>True Positive</v>
      </c>
    </row>
    <row r="47" spans="1:8" x14ac:dyDescent="0.25">
      <c r="A47" t="s">
        <v>278</v>
      </c>
      <c r="C47" t="s">
        <v>264</v>
      </c>
      <c r="D47" t="s">
        <v>168</v>
      </c>
      <c r="E47" s="2" t="s">
        <v>168</v>
      </c>
      <c r="F47" s="9">
        <v>0.76</v>
      </c>
      <c r="G47" s="39">
        <v>0</v>
      </c>
      <c r="H47" t="str">
        <f>IF(F47&gt;=$J$9,IF(T_4_56710123152[[#This Row],[Errors]]=0,"True Positive","False Positive"),IF(T_4_56710123152[[#This Row],[Errors]]&gt;0,"False Negative","True Negative"))</f>
        <v>True Positive</v>
      </c>
    </row>
    <row r="48" spans="1:8" x14ac:dyDescent="0.25">
      <c r="A48" t="s">
        <v>279</v>
      </c>
      <c r="C48" t="s">
        <v>264</v>
      </c>
      <c r="D48" t="s">
        <v>168</v>
      </c>
      <c r="E48" s="2" t="s">
        <v>168</v>
      </c>
      <c r="F48" s="9">
        <v>0.82</v>
      </c>
      <c r="G48" s="39">
        <v>0</v>
      </c>
      <c r="H48" t="str">
        <f>IF(F48&gt;=$J$9,IF(T_4_56710123152[[#This Row],[Errors]]=0,"True Positive","False Positive"),IF(T_4_56710123152[[#This Row],[Errors]]&gt;0,"False Negative","True Negative"))</f>
        <v>True Positive</v>
      </c>
    </row>
    <row r="49" spans="1:10" x14ac:dyDescent="0.25">
      <c r="A49" t="s">
        <v>280</v>
      </c>
      <c r="C49" t="s">
        <v>264</v>
      </c>
      <c r="D49" t="s">
        <v>168</v>
      </c>
      <c r="E49" s="2" t="s">
        <v>168</v>
      </c>
      <c r="F49" s="9">
        <v>0.82</v>
      </c>
      <c r="G49" s="39">
        <v>0</v>
      </c>
      <c r="H49" t="str">
        <f>IF(F49&gt;=$J$9,IF(T_4_56710123152[[#This Row],[Errors]]=0,"True Positive","False Positive"),IF(T_4_56710123152[[#This Row],[Errors]]&gt;0,"False Negative","True Negative"))</f>
        <v>True Positive</v>
      </c>
    </row>
    <row r="50" spans="1:10" x14ac:dyDescent="0.25">
      <c r="A50" t="s">
        <v>281</v>
      </c>
      <c r="C50" t="s">
        <v>264</v>
      </c>
      <c r="D50" t="s">
        <v>168</v>
      </c>
      <c r="E50" s="2" t="s">
        <v>168</v>
      </c>
      <c r="F50" s="9">
        <v>0.61</v>
      </c>
      <c r="G50" s="39">
        <v>0</v>
      </c>
      <c r="H50" t="str">
        <f>IF(F50&gt;=$J$9,IF(T_4_56710123152[[#This Row],[Errors]]=0,"True Positive","False Positive"),IF(T_4_56710123152[[#This Row],[Errors]]&gt;0,"False Negative","True Negative"))</f>
        <v>True Negative</v>
      </c>
      <c r="J50" s="2"/>
    </row>
    <row r="51" spans="1:10" x14ac:dyDescent="0.25">
      <c r="A51" t="s">
        <v>282</v>
      </c>
      <c r="C51" t="s">
        <v>264</v>
      </c>
      <c r="D51" t="s">
        <v>168</v>
      </c>
      <c r="E51" s="2" t="s">
        <v>168</v>
      </c>
      <c r="F51" s="9">
        <v>0.61</v>
      </c>
      <c r="G51" s="39">
        <v>0</v>
      </c>
      <c r="H51" t="str">
        <f>IF(F51&gt;=$J$9,IF(T_4_56710123152[[#This Row],[Errors]]=0,"True Positive","False Positive"),IF(T_4_56710123152[[#This Row],[Errors]]&gt;0,"False Negative","True Negative"))</f>
        <v>True Negative</v>
      </c>
      <c r="J51" s="2"/>
    </row>
    <row r="52" spans="1:10" x14ac:dyDescent="0.25">
      <c r="A52" t="s">
        <v>283</v>
      </c>
      <c r="C52" t="s">
        <v>264</v>
      </c>
      <c r="D52" t="s">
        <v>245</v>
      </c>
      <c r="E52" s="2" t="s">
        <v>245</v>
      </c>
      <c r="F52" s="9">
        <v>0.19</v>
      </c>
      <c r="G52" s="39">
        <v>0</v>
      </c>
      <c r="H52" t="str">
        <f>IF(F52&gt;=$J$9,IF(T_4_56710123152[[#This Row],[Errors]]=0,"True Positive","False Positive"),IF(T_4_56710123152[[#This Row],[Errors]]&gt;0,"False Negative","True Negative"))</f>
        <v>True Negative</v>
      </c>
      <c r="J52" s="2"/>
    </row>
    <row r="53" spans="1:10" x14ac:dyDescent="0.25">
      <c r="A53" t="s">
        <v>285</v>
      </c>
      <c r="C53" t="s">
        <v>264</v>
      </c>
      <c r="D53" t="s">
        <v>245</v>
      </c>
      <c r="E53" s="2" t="s">
        <v>245</v>
      </c>
      <c r="F53" s="9">
        <v>0.19</v>
      </c>
      <c r="G53" s="39">
        <v>0</v>
      </c>
      <c r="H53" t="str">
        <f>IF(F53&gt;=$J$9,IF(T_4_56710123152[[#This Row],[Errors]]=0,"True Positive","False Positive"),IF(T_4_56710123152[[#This Row],[Errors]]&gt;0,"False Negative","True Negative"))</f>
        <v>True Negative</v>
      </c>
      <c r="J53" s="2"/>
    </row>
    <row r="54" spans="1:10" x14ac:dyDescent="0.25">
      <c r="A54" t="s">
        <v>286</v>
      </c>
      <c r="C54" t="s">
        <v>264</v>
      </c>
      <c r="D54" t="s">
        <v>205</v>
      </c>
      <c r="E54" s="2" t="s">
        <v>205</v>
      </c>
      <c r="F54" s="9">
        <v>0.28000000000000003</v>
      </c>
      <c r="G54" s="39">
        <v>0</v>
      </c>
      <c r="H54" t="str">
        <f>IF(F54&gt;=$J$9,IF(T_4_56710123152[[#This Row],[Errors]]=0,"True Positive","False Positive"),IF(T_4_56710123152[[#This Row],[Errors]]&gt;0,"False Negative","True Negative"))</f>
        <v>True Negative</v>
      </c>
      <c r="J54" s="2"/>
    </row>
    <row r="55" spans="1:10" x14ac:dyDescent="0.25">
      <c r="A55" t="s">
        <v>288</v>
      </c>
      <c r="C55" t="s">
        <v>264</v>
      </c>
      <c r="D55" t="s">
        <v>205</v>
      </c>
      <c r="E55" s="2" t="s">
        <v>205</v>
      </c>
      <c r="F55" s="9">
        <v>0.28000000000000003</v>
      </c>
      <c r="G55" s="39">
        <v>0</v>
      </c>
      <c r="H55" t="str">
        <f>IF(F55&gt;=$J$9,IF(T_4_56710123152[[#This Row],[Errors]]=0,"True Positive","False Positive"),IF(T_4_56710123152[[#This Row],[Errors]]&gt;0,"False Negative","True Negative"))</f>
        <v>True Negative</v>
      </c>
      <c r="J55" s="2"/>
    </row>
    <row r="56" spans="1:10" x14ac:dyDescent="0.25">
      <c r="A56" t="s">
        <v>289</v>
      </c>
      <c r="C56" t="s">
        <v>264</v>
      </c>
      <c r="D56" t="s">
        <v>205</v>
      </c>
      <c r="E56" s="2" t="s">
        <v>205</v>
      </c>
      <c r="F56" s="9">
        <v>0.72</v>
      </c>
      <c r="G56" s="39">
        <v>0</v>
      </c>
      <c r="H56" t="str">
        <f>IF(F56&gt;=$J$9,IF(T_4_56710123152[[#This Row],[Errors]]=0,"True Positive","False Positive"),IF(T_4_56710123152[[#This Row],[Errors]]&gt;0,"False Negative","True Negative"))</f>
        <v>True Positive</v>
      </c>
      <c r="J56" s="2"/>
    </row>
    <row r="57" spans="1:10" x14ac:dyDescent="0.25">
      <c r="A57" t="s">
        <v>290</v>
      </c>
      <c r="C57" t="s">
        <v>264</v>
      </c>
      <c r="D57" t="s">
        <v>205</v>
      </c>
      <c r="E57" s="2" t="s">
        <v>205</v>
      </c>
      <c r="F57" s="9">
        <v>0.72</v>
      </c>
      <c r="G57" s="39">
        <v>0</v>
      </c>
      <c r="H57" t="str">
        <f>IF(F57&gt;=$J$9,IF(T_4_56710123152[[#This Row],[Errors]]=0,"True Positive","False Positive"),IF(T_4_56710123152[[#This Row],[Errors]]&gt;0,"False Negative","True Negative"))</f>
        <v>True Positive</v>
      </c>
      <c r="J57" s="2"/>
    </row>
    <row r="58" spans="1:10" x14ac:dyDescent="0.25">
      <c r="A58" t="s">
        <v>291</v>
      </c>
      <c r="C58" t="s">
        <v>264</v>
      </c>
      <c r="D58" t="s">
        <v>205</v>
      </c>
      <c r="E58" s="2" t="s">
        <v>205</v>
      </c>
      <c r="F58" s="9">
        <v>0.75</v>
      </c>
      <c r="G58" s="39">
        <v>0</v>
      </c>
      <c r="H58" t="str">
        <f>IF(F58&gt;=$J$9,IF(T_4_56710123152[[#This Row],[Errors]]=0,"True Positive","False Positive"),IF(T_4_56710123152[[#This Row],[Errors]]&gt;0,"False Negative","True Negative"))</f>
        <v>True Positive</v>
      </c>
      <c r="J58" s="2"/>
    </row>
    <row r="59" spans="1:10" x14ac:dyDescent="0.25">
      <c r="A59" t="s">
        <v>292</v>
      </c>
      <c r="C59" t="s">
        <v>264</v>
      </c>
      <c r="D59" t="s">
        <v>205</v>
      </c>
      <c r="E59" s="2" t="s">
        <v>205</v>
      </c>
      <c r="F59" s="9">
        <v>0.75</v>
      </c>
      <c r="G59" s="39">
        <v>0</v>
      </c>
      <c r="H59" t="str">
        <f>IF(F59&gt;=$J$9,IF(T_4_56710123152[[#This Row],[Errors]]=0,"True Positive","False Positive"),IF(T_4_56710123152[[#This Row],[Errors]]&gt;0,"False Negative","True Negative"))</f>
        <v>True Positive</v>
      </c>
      <c r="J59" s="2"/>
    </row>
    <row r="60" spans="1:10" x14ac:dyDescent="0.25">
      <c r="A60" t="s">
        <v>293</v>
      </c>
      <c r="C60" t="s">
        <v>264</v>
      </c>
      <c r="D60" t="s">
        <v>161</v>
      </c>
      <c r="E60" s="2" t="s">
        <v>161</v>
      </c>
      <c r="F60" s="9">
        <v>0.86</v>
      </c>
      <c r="G60" s="39">
        <v>0</v>
      </c>
      <c r="H60" t="str">
        <f>IF(F60&gt;=$J$9,IF(T_4_56710123152[[#This Row],[Errors]]=0,"True Positive","False Positive"),IF(T_4_56710123152[[#This Row],[Errors]]&gt;0,"False Negative","True Negative"))</f>
        <v>True Positive</v>
      </c>
      <c r="J60" s="2"/>
    </row>
    <row r="61" spans="1:10" x14ac:dyDescent="0.25">
      <c r="A61" t="s">
        <v>294</v>
      </c>
      <c r="C61" t="s">
        <v>264</v>
      </c>
      <c r="D61" t="s">
        <v>161</v>
      </c>
      <c r="E61" s="2" t="s">
        <v>161</v>
      </c>
      <c r="F61" s="9">
        <v>0.86</v>
      </c>
      <c r="G61" s="39">
        <v>0</v>
      </c>
      <c r="H61" t="str">
        <f>IF(F61&gt;=$J$9,IF(T_4_56710123152[[#This Row],[Errors]]=0,"True Positive","False Positive"),IF(T_4_56710123152[[#This Row],[Errors]]&gt;0,"False Negative","True Negative"))</f>
        <v>True Positive</v>
      </c>
      <c r="J61" s="2"/>
    </row>
    <row r="62" spans="1:10" x14ac:dyDescent="0.25">
      <c r="A62" t="s">
        <v>295</v>
      </c>
      <c r="C62" t="s">
        <v>264</v>
      </c>
      <c r="D62" t="s">
        <v>164</v>
      </c>
      <c r="E62" s="2" t="s">
        <v>164</v>
      </c>
      <c r="F62" s="9">
        <v>0.68</v>
      </c>
      <c r="G62" s="39">
        <v>0</v>
      </c>
      <c r="H62" t="str">
        <f>IF(F62&gt;=$J$9,IF(T_4_56710123152[[#This Row],[Errors]]=0,"True Positive","False Positive"),IF(T_4_56710123152[[#This Row],[Errors]]&gt;0,"False Negative","True Negative"))</f>
        <v>True Positive</v>
      </c>
      <c r="J62" s="2"/>
    </row>
    <row r="63" spans="1:10" x14ac:dyDescent="0.25">
      <c r="A63" t="s">
        <v>296</v>
      </c>
      <c r="C63" t="s">
        <v>264</v>
      </c>
      <c r="D63" t="s">
        <v>164</v>
      </c>
      <c r="E63" s="2" t="s">
        <v>164</v>
      </c>
      <c r="F63" s="9">
        <v>0.68</v>
      </c>
      <c r="G63" s="39">
        <v>0</v>
      </c>
      <c r="H63" t="str">
        <f>IF(F63&gt;=$J$9,IF(T_4_56710123152[[#This Row],[Errors]]=0,"True Positive","False Positive"),IF(T_4_56710123152[[#This Row],[Errors]]&gt;0,"False Negative","True Negative"))</f>
        <v>True Positive</v>
      </c>
      <c r="J63" s="2"/>
    </row>
    <row r="64" spans="1:10" x14ac:dyDescent="0.25">
      <c r="A64" t="s">
        <v>297</v>
      </c>
      <c r="C64" t="s">
        <v>264</v>
      </c>
      <c r="D64" t="s">
        <v>40</v>
      </c>
      <c r="E64" s="2" t="s">
        <v>40</v>
      </c>
      <c r="F64" s="9">
        <v>0.61</v>
      </c>
      <c r="G64" s="39">
        <v>0</v>
      </c>
      <c r="H64" t="str">
        <f>IF(F64&gt;=$J$9,IF(T_4_56710123152[[#This Row],[Errors]]=0,"True Positive","False Positive"),IF(T_4_56710123152[[#This Row],[Errors]]&gt;0,"False Negative","True Negative"))</f>
        <v>True Negative</v>
      </c>
      <c r="J64" s="2"/>
    </row>
    <row r="65" spans="1:10" x14ac:dyDescent="0.25">
      <c r="A65" t="s">
        <v>298</v>
      </c>
      <c r="C65" t="s">
        <v>264</v>
      </c>
      <c r="D65" t="s">
        <v>40</v>
      </c>
      <c r="E65" s="2" t="s">
        <v>40</v>
      </c>
      <c r="F65" s="9">
        <v>0.61</v>
      </c>
      <c r="G65" s="39">
        <v>0</v>
      </c>
      <c r="H65" t="str">
        <f>IF(F65&gt;=$J$9,IF(T_4_56710123152[[#This Row],[Errors]]=0,"True Positive","False Positive"),IF(T_4_56710123152[[#This Row],[Errors]]&gt;0,"False Negative","True Negative"))</f>
        <v>True Negative</v>
      </c>
      <c r="J65" s="2"/>
    </row>
    <row r="66" spans="1:10" x14ac:dyDescent="0.25">
      <c r="A66" t="s">
        <v>299</v>
      </c>
      <c r="C66" t="s">
        <v>264</v>
      </c>
      <c r="D66" t="s">
        <v>14</v>
      </c>
      <c r="E66" s="2" t="s">
        <v>161</v>
      </c>
      <c r="F66" s="9">
        <v>0.12</v>
      </c>
      <c r="G66" s="39">
        <v>1</v>
      </c>
      <c r="H66" t="str">
        <f>IF(F66&gt;=$J$9,IF(T_4_56710123152[[#This Row],[Errors]]=0,"True Positive","False Positive"),IF(T_4_56710123152[[#This Row],[Errors]]&gt;0,"False Negative","True Negative"))</f>
        <v>False Negative</v>
      </c>
      <c r="J66" s="2"/>
    </row>
    <row r="67" spans="1:10" x14ac:dyDescent="0.25">
      <c r="A67" t="s">
        <v>300</v>
      </c>
      <c r="C67" t="s">
        <v>264</v>
      </c>
      <c r="D67" t="s">
        <v>14</v>
      </c>
      <c r="E67" s="2" t="s">
        <v>161</v>
      </c>
      <c r="F67" s="9">
        <v>0.12</v>
      </c>
      <c r="G67" s="39">
        <v>1</v>
      </c>
      <c r="H67" t="str">
        <f>IF(F67&gt;=$J$9,IF(T_4_56710123152[[#This Row],[Errors]]=0,"True Positive","False Positive"),IF(T_4_56710123152[[#This Row],[Errors]]&gt;0,"False Negative","True Negative"))</f>
        <v>False Negative</v>
      </c>
      <c r="J67" s="2"/>
    </row>
    <row r="68" spans="1:10" x14ac:dyDescent="0.25">
      <c r="A68" t="s">
        <v>301</v>
      </c>
      <c r="C68" t="s">
        <v>264</v>
      </c>
      <c r="D68" t="s">
        <v>126</v>
      </c>
      <c r="E68" s="2" t="s">
        <v>126</v>
      </c>
      <c r="F68" s="9">
        <v>0.65</v>
      </c>
      <c r="G68" s="39">
        <v>0</v>
      </c>
      <c r="H68" t="str">
        <f>IF(F68&gt;=$J$9,IF(T_4_56710123152[[#This Row],[Errors]]=0,"True Positive","False Positive"),IF(T_4_56710123152[[#This Row],[Errors]]&gt;0,"False Negative","True Negative"))</f>
        <v>True Negative</v>
      </c>
      <c r="J68" s="2"/>
    </row>
    <row r="69" spans="1:10" x14ac:dyDescent="0.25">
      <c r="A69" t="s">
        <v>302</v>
      </c>
      <c r="C69" t="s">
        <v>264</v>
      </c>
      <c r="D69" t="s">
        <v>126</v>
      </c>
      <c r="E69" s="2" t="s">
        <v>126</v>
      </c>
      <c r="F69" s="9">
        <v>0.65</v>
      </c>
      <c r="G69" s="39">
        <v>0</v>
      </c>
      <c r="H69" t="str">
        <f>IF(F69&gt;=$J$9,IF(T_4_56710123152[[#This Row],[Errors]]=0,"True Positive","False Positive"),IF(T_4_56710123152[[#This Row],[Errors]]&gt;0,"False Negative","True Negative"))</f>
        <v>True Negative</v>
      </c>
      <c r="J69" s="2"/>
    </row>
    <row r="70" spans="1:10" x14ac:dyDescent="0.25">
      <c r="A70" t="s">
        <v>303</v>
      </c>
      <c r="C70" t="s">
        <v>264</v>
      </c>
      <c r="D70" t="s">
        <v>29</v>
      </c>
      <c r="E70" s="2" t="s">
        <v>29</v>
      </c>
      <c r="F70" s="9">
        <v>0.85</v>
      </c>
      <c r="G70" s="39">
        <v>0</v>
      </c>
      <c r="H70" t="str">
        <f>IF(F70&gt;=$J$9,IF(T_4_56710123152[[#This Row],[Errors]]=0,"True Positive","False Positive"),IF(T_4_56710123152[[#This Row],[Errors]]&gt;0,"False Negative","True Negative"))</f>
        <v>True Positive</v>
      </c>
      <c r="J70" s="2"/>
    </row>
    <row r="71" spans="1:10" x14ac:dyDescent="0.25">
      <c r="A71" t="s">
        <v>304</v>
      </c>
      <c r="C71" t="s">
        <v>264</v>
      </c>
      <c r="D71" t="s">
        <v>29</v>
      </c>
      <c r="E71" s="2" t="s">
        <v>29</v>
      </c>
      <c r="F71" s="9">
        <v>0.85</v>
      </c>
      <c r="G71" s="39">
        <v>0</v>
      </c>
      <c r="H71" t="str">
        <f>IF(F71&gt;=$J$9,IF(T_4_56710123152[[#This Row],[Errors]]=0,"True Positive","False Positive"),IF(T_4_56710123152[[#This Row],[Errors]]&gt;0,"False Negative","True Negative"))</f>
        <v>True Positive</v>
      </c>
      <c r="J71" s="2"/>
    </row>
    <row r="72" spans="1:10" x14ac:dyDescent="0.25">
      <c r="A72" t="s">
        <v>305</v>
      </c>
      <c r="C72" t="s">
        <v>264</v>
      </c>
      <c r="D72" t="s">
        <v>190</v>
      </c>
      <c r="E72" s="2" t="s">
        <v>190</v>
      </c>
      <c r="F72" s="9">
        <v>0.77</v>
      </c>
      <c r="G72" s="39">
        <v>0</v>
      </c>
      <c r="H72" t="str">
        <f>IF(F72&gt;=$J$9,IF(T_4_56710123152[[#This Row],[Errors]]=0,"True Positive","False Positive"),IF(T_4_56710123152[[#This Row],[Errors]]&gt;0,"False Negative","True Negative"))</f>
        <v>True Positive</v>
      </c>
      <c r="J72" s="2"/>
    </row>
    <row r="73" spans="1:10" x14ac:dyDescent="0.25">
      <c r="A73" t="s">
        <v>306</v>
      </c>
      <c r="C73" t="s">
        <v>264</v>
      </c>
      <c r="D73" t="s">
        <v>190</v>
      </c>
      <c r="E73" s="2" t="s">
        <v>190</v>
      </c>
      <c r="F73" s="9">
        <v>0.77</v>
      </c>
      <c r="G73" s="39">
        <v>0</v>
      </c>
      <c r="H73" t="str">
        <f>IF(F73&gt;=$J$9,IF(T_4_56710123152[[#This Row],[Errors]]=0,"True Positive","False Positive"),IF(T_4_56710123152[[#This Row],[Errors]]&gt;0,"False Negative","True Negative"))</f>
        <v>True Positive</v>
      </c>
      <c r="J73" s="2"/>
    </row>
    <row r="74" spans="1:10" x14ac:dyDescent="0.25">
      <c r="A74" t="s">
        <v>307</v>
      </c>
      <c r="C74" t="s">
        <v>264</v>
      </c>
      <c r="D74" t="s">
        <v>211</v>
      </c>
      <c r="E74" s="2" t="s">
        <v>211</v>
      </c>
      <c r="F74" s="9">
        <v>0.83</v>
      </c>
      <c r="G74" s="39">
        <v>0</v>
      </c>
      <c r="H74" t="str">
        <f>IF(F74&gt;=$J$9,IF(T_4_56710123152[[#This Row],[Errors]]=0,"True Positive","False Positive"),IF(T_4_56710123152[[#This Row],[Errors]]&gt;0,"False Negative","True Negative"))</f>
        <v>True Positive</v>
      </c>
      <c r="J74" s="2"/>
    </row>
    <row r="75" spans="1:10" x14ac:dyDescent="0.25">
      <c r="A75" t="s">
        <v>308</v>
      </c>
      <c r="C75" t="s">
        <v>264</v>
      </c>
      <c r="D75" t="s">
        <v>211</v>
      </c>
      <c r="E75" s="2" t="s">
        <v>211</v>
      </c>
      <c r="F75" s="9">
        <v>0.83</v>
      </c>
      <c r="G75" s="39">
        <v>0</v>
      </c>
      <c r="H75" t="str">
        <f>IF(F75&gt;=$J$9,IF(T_4_56710123152[[#This Row],[Errors]]=0,"True Positive","False Positive"),IF(T_4_56710123152[[#This Row],[Errors]]&gt;0,"False Negative","True Negative"))</f>
        <v>True Positive</v>
      </c>
      <c r="J75" s="2"/>
    </row>
    <row r="76" spans="1:10" x14ac:dyDescent="0.25">
      <c r="A76" t="s">
        <v>309</v>
      </c>
      <c r="C76" t="s">
        <v>264</v>
      </c>
      <c r="D76" t="s">
        <v>145</v>
      </c>
      <c r="E76" s="2" t="s">
        <v>145</v>
      </c>
      <c r="F76" s="9">
        <v>0.75</v>
      </c>
      <c r="G76" s="39">
        <v>0</v>
      </c>
      <c r="H76" t="str">
        <f>IF(F76&gt;=$J$9,IF(T_4_56710123152[[#This Row],[Errors]]=0,"True Positive","False Positive"),IF(T_4_56710123152[[#This Row],[Errors]]&gt;0,"False Negative","True Negative"))</f>
        <v>True Positive</v>
      </c>
      <c r="J76" s="2"/>
    </row>
    <row r="77" spans="1:10" x14ac:dyDescent="0.25">
      <c r="A77" t="s">
        <v>310</v>
      </c>
      <c r="C77" t="s">
        <v>264</v>
      </c>
      <c r="D77" t="s">
        <v>145</v>
      </c>
      <c r="E77" s="2" t="s">
        <v>145</v>
      </c>
      <c r="F77" s="9">
        <v>0.75</v>
      </c>
      <c r="G77" s="39">
        <v>0</v>
      </c>
      <c r="H77" t="str">
        <f>IF(F77&gt;=$J$9,IF(T_4_56710123152[[#This Row],[Errors]]=0,"True Positive","False Positive"),IF(T_4_56710123152[[#This Row],[Errors]]&gt;0,"False Negative","True Negative"))</f>
        <v>True Positive</v>
      </c>
      <c r="J77" s="2"/>
    </row>
    <row r="78" spans="1:10" x14ac:dyDescent="0.25">
      <c r="A78" t="s">
        <v>311</v>
      </c>
      <c r="C78" t="s">
        <v>264</v>
      </c>
      <c r="D78" t="s">
        <v>312</v>
      </c>
      <c r="E78" s="2" t="s">
        <v>197</v>
      </c>
      <c r="F78" s="9">
        <v>0.11</v>
      </c>
      <c r="G78" s="39">
        <v>2</v>
      </c>
      <c r="H78" t="str">
        <f>IF(F78&gt;=$J$9,IF(T_4_56710123152[[#This Row],[Errors]]=0,"True Positive","False Positive"),IF(T_4_56710123152[[#This Row],[Errors]]&gt;0,"False Negative","True Negative"))</f>
        <v>False Negative</v>
      </c>
      <c r="J78" s="2"/>
    </row>
    <row r="79" spans="1:10" x14ac:dyDescent="0.25">
      <c r="A79" t="s">
        <v>313</v>
      </c>
      <c r="C79" t="s">
        <v>264</v>
      </c>
      <c r="D79" t="s">
        <v>312</v>
      </c>
      <c r="E79" s="2" t="s">
        <v>197</v>
      </c>
      <c r="F79" s="9">
        <v>0.11</v>
      </c>
      <c r="G79" s="39">
        <v>2</v>
      </c>
      <c r="H79" t="str">
        <f>IF(F79&gt;=$J$9,IF(T_4_56710123152[[#This Row],[Errors]]=0,"True Positive","False Positive"),IF(T_4_56710123152[[#This Row],[Errors]]&gt;0,"False Negative","True Negative"))</f>
        <v>False Negative</v>
      </c>
      <c r="J79" s="2"/>
    </row>
    <row r="80" spans="1:10" x14ac:dyDescent="0.25">
      <c r="A80" t="s">
        <v>314</v>
      </c>
      <c r="C80" t="s">
        <v>264</v>
      </c>
      <c r="D80" t="s">
        <v>152</v>
      </c>
      <c r="E80" s="2" t="s">
        <v>152</v>
      </c>
      <c r="F80" s="9">
        <v>0.67</v>
      </c>
      <c r="G80" s="39">
        <v>0</v>
      </c>
      <c r="H80" t="str">
        <f>IF(F80&gt;=$J$9,IF(T_4_56710123152[[#This Row],[Errors]]=0,"True Positive","False Positive"),IF(T_4_56710123152[[#This Row],[Errors]]&gt;0,"False Negative","True Negative"))</f>
        <v>True Negative</v>
      </c>
      <c r="J80" s="2"/>
    </row>
    <row r="81" spans="1:10" x14ac:dyDescent="0.25">
      <c r="A81" t="s">
        <v>315</v>
      </c>
      <c r="C81" t="s">
        <v>264</v>
      </c>
      <c r="D81" t="s">
        <v>152</v>
      </c>
      <c r="E81" s="2" t="s">
        <v>152</v>
      </c>
      <c r="F81" s="9">
        <v>0.67</v>
      </c>
      <c r="G81" s="39">
        <v>0</v>
      </c>
      <c r="H81" t="str">
        <f>IF(F81&gt;=$J$9,IF(T_4_56710123152[[#This Row],[Errors]]=0,"True Positive","False Positive"),IF(T_4_56710123152[[#This Row],[Errors]]&gt;0,"False Negative","True Negative"))</f>
        <v>True Negative</v>
      </c>
      <c r="J81" s="2"/>
    </row>
    <row r="82" spans="1:10" x14ac:dyDescent="0.25">
      <c r="A82" t="s">
        <v>316</v>
      </c>
      <c r="C82" t="s">
        <v>264</v>
      </c>
      <c r="D82" t="s">
        <v>152</v>
      </c>
      <c r="E82" s="2" t="s">
        <v>152</v>
      </c>
      <c r="F82" s="9">
        <v>0.75</v>
      </c>
      <c r="G82" s="39">
        <v>0</v>
      </c>
      <c r="H82" t="str">
        <f>IF(F82&gt;=$J$9,IF(T_4_56710123152[[#This Row],[Errors]]=0,"True Positive","False Positive"),IF(T_4_56710123152[[#This Row],[Errors]]&gt;0,"False Negative","True Negative"))</f>
        <v>True Positive</v>
      </c>
      <c r="J82" s="2"/>
    </row>
    <row r="83" spans="1:10" x14ac:dyDescent="0.25">
      <c r="A83" t="s">
        <v>317</v>
      </c>
      <c r="C83" t="s">
        <v>264</v>
      </c>
      <c r="D83" t="s">
        <v>152</v>
      </c>
      <c r="E83" s="2" t="s">
        <v>152</v>
      </c>
      <c r="F83" s="9">
        <v>0.75</v>
      </c>
      <c r="G83" s="39">
        <v>0</v>
      </c>
      <c r="H83" t="str">
        <f>IF(F83&gt;=$J$9,IF(T_4_56710123152[[#This Row],[Errors]]=0,"True Positive","False Positive"),IF(T_4_56710123152[[#This Row],[Errors]]&gt;0,"False Negative","True Negative"))</f>
        <v>True Positive</v>
      </c>
      <c r="J83" s="2"/>
    </row>
    <row r="84" spans="1:10" x14ac:dyDescent="0.25">
      <c r="A84" t="s">
        <v>318</v>
      </c>
      <c r="C84" t="s">
        <v>264</v>
      </c>
      <c r="D84" t="s">
        <v>152</v>
      </c>
      <c r="E84" s="2" t="s">
        <v>152</v>
      </c>
      <c r="F84" s="9">
        <v>0.68</v>
      </c>
      <c r="G84" s="39">
        <v>0</v>
      </c>
      <c r="H84" t="str">
        <f>IF(F84&gt;=$J$9,IF(T_4_56710123152[[#This Row],[Errors]]=0,"True Positive","False Positive"),IF(T_4_56710123152[[#This Row],[Errors]]&gt;0,"False Negative","True Negative"))</f>
        <v>True Positive</v>
      </c>
      <c r="J84" s="2"/>
    </row>
    <row r="85" spans="1:10" x14ac:dyDescent="0.25">
      <c r="A85" t="s">
        <v>319</v>
      </c>
      <c r="C85" t="s">
        <v>264</v>
      </c>
      <c r="D85" t="s">
        <v>152</v>
      </c>
      <c r="E85" s="2" t="s">
        <v>152</v>
      </c>
      <c r="F85" s="9">
        <v>0.68</v>
      </c>
      <c r="G85" s="39">
        <v>0</v>
      </c>
      <c r="H85" t="str">
        <f>IF(F85&gt;=$J$9,IF(T_4_56710123152[[#This Row],[Errors]]=0,"True Positive","False Positive"),IF(T_4_56710123152[[#This Row],[Errors]]&gt;0,"False Negative","True Negative"))</f>
        <v>True Positive</v>
      </c>
      <c r="J85" s="2"/>
    </row>
    <row r="86" spans="1:10" x14ac:dyDescent="0.25">
      <c r="A86" t="s">
        <v>320</v>
      </c>
      <c r="C86" t="s">
        <v>264</v>
      </c>
      <c r="D86" t="s">
        <v>43</v>
      </c>
      <c r="E86" s="2" t="s">
        <v>43</v>
      </c>
      <c r="F86" s="9">
        <v>0.79</v>
      </c>
      <c r="G86" s="39">
        <v>0</v>
      </c>
      <c r="H86" t="str">
        <f>IF(F86&gt;=$J$9,IF(T_4_56710123152[[#This Row],[Errors]]=0,"True Positive","False Positive"),IF(T_4_56710123152[[#This Row],[Errors]]&gt;0,"False Negative","True Negative"))</f>
        <v>True Positive</v>
      </c>
      <c r="J86" s="2"/>
    </row>
    <row r="87" spans="1:10" x14ac:dyDescent="0.25">
      <c r="A87" t="s">
        <v>321</v>
      </c>
      <c r="C87" t="s">
        <v>264</v>
      </c>
      <c r="D87" t="s">
        <v>43</v>
      </c>
      <c r="E87" s="2" t="s">
        <v>43</v>
      </c>
      <c r="F87" s="9">
        <v>0.79</v>
      </c>
      <c r="G87" s="39">
        <v>0</v>
      </c>
      <c r="H87" t="str">
        <f>IF(F87&gt;=$J$9,IF(T_4_56710123152[[#This Row],[Errors]]=0,"True Positive","False Positive"),IF(T_4_56710123152[[#This Row],[Errors]]&gt;0,"False Negative","True Negative"))</f>
        <v>True Positive</v>
      </c>
      <c r="J87" s="2"/>
    </row>
    <row r="88" spans="1:10" x14ac:dyDescent="0.25">
      <c r="A88" t="s">
        <v>322</v>
      </c>
      <c r="C88" t="s">
        <v>264</v>
      </c>
      <c r="D88" t="s">
        <v>148</v>
      </c>
      <c r="E88" s="2" t="s">
        <v>148</v>
      </c>
      <c r="F88" s="9">
        <v>0.8</v>
      </c>
      <c r="G88" s="39">
        <v>0</v>
      </c>
      <c r="H88" t="str">
        <f>IF(F88&gt;=$J$9,IF(T_4_56710123152[[#This Row],[Errors]]=0,"True Positive","False Positive"),IF(T_4_56710123152[[#This Row],[Errors]]&gt;0,"False Negative","True Negative"))</f>
        <v>True Positive</v>
      </c>
      <c r="J88" s="2"/>
    </row>
    <row r="89" spans="1:10" x14ac:dyDescent="0.25">
      <c r="A89" t="s">
        <v>323</v>
      </c>
      <c r="C89" t="s">
        <v>264</v>
      </c>
      <c r="D89" t="s">
        <v>148</v>
      </c>
      <c r="E89" s="2" t="s">
        <v>148</v>
      </c>
      <c r="F89" s="9">
        <v>0.8</v>
      </c>
      <c r="G89" s="39">
        <v>0</v>
      </c>
      <c r="H89" t="str">
        <f>IF(F89&gt;=$J$9,IF(T_4_56710123152[[#This Row],[Errors]]=0,"True Positive","False Positive"),IF(T_4_56710123152[[#This Row],[Errors]]&gt;0,"False Negative","True Negative"))</f>
        <v>True Positive</v>
      </c>
      <c r="J89" s="2"/>
    </row>
    <row r="90" spans="1:10" x14ac:dyDescent="0.25">
      <c r="A90" t="s">
        <v>324</v>
      </c>
      <c r="C90" t="s">
        <v>264</v>
      </c>
      <c r="D90" t="s">
        <v>148</v>
      </c>
      <c r="E90" s="2" t="s">
        <v>148</v>
      </c>
      <c r="F90" s="9">
        <v>0.79</v>
      </c>
      <c r="G90" s="39">
        <v>0</v>
      </c>
      <c r="H90" t="str">
        <f>IF(F90&gt;=$J$9,IF(T_4_56710123152[[#This Row],[Errors]]=0,"True Positive","False Positive"),IF(T_4_56710123152[[#This Row],[Errors]]&gt;0,"False Negative","True Negative"))</f>
        <v>True Positive</v>
      </c>
      <c r="J90" s="2"/>
    </row>
    <row r="91" spans="1:10" x14ac:dyDescent="0.25">
      <c r="A91" t="s">
        <v>325</v>
      </c>
      <c r="C91" t="s">
        <v>264</v>
      </c>
      <c r="D91" t="s">
        <v>148</v>
      </c>
      <c r="E91" s="2" t="s">
        <v>148</v>
      </c>
      <c r="F91" s="9">
        <v>0.79</v>
      </c>
      <c r="G91" s="39">
        <v>0</v>
      </c>
      <c r="H91" t="str">
        <f>IF(F91&gt;=$J$9,IF(T_4_56710123152[[#This Row],[Errors]]=0,"True Positive","False Positive"),IF(T_4_56710123152[[#This Row],[Errors]]&gt;0,"False Negative","True Negative"))</f>
        <v>True Positive</v>
      </c>
      <c r="J91" s="2"/>
    </row>
    <row r="92" spans="1:10" x14ac:dyDescent="0.25">
      <c r="A92" t="s">
        <v>326</v>
      </c>
      <c r="C92" t="s">
        <v>264</v>
      </c>
      <c r="D92" t="s">
        <v>218</v>
      </c>
      <c r="E92" s="2" t="s">
        <v>218</v>
      </c>
      <c r="F92" s="9">
        <v>0.71</v>
      </c>
      <c r="G92" s="39">
        <v>0</v>
      </c>
      <c r="H92" t="str">
        <f>IF(F92&gt;=$J$9,IF(T_4_56710123152[[#This Row],[Errors]]=0,"True Positive","False Positive"),IF(T_4_56710123152[[#This Row],[Errors]]&gt;0,"False Negative","True Negative"))</f>
        <v>True Positive</v>
      </c>
      <c r="J92" s="2"/>
    </row>
    <row r="93" spans="1:10" x14ac:dyDescent="0.25">
      <c r="A93" t="s">
        <v>327</v>
      </c>
      <c r="C93" t="s">
        <v>264</v>
      </c>
      <c r="D93" t="s">
        <v>218</v>
      </c>
      <c r="E93" s="2" t="s">
        <v>218</v>
      </c>
      <c r="F93" s="9">
        <v>0.71</v>
      </c>
      <c r="G93" s="39">
        <v>0</v>
      </c>
      <c r="H93" t="str">
        <f>IF(F93&gt;=$J$9,IF(T_4_56710123152[[#This Row],[Errors]]=0,"True Positive","False Positive"),IF(T_4_56710123152[[#This Row],[Errors]]&gt;0,"False Negative","True Negative"))</f>
        <v>True Positive</v>
      </c>
      <c r="J93" s="2"/>
    </row>
    <row r="94" spans="1:10" x14ac:dyDescent="0.25">
      <c r="A94" t="s">
        <v>328</v>
      </c>
      <c r="C94" t="s">
        <v>264</v>
      </c>
      <c r="D94" t="s">
        <v>218</v>
      </c>
      <c r="E94" s="2" t="s">
        <v>218</v>
      </c>
      <c r="F94" s="9">
        <v>0.75</v>
      </c>
      <c r="G94" s="39">
        <v>0</v>
      </c>
      <c r="H94" t="str">
        <f>IF(F94&gt;=$J$9,IF(T_4_56710123152[[#This Row],[Errors]]=0,"True Positive","False Positive"),IF(T_4_56710123152[[#This Row],[Errors]]&gt;0,"False Negative","True Negative"))</f>
        <v>True Positive</v>
      </c>
      <c r="J94" s="2"/>
    </row>
    <row r="95" spans="1:10" x14ac:dyDescent="0.25">
      <c r="A95" t="s">
        <v>329</v>
      </c>
      <c r="C95" t="s">
        <v>264</v>
      </c>
      <c r="D95" t="s">
        <v>218</v>
      </c>
      <c r="E95" s="2" t="s">
        <v>218</v>
      </c>
      <c r="F95" s="9">
        <v>0.75</v>
      </c>
      <c r="G95" s="39">
        <v>0</v>
      </c>
      <c r="H95" t="str">
        <f>IF(F95&gt;=$J$9,IF(T_4_56710123152[[#This Row],[Errors]]=0,"True Positive","False Positive"),IF(T_4_56710123152[[#This Row],[Errors]]&gt;0,"False Negative","True Negative"))</f>
        <v>True Positive</v>
      </c>
      <c r="J95" s="2"/>
    </row>
    <row r="96" spans="1:10" x14ac:dyDescent="0.25">
      <c r="A96" t="s">
        <v>330</v>
      </c>
      <c r="C96" t="s">
        <v>264</v>
      </c>
      <c r="D96" t="s">
        <v>247</v>
      </c>
      <c r="E96" s="2" t="s">
        <v>247</v>
      </c>
      <c r="F96" s="9">
        <v>0.31</v>
      </c>
      <c r="G96" s="39">
        <v>0</v>
      </c>
      <c r="H96" t="str">
        <f>IF(F96&gt;=$J$9,IF(T_4_56710123152[[#This Row],[Errors]]=0,"True Positive","False Positive"),IF(T_4_56710123152[[#This Row],[Errors]]&gt;0,"False Negative","True Negative"))</f>
        <v>True Negative</v>
      </c>
      <c r="J96" s="2"/>
    </row>
    <row r="97" spans="1:10" x14ac:dyDescent="0.25">
      <c r="A97" t="s">
        <v>332</v>
      </c>
      <c r="C97" t="s">
        <v>264</v>
      </c>
      <c r="D97" t="s">
        <v>247</v>
      </c>
      <c r="E97" s="2" t="s">
        <v>247</v>
      </c>
      <c r="F97" s="9">
        <v>0.31</v>
      </c>
      <c r="G97" s="39">
        <v>0</v>
      </c>
      <c r="H97" t="str">
        <f>IF(F97&gt;=$J$9,IF(T_4_56710123152[[#This Row],[Errors]]=0,"True Positive","False Positive"),IF(T_4_56710123152[[#This Row],[Errors]]&gt;0,"False Negative","True Negative"))</f>
        <v>True Negative</v>
      </c>
      <c r="J97" s="2"/>
    </row>
    <row r="98" spans="1:10" x14ac:dyDescent="0.25">
      <c r="A98" t="s">
        <v>333</v>
      </c>
      <c r="C98" t="s">
        <v>264</v>
      </c>
      <c r="D98" t="s">
        <v>165</v>
      </c>
      <c r="E98" s="2" t="s">
        <v>165</v>
      </c>
      <c r="F98" s="9">
        <v>0.72</v>
      </c>
      <c r="G98" s="39">
        <v>0</v>
      </c>
      <c r="H98" t="str">
        <f>IF(F98&gt;=$J$9,IF(T_4_56710123152[[#This Row],[Errors]]=0,"True Positive","False Positive"),IF(T_4_56710123152[[#This Row],[Errors]]&gt;0,"False Negative","True Negative"))</f>
        <v>True Positive</v>
      </c>
      <c r="J98" s="2"/>
    </row>
    <row r="99" spans="1:10" x14ac:dyDescent="0.25">
      <c r="A99" t="s">
        <v>334</v>
      </c>
      <c r="C99" t="s">
        <v>264</v>
      </c>
      <c r="D99" t="s">
        <v>165</v>
      </c>
      <c r="E99" s="2" t="s">
        <v>165</v>
      </c>
      <c r="F99" s="9">
        <v>0.72</v>
      </c>
      <c r="G99" s="39">
        <v>0</v>
      </c>
      <c r="H99" t="str">
        <f>IF(F99&gt;=$J$9,IF(T_4_56710123152[[#This Row],[Errors]]=0,"True Positive","False Positive"),IF(T_4_56710123152[[#This Row],[Errors]]&gt;0,"False Negative","True Negative"))</f>
        <v>True Positive</v>
      </c>
      <c r="J99" s="2"/>
    </row>
    <row r="100" spans="1:10" x14ac:dyDescent="0.25">
      <c r="A100" t="s">
        <v>335</v>
      </c>
      <c r="C100" t="s">
        <v>264</v>
      </c>
      <c r="D100" t="s">
        <v>210</v>
      </c>
      <c r="E100" s="2" t="s">
        <v>210</v>
      </c>
      <c r="F100" s="9">
        <v>0.68</v>
      </c>
      <c r="G100" s="39">
        <v>0</v>
      </c>
      <c r="H100" t="str">
        <f>IF(F100&gt;=$J$9,IF(T_4_56710123152[[#This Row],[Errors]]=0,"True Positive","False Positive"),IF(T_4_56710123152[[#This Row],[Errors]]&gt;0,"False Negative","True Negative"))</f>
        <v>True Positive</v>
      </c>
      <c r="J100" s="2"/>
    </row>
    <row r="101" spans="1:10" x14ac:dyDescent="0.25">
      <c r="A101" t="s">
        <v>336</v>
      </c>
      <c r="C101" t="s">
        <v>264</v>
      </c>
      <c r="D101" t="s">
        <v>210</v>
      </c>
      <c r="E101" s="2" t="s">
        <v>210</v>
      </c>
      <c r="F101" s="9">
        <v>0.68</v>
      </c>
      <c r="G101" s="39">
        <v>0</v>
      </c>
      <c r="H101" t="str">
        <f>IF(F101&gt;=$J$9,IF(T_4_56710123152[[#This Row],[Errors]]=0,"True Positive","False Positive"),IF(T_4_56710123152[[#This Row],[Errors]]&gt;0,"False Negative","True Negative"))</f>
        <v>True Positive</v>
      </c>
      <c r="J101" s="2"/>
    </row>
    <row r="102" spans="1:10" x14ac:dyDescent="0.25">
      <c r="A102" t="s">
        <v>337</v>
      </c>
      <c r="C102" t="s">
        <v>264</v>
      </c>
      <c r="D102" t="s">
        <v>169</v>
      </c>
      <c r="E102" s="2" t="s">
        <v>169</v>
      </c>
      <c r="F102" s="9">
        <v>0.74</v>
      </c>
      <c r="G102" s="39">
        <v>0</v>
      </c>
      <c r="H102" t="str">
        <f>IF(F102&gt;=$J$9,IF(T_4_56710123152[[#This Row],[Errors]]=0,"True Positive","False Positive"),IF(T_4_56710123152[[#This Row],[Errors]]&gt;0,"False Negative","True Negative"))</f>
        <v>True Positive</v>
      </c>
      <c r="J102" s="2"/>
    </row>
    <row r="103" spans="1:10" x14ac:dyDescent="0.25">
      <c r="A103" t="s">
        <v>338</v>
      </c>
      <c r="C103" t="s">
        <v>264</v>
      </c>
      <c r="D103" t="s">
        <v>169</v>
      </c>
      <c r="E103" s="2" t="s">
        <v>169</v>
      </c>
      <c r="F103" s="9">
        <v>0.74</v>
      </c>
      <c r="G103" s="39">
        <v>0</v>
      </c>
      <c r="H103" t="str">
        <f>IF(F103&gt;=$J$9,IF(T_4_56710123152[[#This Row],[Errors]]=0,"True Positive","False Positive"),IF(T_4_56710123152[[#This Row],[Errors]]&gt;0,"False Negative","True Negative"))</f>
        <v>True Positive</v>
      </c>
      <c r="J103" s="2"/>
    </row>
    <row r="104" spans="1:10" x14ac:dyDescent="0.25">
      <c r="A104" t="s">
        <v>339</v>
      </c>
      <c r="C104" t="s">
        <v>264</v>
      </c>
      <c r="D104" t="s">
        <v>160</v>
      </c>
      <c r="E104" s="2" t="s">
        <v>160</v>
      </c>
      <c r="F104" s="9">
        <v>0.81</v>
      </c>
      <c r="G104" s="39">
        <v>0</v>
      </c>
      <c r="H104" t="str">
        <f>IF(F104&gt;=$J$9,IF(T_4_56710123152[[#This Row],[Errors]]=0,"True Positive","False Positive"),IF(T_4_56710123152[[#This Row],[Errors]]&gt;0,"False Negative","True Negative"))</f>
        <v>True Positive</v>
      </c>
      <c r="J104" s="2"/>
    </row>
    <row r="105" spans="1:10" x14ac:dyDescent="0.25">
      <c r="A105" t="s">
        <v>340</v>
      </c>
      <c r="C105" t="s">
        <v>264</v>
      </c>
      <c r="D105" t="s">
        <v>160</v>
      </c>
      <c r="E105" s="2" t="s">
        <v>160</v>
      </c>
      <c r="F105" s="9">
        <v>0.81</v>
      </c>
      <c r="G105" s="39">
        <v>0</v>
      </c>
      <c r="H105" t="str">
        <f>IF(F105&gt;=$J$9,IF(T_4_56710123152[[#This Row],[Errors]]=0,"True Positive","False Positive"),IF(T_4_56710123152[[#This Row],[Errors]]&gt;0,"False Negative","True Negative"))</f>
        <v>True Positive</v>
      </c>
      <c r="J105" s="2"/>
    </row>
    <row r="106" spans="1:10" x14ac:dyDescent="0.25">
      <c r="A106" t="s">
        <v>341</v>
      </c>
      <c r="C106" t="s">
        <v>264</v>
      </c>
      <c r="D106" t="s">
        <v>49</v>
      </c>
      <c r="E106" s="2" t="s">
        <v>49</v>
      </c>
      <c r="F106" s="9">
        <v>0.83</v>
      </c>
      <c r="G106" s="39">
        <v>0</v>
      </c>
      <c r="H106" t="str">
        <f>IF(F106&gt;=$J$9,IF(T_4_56710123152[[#This Row],[Errors]]=0,"True Positive","False Positive"),IF(T_4_56710123152[[#This Row],[Errors]]&gt;0,"False Negative","True Negative"))</f>
        <v>True Positive</v>
      </c>
      <c r="J106" s="2"/>
    </row>
    <row r="107" spans="1:10" x14ac:dyDescent="0.25">
      <c r="A107" t="s">
        <v>342</v>
      </c>
      <c r="C107" t="s">
        <v>264</v>
      </c>
      <c r="D107" t="s">
        <v>49</v>
      </c>
      <c r="E107" s="2" t="s">
        <v>49</v>
      </c>
      <c r="F107" s="9">
        <v>0.83</v>
      </c>
      <c r="G107" s="39">
        <v>0</v>
      </c>
      <c r="H107" t="str">
        <f>IF(F107&gt;=$J$9,IF(T_4_56710123152[[#This Row],[Errors]]=0,"True Positive","False Positive"),IF(T_4_56710123152[[#This Row],[Errors]]&gt;0,"False Negative","True Negative"))</f>
        <v>True Positive</v>
      </c>
      <c r="J107" s="2"/>
    </row>
    <row r="108" spans="1:10" x14ac:dyDescent="0.25">
      <c r="A108" t="s">
        <v>343</v>
      </c>
      <c r="C108" t="s">
        <v>264</v>
      </c>
      <c r="D108" t="s">
        <v>193</v>
      </c>
      <c r="E108" s="2" t="s">
        <v>193</v>
      </c>
      <c r="F108" s="9">
        <v>0.68</v>
      </c>
      <c r="G108" s="39">
        <v>0</v>
      </c>
      <c r="H108" t="str">
        <f>IF(F108&gt;=$J$9,IF(T_4_56710123152[[#This Row],[Errors]]=0,"True Positive","False Positive"),IF(T_4_56710123152[[#This Row],[Errors]]&gt;0,"False Negative","True Negative"))</f>
        <v>True Positive</v>
      </c>
      <c r="J108" s="2"/>
    </row>
    <row r="109" spans="1:10" x14ac:dyDescent="0.25">
      <c r="A109" t="s">
        <v>344</v>
      </c>
      <c r="C109" t="s">
        <v>264</v>
      </c>
      <c r="D109" t="s">
        <v>193</v>
      </c>
      <c r="E109" s="2" t="s">
        <v>193</v>
      </c>
      <c r="F109" s="9">
        <v>0.68</v>
      </c>
      <c r="G109" s="39">
        <v>0</v>
      </c>
      <c r="H109" t="str">
        <f>IF(F109&gt;=$J$9,IF(T_4_56710123152[[#This Row],[Errors]]=0,"True Positive","False Positive"),IF(T_4_56710123152[[#This Row],[Errors]]&gt;0,"False Negative","True Negative"))</f>
        <v>True Positive</v>
      </c>
      <c r="J109" s="2"/>
    </row>
    <row r="110" spans="1:10" x14ac:dyDescent="0.25">
      <c r="A110" t="s">
        <v>345</v>
      </c>
      <c r="C110" t="s">
        <v>264</v>
      </c>
      <c r="D110" t="s">
        <v>233</v>
      </c>
      <c r="E110" s="2" t="s">
        <v>233</v>
      </c>
      <c r="F110" s="9">
        <v>0.77</v>
      </c>
      <c r="G110" s="39">
        <v>0</v>
      </c>
      <c r="H110" t="str">
        <f>IF(F110&gt;=$J$9,IF(T_4_56710123152[[#This Row],[Errors]]=0,"True Positive","False Positive"),IF(T_4_56710123152[[#This Row],[Errors]]&gt;0,"False Negative","True Negative"))</f>
        <v>True Positive</v>
      </c>
      <c r="J110" s="2"/>
    </row>
    <row r="111" spans="1:10" x14ac:dyDescent="0.25">
      <c r="A111" t="s">
        <v>346</v>
      </c>
      <c r="C111" t="s">
        <v>264</v>
      </c>
      <c r="D111" t="s">
        <v>233</v>
      </c>
      <c r="E111" s="2" t="s">
        <v>233</v>
      </c>
      <c r="F111" s="9">
        <v>0.77</v>
      </c>
      <c r="G111" s="39">
        <v>0</v>
      </c>
      <c r="H111" t="str">
        <f>IF(F111&gt;=$J$9,IF(T_4_56710123152[[#This Row],[Errors]]=0,"True Positive","False Positive"),IF(T_4_56710123152[[#This Row],[Errors]]&gt;0,"False Negative","True Negative"))</f>
        <v>True Positive</v>
      </c>
      <c r="J111" s="2"/>
    </row>
    <row r="112" spans="1:10" x14ac:dyDescent="0.25">
      <c r="A112" t="s">
        <v>347</v>
      </c>
      <c r="C112" t="s">
        <v>264</v>
      </c>
      <c r="D112" t="s">
        <v>227</v>
      </c>
      <c r="E112" s="2" t="s">
        <v>227</v>
      </c>
      <c r="F112" s="9">
        <v>0.77</v>
      </c>
      <c r="G112" s="39">
        <v>0</v>
      </c>
      <c r="H112" t="str">
        <f>IF(F112&gt;=$J$9,IF(T_4_56710123152[[#This Row],[Errors]]=0,"True Positive","False Positive"),IF(T_4_56710123152[[#This Row],[Errors]]&gt;0,"False Negative","True Negative"))</f>
        <v>True Positive</v>
      </c>
      <c r="J112" s="2"/>
    </row>
    <row r="113" spans="1:10" x14ac:dyDescent="0.25">
      <c r="A113" t="s">
        <v>348</v>
      </c>
      <c r="C113" t="s">
        <v>264</v>
      </c>
      <c r="D113" t="s">
        <v>227</v>
      </c>
      <c r="E113" s="2" t="s">
        <v>227</v>
      </c>
      <c r="F113" s="9">
        <v>0.77</v>
      </c>
      <c r="G113" s="39">
        <v>0</v>
      </c>
      <c r="H113" t="str">
        <f>IF(F113&gt;=$J$9,IF(T_4_56710123152[[#This Row],[Errors]]=0,"True Positive","False Positive"),IF(T_4_56710123152[[#This Row],[Errors]]&gt;0,"False Negative","True Negative"))</f>
        <v>True Positive</v>
      </c>
      <c r="J113" s="2"/>
    </row>
    <row r="114" spans="1:10" x14ac:dyDescent="0.25">
      <c r="A114" t="s">
        <v>349</v>
      </c>
      <c r="C114" t="s">
        <v>264</v>
      </c>
      <c r="D114" t="s">
        <v>11</v>
      </c>
      <c r="E114" s="2" t="s">
        <v>11</v>
      </c>
      <c r="F114" s="9">
        <v>0.78</v>
      </c>
      <c r="G114" s="39">
        <v>0</v>
      </c>
      <c r="H114" t="str">
        <f>IF(F114&gt;=$J$9,IF(T_4_56710123152[[#This Row],[Errors]]=0,"True Positive","False Positive"),IF(T_4_56710123152[[#This Row],[Errors]]&gt;0,"False Negative","True Negative"))</f>
        <v>True Positive</v>
      </c>
      <c r="J114" s="2"/>
    </row>
    <row r="115" spans="1:10" x14ac:dyDescent="0.25">
      <c r="A115" t="s">
        <v>350</v>
      </c>
      <c r="C115" t="s">
        <v>264</v>
      </c>
      <c r="D115" t="s">
        <v>11</v>
      </c>
      <c r="E115" s="2" t="s">
        <v>11</v>
      </c>
      <c r="F115" s="9">
        <v>0.78</v>
      </c>
      <c r="G115" s="39">
        <v>0</v>
      </c>
      <c r="H115" t="str">
        <f>IF(F115&gt;=$J$9,IF(T_4_56710123152[[#This Row],[Errors]]=0,"True Positive","False Positive"),IF(T_4_56710123152[[#This Row],[Errors]]&gt;0,"False Negative","True Negative"))</f>
        <v>True Positive</v>
      </c>
      <c r="J115" s="2"/>
    </row>
    <row r="116" spans="1:10" x14ac:dyDescent="0.25">
      <c r="A116" t="s">
        <v>351</v>
      </c>
      <c r="C116" t="s">
        <v>264</v>
      </c>
      <c r="D116" t="s">
        <v>11</v>
      </c>
      <c r="E116" s="2" t="s">
        <v>11</v>
      </c>
      <c r="F116" s="9">
        <v>0.81</v>
      </c>
      <c r="G116" s="39">
        <v>0</v>
      </c>
      <c r="H116" t="str">
        <f>IF(F116&gt;=$J$9,IF(T_4_56710123152[[#This Row],[Errors]]=0,"True Positive","False Positive"),IF(T_4_56710123152[[#This Row],[Errors]]&gt;0,"False Negative","True Negative"))</f>
        <v>True Positive</v>
      </c>
      <c r="J116" s="2"/>
    </row>
    <row r="117" spans="1:10" x14ac:dyDescent="0.25">
      <c r="A117" t="s">
        <v>352</v>
      </c>
      <c r="C117" t="s">
        <v>264</v>
      </c>
      <c r="D117" t="s">
        <v>11</v>
      </c>
      <c r="E117" s="2" t="s">
        <v>11</v>
      </c>
      <c r="F117" s="9">
        <v>0.81</v>
      </c>
      <c r="G117" s="39">
        <v>0</v>
      </c>
      <c r="H117" t="str">
        <f>IF(F117&gt;=$J$9,IF(T_4_56710123152[[#This Row],[Errors]]=0,"True Positive","False Positive"),IF(T_4_56710123152[[#This Row],[Errors]]&gt;0,"False Negative","True Negative"))</f>
        <v>True Positive</v>
      </c>
      <c r="J117" s="2"/>
    </row>
    <row r="118" spans="1:10" x14ac:dyDescent="0.25">
      <c r="A118" t="s">
        <v>353</v>
      </c>
      <c r="C118" t="s">
        <v>264</v>
      </c>
      <c r="D118" t="s">
        <v>51</v>
      </c>
      <c r="E118" s="2" t="s">
        <v>51</v>
      </c>
      <c r="F118" s="9">
        <v>0.55000000000000004</v>
      </c>
      <c r="G118" s="39">
        <v>0</v>
      </c>
      <c r="H118" t="str">
        <f>IF(F118&gt;=$J$9,IF(T_4_56710123152[[#This Row],[Errors]]=0,"True Positive","False Positive"),IF(T_4_56710123152[[#This Row],[Errors]]&gt;0,"False Negative","True Negative"))</f>
        <v>True Negative</v>
      </c>
      <c r="J118" s="2"/>
    </row>
    <row r="119" spans="1:10" x14ac:dyDescent="0.25">
      <c r="A119" t="s">
        <v>355</v>
      </c>
      <c r="C119" t="s">
        <v>264</v>
      </c>
      <c r="D119" t="s">
        <v>51</v>
      </c>
      <c r="E119" s="2" t="s">
        <v>51</v>
      </c>
      <c r="F119" s="9">
        <v>0.55000000000000004</v>
      </c>
      <c r="G119" s="39">
        <v>0</v>
      </c>
      <c r="H119" t="str">
        <f>IF(F119&gt;=$J$9,IF(T_4_56710123152[[#This Row],[Errors]]=0,"True Positive","False Positive"),IF(T_4_56710123152[[#This Row],[Errors]]&gt;0,"False Negative","True Negative"))</f>
        <v>True Negative</v>
      </c>
      <c r="J119" s="2"/>
    </row>
    <row r="120" spans="1:10" x14ac:dyDescent="0.25">
      <c r="A120" t="s">
        <v>356</v>
      </c>
      <c r="C120" t="s">
        <v>264</v>
      </c>
      <c r="D120" t="s">
        <v>10</v>
      </c>
      <c r="E120" s="2" t="s">
        <v>10</v>
      </c>
      <c r="F120" s="9">
        <v>0.84</v>
      </c>
      <c r="G120" s="39">
        <v>0</v>
      </c>
      <c r="H120" t="str">
        <f>IF(F120&gt;=$J$9,IF(T_4_56710123152[[#This Row],[Errors]]=0,"True Positive","False Positive"),IF(T_4_56710123152[[#This Row],[Errors]]&gt;0,"False Negative","True Negative"))</f>
        <v>True Positive</v>
      </c>
      <c r="J120" s="2"/>
    </row>
    <row r="121" spans="1:10" x14ac:dyDescent="0.25">
      <c r="A121" t="s">
        <v>357</v>
      </c>
      <c r="C121" t="s">
        <v>264</v>
      </c>
      <c r="D121" t="s">
        <v>10</v>
      </c>
      <c r="E121" s="2" t="s">
        <v>10</v>
      </c>
      <c r="F121" s="9">
        <v>0.84</v>
      </c>
      <c r="G121" s="39">
        <v>0</v>
      </c>
      <c r="H121" t="str">
        <f>IF(F121&gt;=$J$9,IF(T_4_56710123152[[#This Row],[Errors]]=0,"True Positive","False Positive"),IF(T_4_56710123152[[#This Row],[Errors]]&gt;0,"False Negative","True Negative"))</f>
        <v>True Positive</v>
      </c>
      <c r="J121" s="2"/>
    </row>
    <row r="122" spans="1:10" x14ac:dyDescent="0.25">
      <c r="A122" t="s">
        <v>358</v>
      </c>
      <c r="C122" t="s">
        <v>264</v>
      </c>
      <c r="D122" t="s">
        <v>10</v>
      </c>
      <c r="E122" s="2" t="s">
        <v>10</v>
      </c>
      <c r="F122" s="9">
        <v>0.74</v>
      </c>
      <c r="G122" s="39">
        <v>0</v>
      </c>
      <c r="H122" t="str">
        <f>IF(F122&gt;=$J$9,IF(T_4_56710123152[[#This Row],[Errors]]=0,"True Positive","False Positive"),IF(T_4_56710123152[[#This Row],[Errors]]&gt;0,"False Negative","True Negative"))</f>
        <v>True Positive</v>
      </c>
      <c r="J122" s="2"/>
    </row>
    <row r="123" spans="1:10" x14ac:dyDescent="0.25">
      <c r="A123" t="s">
        <v>359</v>
      </c>
      <c r="C123" t="s">
        <v>264</v>
      </c>
      <c r="D123" t="s">
        <v>10</v>
      </c>
      <c r="E123" s="2" t="s">
        <v>10</v>
      </c>
      <c r="F123" s="9">
        <v>0.74</v>
      </c>
      <c r="G123" s="39">
        <v>0</v>
      </c>
      <c r="H123" t="str">
        <f>IF(F123&gt;=$J$9,IF(T_4_56710123152[[#This Row],[Errors]]=0,"True Positive","False Positive"),IF(T_4_56710123152[[#This Row],[Errors]]&gt;0,"False Negative","True Negative"))</f>
        <v>True Positive</v>
      </c>
      <c r="J123" s="2"/>
    </row>
    <row r="124" spans="1:10" x14ac:dyDescent="0.25">
      <c r="A124" t="s">
        <v>360</v>
      </c>
      <c r="C124" t="s">
        <v>264</v>
      </c>
      <c r="D124" t="s">
        <v>142</v>
      </c>
      <c r="E124" s="2" t="s">
        <v>142</v>
      </c>
      <c r="F124" s="9">
        <v>0.51</v>
      </c>
      <c r="G124" s="39">
        <v>0</v>
      </c>
      <c r="H124" t="str">
        <f>IF(F124&gt;=$J$9,IF(T_4_56710123152[[#This Row],[Errors]]=0,"True Positive","False Positive"),IF(T_4_56710123152[[#This Row],[Errors]]&gt;0,"False Negative","True Negative"))</f>
        <v>True Negative</v>
      </c>
      <c r="J124" s="2"/>
    </row>
    <row r="125" spans="1:10" x14ac:dyDescent="0.25">
      <c r="A125" t="s">
        <v>361</v>
      </c>
      <c r="C125" t="s">
        <v>264</v>
      </c>
      <c r="D125" t="s">
        <v>142</v>
      </c>
      <c r="E125" s="2" t="s">
        <v>142</v>
      </c>
      <c r="F125" s="9">
        <v>0.51</v>
      </c>
      <c r="G125" s="39">
        <v>0</v>
      </c>
      <c r="H125" t="str">
        <f>IF(F125&gt;=$J$9,IF(T_4_56710123152[[#This Row],[Errors]]=0,"True Positive","False Positive"),IF(T_4_56710123152[[#This Row],[Errors]]&gt;0,"False Negative","True Negative"))</f>
        <v>True Negative</v>
      </c>
      <c r="J125" s="2"/>
    </row>
    <row r="126" spans="1:10" x14ac:dyDescent="0.25">
      <c r="A126" t="s">
        <v>362</v>
      </c>
      <c r="C126" t="s">
        <v>264</v>
      </c>
      <c r="D126" t="s">
        <v>140</v>
      </c>
      <c r="E126" s="2" t="s">
        <v>140</v>
      </c>
      <c r="F126" s="9">
        <v>0.5</v>
      </c>
      <c r="G126" s="39">
        <v>0</v>
      </c>
      <c r="H126" t="str">
        <f>IF(F126&gt;=$J$9,IF(T_4_56710123152[[#This Row],[Errors]]=0,"True Positive","False Positive"),IF(T_4_56710123152[[#This Row],[Errors]]&gt;0,"False Negative","True Negative"))</f>
        <v>True Negative</v>
      </c>
      <c r="J126" s="2"/>
    </row>
    <row r="127" spans="1:10" x14ac:dyDescent="0.25">
      <c r="A127" t="s">
        <v>363</v>
      </c>
      <c r="C127" t="s">
        <v>264</v>
      </c>
      <c r="D127" t="s">
        <v>140</v>
      </c>
      <c r="E127" s="2" t="s">
        <v>140</v>
      </c>
      <c r="F127" s="9">
        <v>0.5</v>
      </c>
      <c r="G127" s="39">
        <v>0</v>
      </c>
      <c r="H127" t="str">
        <f>IF(F127&gt;=$J$9,IF(T_4_56710123152[[#This Row],[Errors]]=0,"True Positive","False Positive"),IF(T_4_56710123152[[#This Row],[Errors]]&gt;0,"False Negative","True Negative"))</f>
        <v>True Negative</v>
      </c>
      <c r="J127" s="2"/>
    </row>
    <row r="128" spans="1:10" x14ac:dyDescent="0.25">
      <c r="A128" t="s">
        <v>364</v>
      </c>
      <c r="C128" t="s">
        <v>264</v>
      </c>
      <c r="D128" t="s">
        <v>140</v>
      </c>
      <c r="E128" s="2" t="s">
        <v>140</v>
      </c>
      <c r="F128" s="9">
        <v>0.63</v>
      </c>
      <c r="G128" s="39">
        <v>0</v>
      </c>
      <c r="H128" t="str">
        <f>IF(F128&gt;=$J$9,IF(T_4_56710123152[[#This Row],[Errors]]=0,"True Positive","False Positive"),IF(T_4_56710123152[[#This Row],[Errors]]&gt;0,"False Negative","True Negative"))</f>
        <v>True Negative</v>
      </c>
      <c r="J128" s="2"/>
    </row>
    <row r="129" spans="1:10" x14ac:dyDescent="0.25">
      <c r="A129" t="s">
        <v>365</v>
      </c>
      <c r="C129" t="s">
        <v>264</v>
      </c>
      <c r="D129" t="s">
        <v>140</v>
      </c>
      <c r="E129" s="2" t="s">
        <v>140</v>
      </c>
      <c r="F129" s="9">
        <v>0.63</v>
      </c>
      <c r="G129" s="39">
        <v>0</v>
      </c>
      <c r="H129" t="str">
        <f>IF(F129&gt;=$J$9,IF(T_4_56710123152[[#This Row],[Errors]]=0,"True Positive","False Positive"),IF(T_4_56710123152[[#This Row],[Errors]]&gt;0,"False Negative","True Negative"))</f>
        <v>True Negative</v>
      </c>
      <c r="J129" s="2"/>
    </row>
    <row r="130" spans="1:10" x14ac:dyDescent="0.25">
      <c r="A130" t="s">
        <v>366</v>
      </c>
      <c r="C130" t="s">
        <v>264</v>
      </c>
      <c r="D130" t="s">
        <v>140</v>
      </c>
      <c r="E130" s="2" t="s">
        <v>140</v>
      </c>
      <c r="F130" s="9">
        <v>0.63</v>
      </c>
      <c r="G130" s="39">
        <v>0</v>
      </c>
      <c r="H130" t="str">
        <f>IF(F130&gt;=$J$9,IF(T_4_56710123152[[#This Row],[Errors]]=0,"True Positive","False Positive"),IF(T_4_56710123152[[#This Row],[Errors]]&gt;0,"False Negative","True Negative"))</f>
        <v>True Negative</v>
      </c>
      <c r="J130" s="2"/>
    </row>
    <row r="131" spans="1:10" x14ac:dyDescent="0.25">
      <c r="A131" t="s">
        <v>367</v>
      </c>
      <c r="C131" t="s">
        <v>264</v>
      </c>
      <c r="D131" t="s">
        <v>140</v>
      </c>
      <c r="E131" s="2" t="s">
        <v>140</v>
      </c>
      <c r="F131" s="9">
        <v>0.63</v>
      </c>
      <c r="G131" s="39">
        <v>0</v>
      </c>
      <c r="H131" t="str">
        <f>IF(F131&gt;=$J$9,IF(T_4_56710123152[[#This Row],[Errors]]=0,"True Positive","False Positive"),IF(T_4_56710123152[[#This Row],[Errors]]&gt;0,"False Negative","True Negative"))</f>
        <v>True Negative</v>
      </c>
      <c r="J131" s="2"/>
    </row>
    <row r="132" spans="1:10" x14ac:dyDescent="0.25">
      <c r="A132" t="s">
        <v>368</v>
      </c>
      <c r="C132" t="s">
        <v>264</v>
      </c>
      <c r="D132" t="s">
        <v>18</v>
      </c>
      <c r="E132" s="2" t="s">
        <v>18</v>
      </c>
      <c r="F132" s="9">
        <v>0.63</v>
      </c>
      <c r="G132" s="39">
        <v>0</v>
      </c>
      <c r="H132" t="str">
        <f>IF(F132&gt;=$J$9,IF(T_4_56710123152[[#This Row],[Errors]]=0,"True Positive","False Positive"),IF(T_4_56710123152[[#This Row],[Errors]]&gt;0,"False Negative","True Negative"))</f>
        <v>True Negative</v>
      </c>
      <c r="J132" s="2"/>
    </row>
    <row r="133" spans="1:10" x14ac:dyDescent="0.25">
      <c r="A133" t="s">
        <v>370</v>
      </c>
      <c r="C133" t="s">
        <v>264</v>
      </c>
      <c r="D133" t="s">
        <v>18</v>
      </c>
      <c r="E133" s="2" t="s">
        <v>18</v>
      </c>
      <c r="F133" s="9">
        <v>0.63</v>
      </c>
      <c r="G133" s="39">
        <v>0</v>
      </c>
      <c r="H133" t="str">
        <f>IF(F133&gt;=$J$9,IF(T_4_56710123152[[#This Row],[Errors]]=0,"True Positive","False Positive"),IF(T_4_56710123152[[#This Row],[Errors]]&gt;0,"False Negative","True Negative"))</f>
        <v>True Negative</v>
      </c>
      <c r="J133" s="2"/>
    </row>
    <row r="134" spans="1:10" x14ac:dyDescent="0.25">
      <c r="A134" t="s">
        <v>371</v>
      </c>
      <c r="C134" t="s">
        <v>264</v>
      </c>
      <c r="D134" t="s">
        <v>198</v>
      </c>
      <c r="E134" s="2" t="s">
        <v>198</v>
      </c>
      <c r="F134" s="9">
        <v>0.32</v>
      </c>
      <c r="G134" s="39">
        <v>0</v>
      </c>
      <c r="H134" t="str">
        <f>IF(F134&gt;=$J$9,IF(T_4_56710123152[[#This Row],[Errors]]=0,"True Positive","False Positive"),IF(T_4_56710123152[[#This Row],[Errors]]&gt;0,"False Negative","True Negative"))</f>
        <v>True Negative</v>
      </c>
      <c r="J134" s="2"/>
    </row>
    <row r="135" spans="1:10" x14ac:dyDescent="0.25">
      <c r="A135" t="s">
        <v>372</v>
      </c>
      <c r="C135" t="s">
        <v>264</v>
      </c>
      <c r="D135" t="s">
        <v>198</v>
      </c>
      <c r="E135" s="2" t="s">
        <v>198</v>
      </c>
      <c r="F135" s="9">
        <v>0.32</v>
      </c>
      <c r="G135" s="39">
        <v>0</v>
      </c>
      <c r="H135" t="str">
        <f>IF(F135&gt;=$J$9,IF(T_4_56710123152[[#This Row],[Errors]]=0,"True Positive","False Positive"),IF(T_4_56710123152[[#This Row],[Errors]]&gt;0,"False Negative","True Negative"))</f>
        <v>True Negative</v>
      </c>
      <c r="J135" s="2"/>
    </row>
    <row r="136" spans="1:10" x14ac:dyDescent="0.25">
      <c r="A136" t="s">
        <v>373</v>
      </c>
      <c r="C136" t="s">
        <v>264</v>
      </c>
      <c r="D136" t="s">
        <v>215</v>
      </c>
      <c r="E136" s="2" t="s">
        <v>215</v>
      </c>
      <c r="F136" s="9">
        <v>0.11</v>
      </c>
      <c r="G136" s="39">
        <v>0</v>
      </c>
      <c r="H136" t="str">
        <f>IF(F136&gt;=$J$9,IF(T_4_56710123152[[#This Row],[Errors]]=0,"True Positive","False Positive"),IF(T_4_56710123152[[#This Row],[Errors]]&gt;0,"False Negative","True Negative"))</f>
        <v>True Negative</v>
      </c>
      <c r="J136" s="2"/>
    </row>
    <row r="137" spans="1:10" x14ac:dyDescent="0.25">
      <c r="A137" t="s">
        <v>374</v>
      </c>
      <c r="C137" t="s">
        <v>264</v>
      </c>
      <c r="D137" t="s">
        <v>215</v>
      </c>
      <c r="E137" s="2" t="s">
        <v>215</v>
      </c>
      <c r="F137" s="9">
        <v>0.11</v>
      </c>
      <c r="G137" s="39">
        <v>0</v>
      </c>
      <c r="H137" t="str">
        <f>IF(F137&gt;=$J$9,IF(T_4_56710123152[[#This Row],[Errors]]=0,"True Positive","False Positive"),IF(T_4_56710123152[[#This Row],[Errors]]&gt;0,"False Negative","True Negative"))</f>
        <v>True Negative</v>
      </c>
      <c r="J137" s="2"/>
    </row>
    <row r="138" spans="1:10" x14ac:dyDescent="0.25">
      <c r="A138" t="s">
        <v>375</v>
      </c>
      <c r="C138" t="s">
        <v>264</v>
      </c>
      <c r="D138" t="s">
        <v>215</v>
      </c>
      <c r="E138" s="2" t="s">
        <v>215</v>
      </c>
      <c r="F138" s="9">
        <v>0.72</v>
      </c>
      <c r="G138" s="39">
        <v>0</v>
      </c>
      <c r="H138" t="str">
        <f>IF(F138&gt;=$J$9,IF(T_4_56710123152[[#This Row],[Errors]]=0,"True Positive","False Positive"),IF(T_4_56710123152[[#This Row],[Errors]]&gt;0,"False Negative","True Negative"))</f>
        <v>True Positive</v>
      </c>
      <c r="J138" s="2"/>
    </row>
    <row r="139" spans="1:10" x14ac:dyDescent="0.25">
      <c r="A139" t="s">
        <v>376</v>
      </c>
      <c r="C139" t="s">
        <v>264</v>
      </c>
      <c r="D139" t="s">
        <v>215</v>
      </c>
      <c r="E139" s="2" t="s">
        <v>215</v>
      </c>
      <c r="F139" s="9">
        <v>0.72</v>
      </c>
      <c r="G139" s="39">
        <v>0</v>
      </c>
      <c r="H139" t="str">
        <f>IF(F139&gt;=$J$9,IF(T_4_56710123152[[#This Row],[Errors]]=0,"True Positive","False Positive"),IF(T_4_56710123152[[#This Row],[Errors]]&gt;0,"False Negative","True Negative"))</f>
        <v>True Positive</v>
      </c>
      <c r="J139" s="2"/>
    </row>
    <row r="140" spans="1:10" x14ac:dyDescent="0.25">
      <c r="A140" t="s">
        <v>377</v>
      </c>
      <c r="C140" t="s">
        <v>264</v>
      </c>
      <c r="D140" t="s">
        <v>19</v>
      </c>
      <c r="E140" s="2" t="s">
        <v>19</v>
      </c>
      <c r="F140" s="9">
        <v>0.76</v>
      </c>
      <c r="G140" s="39">
        <v>0</v>
      </c>
      <c r="H140" t="str">
        <f>IF(F140&gt;=$J$9,IF(T_4_56710123152[[#This Row],[Errors]]=0,"True Positive","False Positive"),IF(T_4_56710123152[[#This Row],[Errors]]&gt;0,"False Negative","True Negative"))</f>
        <v>True Positive</v>
      </c>
      <c r="J140" s="2"/>
    </row>
    <row r="141" spans="1:10" x14ac:dyDescent="0.25">
      <c r="A141" t="s">
        <v>378</v>
      </c>
      <c r="C141" t="s">
        <v>264</v>
      </c>
      <c r="D141" t="s">
        <v>19</v>
      </c>
      <c r="E141" s="2" t="s">
        <v>19</v>
      </c>
      <c r="F141" s="9">
        <v>0.76</v>
      </c>
      <c r="G141" s="39">
        <v>0</v>
      </c>
      <c r="H141" t="str">
        <f>IF(F141&gt;=$J$9,IF(T_4_56710123152[[#This Row],[Errors]]=0,"True Positive","False Positive"),IF(T_4_56710123152[[#This Row],[Errors]]&gt;0,"False Negative","True Negative"))</f>
        <v>True Positive</v>
      </c>
      <c r="J141" s="2"/>
    </row>
    <row r="142" spans="1:10" x14ac:dyDescent="0.25">
      <c r="A142" t="s">
        <v>379</v>
      </c>
      <c r="C142" t="s">
        <v>264</v>
      </c>
      <c r="D142" t="s">
        <v>8</v>
      </c>
      <c r="E142" s="2" t="s">
        <v>8</v>
      </c>
      <c r="F142" s="9">
        <v>0.66</v>
      </c>
      <c r="G142" s="39">
        <v>0</v>
      </c>
      <c r="H142" t="str">
        <f>IF(F142&gt;=$J$9,IF(T_4_56710123152[[#This Row],[Errors]]=0,"True Positive","False Positive"),IF(T_4_56710123152[[#This Row],[Errors]]&gt;0,"False Negative","True Negative"))</f>
        <v>True Negative</v>
      </c>
      <c r="J142" s="2"/>
    </row>
    <row r="143" spans="1:10" x14ac:dyDescent="0.25">
      <c r="A143" t="s">
        <v>380</v>
      </c>
      <c r="C143" t="s">
        <v>264</v>
      </c>
      <c r="D143" t="s">
        <v>8</v>
      </c>
      <c r="E143" s="2" t="s">
        <v>8</v>
      </c>
      <c r="F143" s="9">
        <v>0.66</v>
      </c>
      <c r="G143" s="39">
        <v>0</v>
      </c>
      <c r="H143" t="str">
        <f>IF(F143&gt;=$J$9,IF(T_4_56710123152[[#This Row],[Errors]]=0,"True Positive","False Positive"),IF(T_4_56710123152[[#This Row],[Errors]]&gt;0,"False Negative","True Negative"))</f>
        <v>True Negative</v>
      </c>
      <c r="J143" s="2"/>
    </row>
    <row r="144" spans="1:10" x14ac:dyDescent="0.25">
      <c r="A144" t="s">
        <v>381</v>
      </c>
      <c r="C144" t="s">
        <v>264</v>
      </c>
      <c r="D144" t="s">
        <v>191</v>
      </c>
      <c r="E144" s="2" t="s">
        <v>191</v>
      </c>
      <c r="F144" s="9">
        <v>0.77</v>
      </c>
      <c r="G144" s="39">
        <v>0</v>
      </c>
      <c r="H144" t="str">
        <f>IF(F144&gt;=$J$9,IF(T_4_56710123152[[#This Row],[Errors]]=0,"True Positive","False Positive"),IF(T_4_56710123152[[#This Row],[Errors]]&gt;0,"False Negative","True Negative"))</f>
        <v>True Positive</v>
      </c>
      <c r="J144" s="2"/>
    </row>
    <row r="145" spans="1:8" x14ac:dyDescent="0.25">
      <c r="A145" t="s">
        <v>382</v>
      </c>
      <c r="C145" s="2" t="s">
        <v>264</v>
      </c>
      <c r="D145" s="2" t="s">
        <v>28</v>
      </c>
      <c r="E145" s="9" t="s">
        <v>28</v>
      </c>
      <c r="F145" s="9">
        <v>0.86</v>
      </c>
      <c r="G145" s="9">
        <v>0</v>
      </c>
      <c r="H145" s="61" t="str">
        <f>IF(F145&gt;=$J$9,IF(T_4_56710123152[[#This Row],[Errors]]=0,"True Positive","False Positive"),IF(T_4_56710123152[[#This Row],[Errors]]&gt;0,"False Negative","True Negative"))</f>
        <v>True Positive</v>
      </c>
    </row>
    <row r="146" spans="1:8" x14ac:dyDescent="0.25">
      <c r="A146" t="s">
        <v>383</v>
      </c>
      <c r="C146" s="2" t="s">
        <v>264</v>
      </c>
      <c r="D146" s="2" t="s">
        <v>28</v>
      </c>
      <c r="E146" s="9" t="s">
        <v>28</v>
      </c>
      <c r="F146" s="9">
        <v>0.86</v>
      </c>
      <c r="G146" s="9">
        <v>0</v>
      </c>
      <c r="H146" s="61" t="str">
        <f>IF(F146&gt;=$J$9,IF(T_4_56710123152[[#This Row],[Errors]]=0,"True Positive","False Positive"),IF(T_4_56710123152[[#This Row],[Errors]]&gt;0,"False Negative","True Negative"))</f>
        <v>True Positive</v>
      </c>
    </row>
    <row r="147" spans="1:8" x14ac:dyDescent="0.25">
      <c r="A147" t="s">
        <v>384</v>
      </c>
      <c r="C147" s="2" t="s">
        <v>264</v>
      </c>
      <c r="D147" s="2" t="s">
        <v>230</v>
      </c>
      <c r="E147" s="9" t="s">
        <v>230</v>
      </c>
      <c r="F147" s="9">
        <v>0.56999999999999995</v>
      </c>
      <c r="G147" s="9">
        <v>0</v>
      </c>
      <c r="H147" s="61" t="str">
        <f>IF(F147&gt;=$J$9,IF(T_4_56710123152[[#This Row],[Errors]]=0,"True Positive","False Positive"),IF(T_4_56710123152[[#This Row],[Errors]]&gt;0,"False Negative","True Negative"))</f>
        <v>True Negative</v>
      </c>
    </row>
    <row r="148" spans="1:8" x14ac:dyDescent="0.25">
      <c r="A148" t="s">
        <v>385</v>
      </c>
      <c r="C148" s="2" t="s">
        <v>264</v>
      </c>
      <c r="D148" s="2" t="s">
        <v>230</v>
      </c>
      <c r="E148" s="9" t="s">
        <v>230</v>
      </c>
      <c r="F148" s="9">
        <v>0.56999999999999995</v>
      </c>
      <c r="G148" s="9">
        <v>0</v>
      </c>
      <c r="H148" s="61" t="str">
        <f>IF(F148&gt;=$J$9,IF(T_4_56710123152[[#This Row],[Errors]]=0,"True Positive","False Positive"),IF(T_4_56710123152[[#This Row],[Errors]]&gt;0,"False Negative","True Negative"))</f>
        <v>True Negative</v>
      </c>
    </row>
    <row r="149" spans="1:8" x14ac:dyDescent="0.25">
      <c r="A149" t="s">
        <v>386</v>
      </c>
      <c r="C149" s="2" t="s">
        <v>264</v>
      </c>
      <c r="D149" s="2" t="s">
        <v>202</v>
      </c>
      <c r="E149" s="9" t="s">
        <v>202</v>
      </c>
      <c r="F149" s="9">
        <v>0.71</v>
      </c>
      <c r="G149" s="9">
        <v>0</v>
      </c>
      <c r="H149" s="61" t="str">
        <f>IF(F149&gt;=$J$9,IF(T_4_56710123152[[#This Row],[Errors]]=0,"True Positive","False Positive"),IF(T_4_56710123152[[#This Row],[Errors]]&gt;0,"False Negative","True Negative"))</f>
        <v>True Positive</v>
      </c>
    </row>
    <row r="150" spans="1:8" x14ac:dyDescent="0.25">
      <c r="A150" t="s">
        <v>387</v>
      </c>
      <c r="C150" s="2" t="s">
        <v>264</v>
      </c>
      <c r="D150" s="2" t="s">
        <v>202</v>
      </c>
      <c r="E150" s="9" t="s">
        <v>202</v>
      </c>
      <c r="F150" s="9">
        <v>0.71</v>
      </c>
      <c r="G150" s="9">
        <v>0</v>
      </c>
      <c r="H150" s="61" t="str">
        <f>IF(F150&gt;=$J$9,IF(T_4_56710123152[[#This Row],[Errors]]=0,"True Positive","False Positive"),IF(T_4_56710123152[[#This Row],[Errors]]&gt;0,"False Negative","True Negative"))</f>
        <v>True Positive</v>
      </c>
    </row>
    <row r="151" spans="1:8" x14ac:dyDescent="0.25">
      <c r="A151" t="s">
        <v>388</v>
      </c>
      <c r="C151" s="2" t="s">
        <v>264</v>
      </c>
      <c r="D151" s="2" t="s">
        <v>194</v>
      </c>
      <c r="E151" s="9" t="s">
        <v>194</v>
      </c>
      <c r="F151" s="9">
        <v>0.75</v>
      </c>
      <c r="G151" s="9">
        <v>0</v>
      </c>
      <c r="H151" s="61" t="str">
        <f>IF(F151&gt;=$J$9,IF(T_4_56710123152[[#This Row],[Errors]]=0,"True Positive","False Positive"),IF(T_4_56710123152[[#This Row],[Errors]]&gt;0,"False Negative","True Negative"))</f>
        <v>True Positive</v>
      </c>
    </row>
    <row r="152" spans="1:8" x14ac:dyDescent="0.25">
      <c r="A152" t="s">
        <v>389</v>
      </c>
      <c r="C152" s="2" t="s">
        <v>264</v>
      </c>
      <c r="D152" s="2" t="s">
        <v>194</v>
      </c>
      <c r="E152" s="9" t="s">
        <v>194</v>
      </c>
      <c r="F152" s="9">
        <v>0.75</v>
      </c>
      <c r="G152" s="9">
        <v>0</v>
      </c>
      <c r="H152" s="61" t="str">
        <f>IF(F152&gt;=$J$9,IF(T_4_56710123152[[#This Row],[Errors]]=0,"True Positive","False Positive"),IF(T_4_56710123152[[#This Row],[Errors]]&gt;0,"False Negative","True Negative"))</f>
        <v>True Positive</v>
      </c>
    </row>
    <row r="153" spans="1:8" x14ac:dyDescent="0.25">
      <c r="A153" t="s">
        <v>390</v>
      </c>
      <c r="C153" s="2" t="s">
        <v>264</v>
      </c>
      <c r="D153" s="2" t="s">
        <v>199</v>
      </c>
      <c r="E153" s="9" t="s">
        <v>199</v>
      </c>
      <c r="F153" s="9">
        <v>0.77</v>
      </c>
      <c r="G153" s="9">
        <v>0</v>
      </c>
      <c r="H153" s="61" t="str">
        <f>IF(F153&gt;=$J$9,IF(T_4_56710123152[[#This Row],[Errors]]=0,"True Positive","False Positive"),IF(T_4_56710123152[[#This Row],[Errors]]&gt;0,"False Negative","True Negative"))</f>
        <v>True Positive</v>
      </c>
    </row>
    <row r="154" spans="1:8" x14ac:dyDescent="0.25">
      <c r="A154" t="s">
        <v>391</v>
      </c>
      <c r="C154" s="2" t="s">
        <v>264</v>
      </c>
      <c r="D154" s="2" t="s">
        <v>199</v>
      </c>
      <c r="E154" s="9" t="s">
        <v>199</v>
      </c>
      <c r="F154" s="9">
        <v>0.77</v>
      </c>
      <c r="G154" s="9">
        <v>0</v>
      </c>
      <c r="H154" s="61" t="str">
        <f>IF(F154&gt;=$J$9,IF(T_4_56710123152[[#This Row],[Errors]]=0,"True Positive","False Positive"),IF(T_4_56710123152[[#This Row],[Errors]]&gt;0,"False Negative","True Negative"))</f>
        <v>True Positive</v>
      </c>
    </row>
    <row r="155" spans="1:8" x14ac:dyDescent="0.25">
      <c r="A155" t="s">
        <v>392</v>
      </c>
      <c r="C155" s="2" t="s">
        <v>264</v>
      </c>
      <c r="D155" s="2" t="s">
        <v>204</v>
      </c>
      <c r="E155" s="9" t="s">
        <v>204</v>
      </c>
      <c r="F155" s="9">
        <v>0.63</v>
      </c>
      <c r="G155" s="9">
        <v>0</v>
      </c>
      <c r="H155" s="61" t="str">
        <f>IF(F155&gt;=$J$9,IF(T_4_56710123152[[#This Row],[Errors]]=0,"True Positive","False Positive"),IF(T_4_56710123152[[#This Row],[Errors]]&gt;0,"False Negative","True Negative"))</f>
        <v>True Negative</v>
      </c>
    </row>
    <row r="156" spans="1:8" x14ac:dyDescent="0.25">
      <c r="A156" t="s">
        <v>393</v>
      </c>
      <c r="C156" s="2" t="s">
        <v>264</v>
      </c>
      <c r="D156" s="2" t="s">
        <v>204</v>
      </c>
      <c r="E156" s="9" t="s">
        <v>204</v>
      </c>
      <c r="F156" s="9">
        <v>0.63</v>
      </c>
      <c r="G156" s="9">
        <v>0</v>
      </c>
      <c r="H156" s="61" t="str">
        <f>IF(F156&gt;=$J$9,IF(T_4_56710123152[[#This Row],[Errors]]=0,"True Positive","False Positive"),IF(T_4_56710123152[[#This Row],[Errors]]&gt;0,"False Negative","True Negative"))</f>
        <v>True Negative</v>
      </c>
    </row>
    <row r="157" spans="1:8" x14ac:dyDescent="0.25">
      <c r="A157" t="s">
        <v>394</v>
      </c>
      <c r="C157" s="2" t="s">
        <v>264</v>
      </c>
      <c r="D157" s="2" t="s">
        <v>141</v>
      </c>
      <c r="E157" s="9" t="s">
        <v>141</v>
      </c>
      <c r="F157" s="9">
        <v>0.73</v>
      </c>
      <c r="G157" s="9">
        <v>0</v>
      </c>
      <c r="H157" s="61" t="str">
        <f>IF(F157&gt;=$J$9,IF(T_4_56710123152[[#This Row],[Errors]]=0,"True Positive","False Positive"),IF(T_4_56710123152[[#This Row],[Errors]]&gt;0,"False Negative","True Negative"))</f>
        <v>True Positive</v>
      </c>
    </row>
    <row r="158" spans="1:8" x14ac:dyDescent="0.25">
      <c r="A158" t="s">
        <v>395</v>
      </c>
      <c r="C158" s="2" t="s">
        <v>264</v>
      </c>
      <c r="D158" s="2" t="s">
        <v>141</v>
      </c>
      <c r="E158" s="9" t="s">
        <v>141</v>
      </c>
      <c r="F158" s="9">
        <v>0.73</v>
      </c>
      <c r="G158" s="9">
        <v>0</v>
      </c>
      <c r="H158" s="61" t="str">
        <f>IF(F158&gt;=$J$9,IF(T_4_56710123152[[#This Row],[Errors]]=0,"True Positive","False Positive"),IF(T_4_56710123152[[#This Row],[Errors]]&gt;0,"False Negative","True Negative"))</f>
        <v>True Positive</v>
      </c>
    </row>
    <row r="159" spans="1:8" x14ac:dyDescent="0.25">
      <c r="A159" t="s">
        <v>396</v>
      </c>
      <c r="C159" s="2" t="s">
        <v>264</v>
      </c>
      <c r="D159" s="2" t="s">
        <v>135</v>
      </c>
      <c r="E159" s="9" t="s">
        <v>135</v>
      </c>
      <c r="F159" s="9">
        <v>0.7</v>
      </c>
      <c r="G159" s="9">
        <v>0</v>
      </c>
      <c r="H159" s="61" t="str">
        <f>IF(F159&gt;=$J$9,IF(T_4_56710123152[[#This Row],[Errors]]=0,"True Positive","False Positive"),IF(T_4_56710123152[[#This Row],[Errors]]&gt;0,"False Negative","True Negative"))</f>
        <v>True Positive</v>
      </c>
    </row>
    <row r="160" spans="1:8" x14ac:dyDescent="0.25">
      <c r="A160" t="s">
        <v>397</v>
      </c>
      <c r="C160" s="2" t="s">
        <v>264</v>
      </c>
      <c r="D160" s="2" t="s">
        <v>135</v>
      </c>
      <c r="E160" s="9" t="s">
        <v>135</v>
      </c>
      <c r="F160" s="9">
        <v>0.7</v>
      </c>
      <c r="G160" s="9">
        <v>0</v>
      </c>
      <c r="H160" s="61" t="str">
        <f>IF(F160&gt;=$J$9,IF(T_4_56710123152[[#This Row],[Errors]]=0,"True Positive","False Positive"),IF(T_4_56710123152[[#This Row],[Errors]]&gt;0,"False Negative","True Negative"))</f>
        <v>True Positive</v>
      </c>
    </row>
    <row r="161" spans="1:8" x14ac:dyDescent="0.25">
      <c r="A161" t="s">
        <v>398</v>
      </c>
      <c r="C161" s="2" t="s">
        <v>264</v>
      </c>
      <c r="D161" s="2" t="s">
        <v>44</v>
      </c>
      <c r="E161" s="9" t="s">
        <v>44</v>
      </c>
      <c r="F161" s="9">
        <v>0.66</v>
      </c>
      <c r="G161" s="9">
        <v>0</v>
      </c>
      <c r="H161" s="61" t="str">
        <f>IF(F161&gt;=$J$9,IF(T_4_56710123152[[#This Row],[Errors]]=0,"True Positive","False Positive"),IF(T_4_56710123152[[#This Row],[Errors]]&gt;0,"False Negative","True Negative"))</f>
        <v>True Negative</v>
      </c>
    </row>
    <row r="162" spans="1:8" x14ac:dyDescent="0.25">
      <c r="A162" t="s">
        <v>399</v>
      </c>
      <c r="C162" s="2" t="s">
        <v>264</v>
      </c>
      <c r="D162" s="2" t="s">
        <v>44</v>
      </c>
      <c r="E162" s="9" t="s">
        <v>44</v>
      </c>
      <c r="F162" s="9">
        <v>0.66</v>
      </c>
      <c r="G162" s="9">
        <v>0</v>
      </c>
      <c r="H162" s="61" t="str">
        <f>IF(F162&gt;=$J$9,IF(T_4_56710123152[[#This Row],[Errors]]=0,"True Positive","False Positive"),IF(T_4_56710123152[[#This Row],[Errors]]&gt;0,"False Negative","True Negative"))</f>
        <v>True Negative</v>
      </c>
    </row>
    <row r="163" spans="1:8" x14ac:dyDescent="0.25">
      <c r="A163" t="s">
        <v>400</v>
      </c>
      <c r="C163" s="2" t="s">
        <v>264</v>
      </c>
      <c r="D163" s="2" t="s">
        <v>44</v>
      </c>
      <c r="E163" s="9" t="s">
        <v>44</v>
      </c>
      <c r="F163" s="9">
        <v>0.73</v>
      </c>
      <c r="G163" s="9">
        <v>0</v>
      </c>
      <c r="H163" s="61" t="str">
        <f>IF(F163&gt;=$J$9,IF(T_4_56710123152[[#This Row],[Errors]]=0,"True Positive","False Positive"),IF(T_4_56710123152[[#This Row],[Errors]]&gt;0,"False Negative","True Negative"))</f>
        <v>True Positive</v>
      </c>
    </row>
    <row r="164" spans="1:8" x14ac:dyDescent="0.25">
      <c r="A164" t="s">
        <v>401</v>
      </c>
      <c r="C164" s="2" t="s">
        <v>264</v>
      </c>
      <c r="D164" s="2" t="s">
        <v>44</v>
      </c>
      <c r="E164" s="9" t="s">
        <v>44</v>
      </c>
      <c r="F164" s="9">
        <v>0.73</v>
      </c>
      <c r="G164" s="9">
        <v>0</v>
      </c>
      <c r="H164" s="61" t="str">
        <f>IF(F164&gt;=$J$9,IF(T_4_56710123152[[#This Row],[Errors]]=0,"True Positive","False Positive"),IF(T_4_56710123152[[#This Row],[Errors]]&gt;0,"False Negative","True Negative"))</f>
        <v>True Positive</v>
      </c>
    </row>
    <row r="165" spans="1:8" x14ac:dyDescent="0.25">
      <c r="A165" t="s">
        <v>402</v>
      </c>
      <c r="C165" s="2" t="s">
        <v>264</v>
      </c>
      <c r="D165" s="2" t="s">
        <v>242</v>
      </c>
      <c r="E165" s="9" t="s">
        <v>242</v>
      </c>
      <c r="F165" s="9">
        <v>0.14000000000000001</v>
      </c>
      <c r="G165" s="9">
        <v>0</v>
      </c>
      <c r="H165" s="61" t="str">
        <f>IF(F165&gt;=$J$9,IF(T_4_56710123152[[#This Row],[Errors]]=0,"True Positive","False Positive"),IF(T_4_56710123152[[#This Row],[Errors]]&gt;0,"False Negative","True Negative"))</f>
        <v>True Negative</v>
      </c>
    </row>
    <row r="166" spans="1:8" x14ac:dyDescent="0.25">
      <c r="A166" t="s">
        <v>404</v>
      </c>
      <c r="C166" s="2" t="s">
        <v>264</v>
      </c>
      <c r="D166" s="2" t="s">
        <v>242</v>
      </c>
      <c r="E166" s="9" t="s">
        <v>242</v>
      </c>
      <c r="F166" s="9">
        <v>0.14000000000000001</v>
      </c>
      <c r="G166" s="9">
        <v>0</v>
      </c>
      <c r="H166" s="61" t="str">
        <f>IF(F166&gt;=$J$9,IF(T_4_56710123152[[#This Row],[Errors]]=0,"True Positive","False Positive"),IF(T_4_56710123152[[#This Row],[Errors]]&gt;0,"False Negative","True Negative"))</f>
        <v>True Negative</v>
      </c>
    </row>
    <row r="167" spans="1:8" x14ac:dyDescent="0.25">
      <c r="A167" t="s">
        <v>405</v>
      </c>
      <c r="C167" s="2" t="s">
        <v>264</v>
      </c>
      <c r="D167" s="2" t="s">
        <v>203</v>
      </c>
      <c r="E167" s="9" t="s">
        <v>203</v>
      </c>
      <c r="F167" s="9">
        <v>0.12</v>
      </c>
      <c r="G167" s="9">
        <v>0</v>
      </c>
      <c r="H167" s="61" t="str">
        <f>IF(F167&gt;=$J$9,IF(T_4_56710123152[[#This Row],[Errors]]=0,"True Positive","False Positive"),IF(T_4_56710123152[[#This Row],[Errors]]&gt;0,"False Negative","True Negative"))</f>
        <v>True Negative</v>
      </c>
    </row>
    <row r="168" spans="1:8" x14ac:dyDescent="0.25">
      <c r="A168" t="s">
        <v>406</v>
      </c>
      <c r="C168" s="2" t="s">
        <v>264</v>
      </c>
      <c r="D168" s="2" t="s">
        <v>203</v>
      </c>
      <c r="E168" s="9" t="s">
        <v>203</v>
      </c>
      <c r="F168" s="9">
        <v>0.12</v>
      </c>
      <c r="G168" s="9">
        <v>0</v>
      </c>
      <c r="H168" s="61" t="str">
        <f>IF(F168&gt;=$J$9,IF(T_4_56710123152[[#This Row],[Errors]]=0,"True Positive","False Positive"),IF(T_4_56710123152[[#This Row],[Errors]]&gt;0,"False Negative","True Negative"))</f>
        <v>True Negative</v>
      </c>
    </row>
    <row r="169" spans="1:8" x14ac:dyDescent="0.25">
      <c r="A169" t="s">
        <v>407</v>
      </c>
      <c r="C169" s="2" t="s">
        <v>264</v>
      </c>
      <c r="D169" s="2" t="s">
        <v>240</v>
      </c>
      <c r="E169" s="9" t="s">
        <v>240</v>
      </c>
      <c r="F169" s="9">
        <v>0.57999999999999996</v>
      </c>
      <c r="G169" s="9">
        <v>0</v>
      </c>
      <c r="H169" s="61" t="str">
        <f>IF(F169&gt;=$J$9,IF(T_4_56710123152[[#This Row],[Errors]]=0,"True Positive","False Positive"),IF(T_4_56710123152[[#This Row],[Errors]]&gt;0,"False Negative","True Negative"))</f>
        <v>True Negative</v>
      </c>
    </row>
    <row r="170" spans="1:8" x14ac:dyDescent="0.25">
      <c r="A170" t="s">
        <v>409</v>
      </c>
      <c r="C170" s="2" t="s">
        <v>264</v>
      </c>
      <c r="D170" s="2" t="s">
        <v>240</v>
      </c>
      <c r="E170" s="9" t="s">
        <v>240</v>
      </c>
      <c r="F170" s="9">
        <v>0.57999999999999996</v>
      </c>
      <c r="G170" s="9">
        <v>0</v>
      </c>
      <c r="H170" s="61" t="str">
        <f>IF(F170&gt;=$J$9,IF(T_4_56710123152[[#This Row],[Errors]]=0,"True Positive","False Positive"),IF(T_4_56710123152[[#This Row],[Errors]]&gt;0,"False Negative","True Negative"))</f>
        <v>True Negative</v>
      </c>
    </row>
    <row r="171" spans="1:8" x14ac:dyDescent="0.25">
      <c r="A171" t="s">
        <v>410</v>
      </c>
      <c r="C171" s="2" t="s">
        <v>264</v>
      </c>
      <c r="D171" s="2" t="s">
        <v>156</v>
      </c>
      <c r="E171" s="9" t="s">
        <v>156</v>
      </c>
      <c r="F171" s="9">
        <v>0.12</v>
      </c>
      <c r="G171" s="9">
        <v>0</v>
      </c>
      <c r="H171" s="61" t="str">
        <f>IF(F171&gt;=$J$9,IF(T_4_56710123152[[#This Row],[Errors]]=0,"True Positive","False Positive"),IF(T_4_56710123152[[#This Row],[Errors]]&gt;0,"False Negative","True Negative"))</f>
        <v>True Negative</v>
      </c>
    </row>
    <row r="172" spans="1:8" x14ac:dyDescent="0.25">
      <c r="A172" t="s">
        <v>411</v>
      </c>
      <c r="C172" s="2" t="s">
        <v>264</v>
      </c>
      <c r="D172" s="2" t="s">
        <v>156</v>
      </c>
      <c r="E172" s="9" t="s">
        <v>156</v>
      </c>
      <c r="F172" s="9">
        <v>0.12</v>
      </c>
      <c r="G172" s="9">
        <v>0</v>
      </c>
      <c r="H172" s="61" t="str">
        <f>IF(F172&gt;=$J$9,IF(T_4_56710123152[[#This Row],[Errors]]=0,"True Positive","False Positive"),IF(T_4_56710123152[[#This Row],[Errors]]&gt;0,"False Negative","True Negative"))</f>
        <v>True Negative</v>
      </c>
    </row>
    <row r="173" spans="1:8" x14ac:dyDescent="0.25">
      <c r="A173" t="s">
        <v>412</v>
      </c>
      <c r="C173" s="2" t="s">
        <v>264</v>
      </c>
      <c r="D173" s="2" t="s">
        <v>36</v>
      </c>
      <c r="E173" s="9" t="s">
        <v>36</v>
      </c>
      <c r="F173" s="9">
        <v>0.5</v>
      </c>
      <c r="G173" s="9">
        <v>0</v>
      </c>
      <c r="H173" s="61" t="str">
        <f>IF(F173&gt;=$J$9,IF(T_4_56710123152[[#This Row],[Errors]]=0,"True Positive","False Positive"),IF(T_4_56710123152[[#This Row],[Errors]]&gt;0,"False Negative","True Negative"))</f>
        <v>True Negative</v>
      </c>
    </row>
    <row r="174" spans="1:8" x14ac:dyDescent="0.25">
      <c r="A174" t="s">
        <v>414</v>
      </c>
      <c r="C174" s="2" t="s">
        <v>264</v>
      </c>
      <c r="D174" s="2" t="s">
        <v>36</v>
      </c>
      <c r="E174" s="9" t="s">
        <v>36</v>
      </c>
      <c r="F174" s="9">
        <v>0.5</v>
      </c>
      <c r="G174" s="9">
        <v>0</v>
      </c>
      <c r="H174" s="61" t="str">
        <f>IF(F174&gt;=$J$9,IF(T_4_56710123152[[#This Row],[Errors]]=0,"True Positive","False Positive"),IF(T_4_56710123152[[#This Row],[Errors]]&gt;0,"False Negative","True Negative"))</f>
        <v>True Negative</v>
      </c>
    </row>
    <row r="175" spans="1:8" x14ac:dyDescent="0.25">
      <c r="A175" t="s">
        <v>415</v>
      </c>
      <c r="C175" s="2" t="s">
        <v>264</v>
      </c>
      <c r="D175" s="2" t="s">
        <v>36</v>
      </c>
      <c r="E175" s="9" t="s">
        <v>36</v>
      </c>
      <c r="F175" s="9">
        <v>0.78</v>
      </c>
      <c r="G175" s="9">
        <v>0</v>
      </c>
      <c r="H175" s="61" t="str">
        <f>IF(F175&gt;=$J$9,IF(T_4_56710123152[[#This Row],[Errors]]=0,"True Positive","False Positive"),IF(T_4_56710123152[[#This Row],[Errors]]&gt;0,"False Negative","True Negative"))</f>
        <v>True Positive</v>
      </c>
    </row>
    <row r="176" spans="1:8" x14ac:dyDescent="0.25">
      <c r="A176" t="s">
        <v>416</v>
      </c>
      <c r="C176" s="2" t="s">
        <v>264</v>
      </c>
      <c r="D176" s="2" t="s">
        <v>36</v>
      </c>
      <c r="E176" s="9" t="s">
        <v>36</v>
      </c>
      <c r="F176" s="9">
        <v>0.78</v>
      </c>
      <c r="G176" s="9">
        <v>0</v>
      </c>
      <c r="H176" s="61" t="str">
        <f>IF(F176&gt;=$J$9,IF(T_4_56710123152[[#This Row],[Errors]]=0,"True Positive","False Positive"),IF(T_4_56710123152[[#This Row],[Errors]]&gt;0,"False Negative","True Negative"))</f>
        <v>True Positive</v>
      </c>
    </row>
    <row r="177" spans="1:8" x14ac:dyDescent="0.25">
      <c r="A177" t="s">
        <v>417</v>
      </c>
      <c r="C177" s="2" t="s">
        <v>264</v>
      </c>
      <c r="D177" s="2" t="s">
        <v>195</v>
      </c>
      <c r="E177" s="9" t="s">
        <v>195</v>
      </c>
      <c r="F177" s="9">
        <v>0.78</v>
      </c>
      <c r="G177" s="9">
        <v>0</v>
      </c>
      <c r="H177" s="61" t="str">
        <f>IF(F177&gt;=$J$9,IF(T_4_56710123152[[#This Row],[Errors]]=0,"True Positive","False Positive"),IF(T_4_56710123152[[#This Row],[Errors]]&gt;0,"False Negative","True Negative"))</f>
        <v>True Positive</v>
      </c>
    </row>
    <row r="178" spans="1:8" x14ac:dyDescent="0.25">
      <c r="A178" t="s">
        <v>418</v>
      </c>
      <c r="C178" s="2" t="s">
        <v>264</v>
      </c>
      <c r="D178" s="2" t="s">
        <v>195</v>
      </c>
      <c r="E178" s="9" t="s">
        <v>195</v>
      </c>
      <c r="F178" s="9">
        <v>0.78</v>
      </c>
      <c r="G178" s="9">
        <v>0</v>
      </c>
      <c r="H178" s="61" t="str">
        <f>IF(F178&gt;=$J$9,IF(T_4_56710123152[[#This Row],[Errors]]=0,"True Positive","False Positive"),IF(T_4_56710123152[[#This Row],[Errors]]&gt;0,"False Negative","True Negative"))</f>
        <v>True Positive</v>
      </c>
    </row>
    <row r="179" spans="1:8" x14ac:dyDescent="0.25">
      <c r="A179" t="s">
        <v>419</v>
      </c>
      <c r="C179" s="2" t="s">
        <v>264</v>
      </c>
      <c r="D179" s="2" t="s">
        <v>158</v>
      </c>
      <c r="E179" s="9" t="s">
        <v>158</v>
      </c>
      <c r="F179" s="9">
        <v>0.77</v>
      </c>
      <c r="G179" s="9">
        <v>0</v>
      </c>
      <c r="H179" s="61" t="str">
        <f>IF(F179&gt;=$J$9,IF(T_4_56710123152[[#This Row],[Errors]]=0,"True Positive","False Positive"),IF(T_4_56710123152[[#This Row],[Errors]]&gt;0,"False Negative","True Negative"))</f>
        <v>True Positive</v>
      </c>
    </row>
    <row r="180" spans="1:8" x14ac:dyDescent="0.25">
      <c r="A180" t="s">
        <v>420</v>
      </c>
      <c r="C180" s="2" t="s">
        <v>264</v>
      </c>
      <c r="D180" s="2" t="s">
        <v>158</v>
      </c>
      <c r="E180" s="9" t="s">
        <v>158</v>
      </c>
      <c r="F180" s="9">
        <v>0.77</v>
      </c>
      <c r="G180" s="9">
        <v>0</v>
      </c>
      <c r="H180" s="61" t="str">
        <f>IF(F180&gt;=$J$9,IF(T_4_56710123152[[#This Row],[Errors]]=0,"True Positive","False Positive"),IF(T_4_56710123152[[#This Row],[Errors]]&gt;0,"False Negative","True Negative"))</f>
        <v>True Positive</v>
      </c>
    </row>
    <row r="181" spans="1:8" x14ac:dyDescent="0.25">
      <c r="A181" t="s">
        <v>421</v>
      </c>
      <c r="C181" s="2" t="s">
        <v>264</v>
      </c>
      <c r="D181" s="2" t="s">
        <v>2</v>
      </c>
      <c r="E181" s="9" t="s">
        <v>2</v>
      </c>
      <c r="F181" s="9">
        <v>0.83</v>
      </c>
      <c r="G181" s="9">
        <v>0</v>
      </c>
      <c r="H181" s="61" t="str">
        <f>IF(F181&gt;=$J$9,IF(T_4_56710123152[[#This Row],[Errors]]=0,"True Positive","False Positive"),IF(T_4_56710123152[[#This Row],[Errors]]&gt;0,"False Negative","True Negative"))</f>
        <v>True Positive</v>
      </c>
    </row>
    <row r="182" spans="1:8" x14ac:dyDescent="0.25">
      <c r="A182" t="s">
        <v>422</v>
      </c>
      <c r="C182" s="2" t="s">
        <v>264</v>
      </c>
      <c r="D182" s="2" t="s">
        <v>2</v>
      </c>
      <c r="E182" s="9" t="s">
        <v>2</v>
      </c>
      <c r="F182" s="9">
        <v>0.83</v>
      </c>
      <c r="G182" s="9">
        <v>0</v>
      </c>
      <c r="H182" s="61" t="str">
        <f>IF(F182&gt;=$J$9,IF(T_4_56710123152[[#This Row],[Errors]]=0,"True Positive","False Positive"),IF(T_4_56710123152[[#This Row],[Errors]]&gt;0,"False Negative","True Negative"))</f>
        <v>True Positive</v>
      </c>
    </row>
    <row r="183" spans="1:8" x14ac:dyDescent="0.25">
      <c r="A183" t="s">
        <v>423</v>
      </c>
      <c r="C183" s="2" t="s">
        <v>264</v>
      </c>
      <c r="D183" s="2" t="s">
        <v>2</v>
      </c>
      <c r="E183" s="9" t="s">
        <v>2</v>
      </c>
      <c r="F183" s="9">
        <v>0.78</v>
      </c>
      <c r="G183" s="9">
        <v>0</v>
      </c>
      <c r="H183" s="61" t="str">
        <f>IF(F183&gt;=$J$9,IF(T_4_56710123152[[#This Row],[Errors]]=0,"True Positive","False Positive"),IF(T_4_56710123152[[#This Row],[Errors]]&gt;0,"False Negative","True Negative"))</f>
        <v>True Positive</v>
      </c>
    </row>
    <row r="184" spans="1:8" x14ac:dyDescent="0.25">
      <c r="A184" t="s">
        <v>424</v>
      </c>
      <c r="C184" s="2" t="s">
        <v>264</v>
      </c>
      <c r="D184" s="2" t="s">
        <v>2</v>
      </c>
      <c r="E184" s="9" t="s">
        <v>2</v>
      </c>
      <c r="F184" s="9">
        <v>0.78</v>
      </c>
      <c r="G184" s="9">
        <v>0</v>
      </c>
      <c r="H184" s="61" t="str">
        <f>IF(F184&gt;=$J$9,IF(T_4_56710123152[[#This Row],[Errors]]=0,"True Positive","False Positive"),IF(T_4_56710123152[[#This Row],[Errors]]&gt;0,"False Negative","True Negative"))</f>
        <v>True Positive</v>
      </c>
    </row>
    <row r="185" spans="1:8" x14ac:dyDescent="0.25">
      <c r="A185" t="s">
        <v>425</v>
      </c>
      <c r="C185" s="2" t="s">
        <v>264</v>
      </c>
      <c r="D185" s="2" t="s">
        <v>226</v>
      </c>
      <c r="E185" s="9" t="s">
        <v>226</v>
      </c>
      <c r="F185" s="9">
        <v>0.8</v>
      </c>
      <c r="G185" s="9">
        <v>0</v>
      </c>
      <c r="H185" s="61" t="str">
        <f>IF(F185&gt;=$J$9,IF(T_4_56710123152[[#This Row],[Errors]]=0,"True Positive","False Positive"),IF(T_4_56710123152[[#This Row],[Errors]]&gt;0,"False Negative","True Negative"))</f>
        <v>True Positive</v>
      </c>
    </row>
    <row r="186" spans="1:8" x14ac:dyDescent="0.25">
      <c r="A186" t="s">
        <v>426</v>
      </c>
      <c r="C186" s="2" t="s">
        <v>264</v>
      </c>
      <c r="D186" s="2" t="s">
        <v>226</v>
      </c>
      <c r="E186" s="9" t="s">
        <v>226</v>
      </c>
      <c r="F186" s="9">
        <v>0.8</v>
      </c>
      <c r="G186" s="9">
        <v>0</v>
      </c>
      <c r="H186" s="61" t="str">
        <f>IF(F186&gt;=$J$9,IF(T_4_56710123152[[#This Row],[Errors]]=0,"True Positive","False Positive"),IF(T_4_56710123152[[#This Row],[Errors]]&gt;0,"False Negative","True Negative"))</f>
        <v>True Positive</v>
      </c>
    </row>
    <row r="187" spans="1:8" x14ac:dyDescent="0.25">
      <c r="A187" t="s">
        <v>427</v>
      </c>
      <c r="C187" s="2" t="s">
        <v>264</v>
      </c>
      <c r="D187" s="2" t="s">
        <v>226</v>
      </c>
      <c r="E187" s="9" t="s">
        <v>226</v>
      </c>
      <c r="F187" s="9">
        <v>0.83</v>
      </c>
      <c r="G187" s="9">
        <v>0</v>
      </c>
      <c r="H187" s="61" t="str">
        <f>IF(F187&gt;=$J$9,IF(T_4_56710123152[[#This Row],[Errors]]=0,"True Positive","False Positive"),IF(T_4_56710123152[[#This Row],[Errors]]&gt;0,"False Negative","True Negative"))</f>
        <v>True Positive</v>
      </c>
    </row>
    <row r="188" spans="1:8" x14ac:dyDescent="0.25">
      <c r="A188" t="s">
        <v>428</v>
      </c>
      <c r="C188" s="2" t="s">
        <v>264</v>
      </c>
      <c r="D188" s="2" t="s">
        <v>226</v>
      </c>
      <c r="E188" s="9" t="s">
        <v>226</v>
      </c>
      <c r="F188" s="9">
        <v>0.83</v>
      </c>
      <c r="G188" s="9">
        <v>0</v>
      </c>
      <c r="H188" s="61" t="str">
        <f>IF(F188&gt;=$J$9,IF(T_4_56710123152[[#This Row],[Errors]]=0,"True Positive","False Positive"),IF(T_4_56710123152[[#This Row],[Errors]]&gt;0,"False Negative","True Negative"))</f>
        <v>True Positive</v>
      </c>
    </row>
    <row r="189" spans="1:8" x14ac:dyDescent="0.25">
      <c r="A189" t="s">
        <v>429</v>
      </c>
      <c r="C189" s="2" t="s">
        <v>264</v>
      </c>
      <c r="D189" s="2" t="s">
        <v>16</v>
      </c>
      <c r="E189" s="9" t="s">
        <v>16</v>
      </c>
      <c r="F189" s="9">
        <v>0.77</v>
      </c>
      <c r="G189" s="9">
        <v>0</v>
      </c>
      <c r="H189" s="61" t="str">
        <f>IF(F189&gt;=$J$9,IF(T_4_56710123152[[#This Row],[Errors]]=0,"True Positive","False Positive"),IF(T_4_56710123152[[#This Row],[Errors]]&gt;0,"False Negative","True Negative"))</f>
        <v>True Positive</v>
      </c>
    </row>
    <row r="190" spans="1:8" x14ac:dyDescent="0.25">
      <c r="A190" t="s">
        <v>430</v>
      </c>
      <c r="C190" s="2" t="s">
        <v>264</v>
      </c>
      <c r="D190" s="2" t="s">
        <v>16</v>
      </c>
      <c r="E190" s="9" t="s">
        <v>16</v>
      </c>
      <c r="F190" s="9">
        <v>0.77</v>
      </c>
      <c r="G190" s="9">
        <v>0</v>
      </c>
      <c r="H190" s="61" t="str">
        <f>IF(F190&gt;=$J$9,IF(T_4_56710123152[[#This Row],[Errors]]=0,"True Positive","False Positive"),IF(T_4_56710123152[[#This Row],[Errors]]&gt;0,"False Negative","True Negative"))</f>
        <v>True Positive</v>
      </c>
    </row>
    <row r="191" spans="1:8" x14ac:dyDescent="0.25">
      <c r="A191" t="s">
        <v>431</v>
      </c>
      <c r="C191" s="2" t="s">
        <v>264</v>
      </c>
      <c r="D191" s="2" t="s">
        <v>248</v>
      </c>
      <c r="E191" s="9" t="s">
        <v>248</v>
      </c>
      <c r="F191" s="9">
        <v>0.66</v>
      </c>
      <c r="G191" s="9">
        <v>0</v>
      </c>
      <c r="H191" s="61" t="str">
        <f>IF(F191&gt;=$J$9,IF(T_4_56710123152[[#This Row],[Errors]]=0,"True Positive","False Positive"),IF(T_4_56710123152[[#This Row],[Errors]]&gt;0,"False Negative","True Negative"))</f>
        <v>True Negative</v>
      </c>
    </row>
    <row r="192" spans="1:8" x14ac:dyDescent="0.25">
      <c r="A192" t="s">
        <v>433</v>
      </c>
      <c r="C192" s="2" t="s">
        <v>264</v>
      </c>
      <c r="D192" s="2" t="s">
        <v>248</v>
      </c>
      <c r="E192" s="9" t="s">
        <v>248</v>
      </c>
      <c r="F192" s="9">
        <v>0.66</v>
      </c>
      <c r="G192" s="9">
        <v>0</v>
      </c>
      <c r="H192" s="61" t="str">
        <f>IF(F192&gt;=$J$9,IF(T_4_56710123152[[#This Row],[Errors]]=0,"True Positive","False Positive"),IF(T_4_56710123152[[#This Row],[Errors]]&gt;0,"False Negative","True Negative"))</f>
        <v>True Negative</v>
      </c>
    </row>
    <row r="193" spans="1:8" x14ac:dyDescent="0.25">
      <c r="A193" t="s">
        <v>434</v>
      </c>
      <c r="C193" s="2" t="s">
        <v>264</v>
      </c>
      <c r="D193" s="2" t="s">
        <v>248</v>
      </c>
      <c r="E193" s="9" t="s">
        <v>248</v>
      </c>
      <c r="F193" s="9">
        <v>0.17</v>
      </c>
      <c r="G193" s="9">
        <v>0</v>
      </c>
      <c r="H193" s="61" t="str">
        <f>IF(F193&gt;=$J$9,IF(T_4_56710123152[[#This Row],[Errors]]=0,"True Positive","False Positive"),IF(T_4_56710123152[[#This Row],[Errors]]&gt;0,"False Negative","True Negative"))</f>
        <v>True Negative</v>
      </c>
    </row>
    <row r="194" spans="1:8" x14ac:dyDescent="0.25">
      <c r="A194" t="s">
        <v>436</v>
      </c>
      <c r="C194" s="2" t="s">
        <v>264</v>
      </c>
      <c r="D194" s="2" t="s">
        <v>248</v>
      </c>
      <c r="E194" s="9" t="s">
        <v>248</v>
      </c>
      <c r="F194" s="9">
        <v>0.17</v>
      </c>
      <c r="G194" s="9">
        <v>0</v>
      </c>
      <c r="H194" s="61" t="str">
        <f>IF(F194&gt;=$J$9,IF(T_4_56710123152[[#This Row],[Errors]]=0,"True Positive","False Positive"),IF(T_4_56710123152[[#This Row],[Errors]]&gt;0,"False Negative","True Negative"))</f>
        <v>True Negative</v>
      </c>
    </row>
    <row r="195" spans="1:8" x14ac:dyDescent="0.25">
      <c r="A195" t="s">
        <v>437</v>
      </c>
      <c r="C195" s="2" t="s">
        <v>264</v>
      </c>
      <c r="D195" s="2" t="s">
        <v>26</v>
      </c>
      <c r="E195" s="9" t="s">
        <v>26</v>
      </c>
      <c r="F195" s="9">
        <v>0.8</v>
      </c>
      <c r="G195" s="9">
        <v>0</v>
      </c>
      <c r="H195" s="61" t="str">
        <f>IF(F195&gt;=$J$9,IF(T_4_56710123152[[#This Row],[Errors]]=0,"True Positive","False Positive"),IF(T_4_56710123152[[#This Row],[Errors]]&gt;0,"False Negative","True Negative"))</f>
        <v>True Positive</v>
      </c>
    </row>
    <row r="196" spans="1:8" x14ac:dyDescent="0.25">
      <c r="A196" t="s">
        <v>438</v>
      </c>
      <c r="C196" s="2" t="s">
        <v>264</v>
      </c>
      <c r="D196" s="2" t="s">
        <v>26</v>
      </c>
      <c r="E196" s="9" t="s">
        <v>26</v>
      </c>
      <c r="F196" s="9">
        <v>0.8</v>
      </c>
      <c r="G196" s="9">
        <v>0</v>
      </c>
      <c r="H196" s="61" t="str">
        <f>IF(F196&gt;=$J$9,IF(T_4_56710123152[[#This Row],[Errors]]=0,"True Positive","False Positive"),IF(T_4_56710123152[[#This Row],[Errors]]&gt;0,"False Negative","True Negative"))</f>
        <v>True Positive</v>
      </c>
    </row>
    <row r="197" spans="1:8" x14ac:dyDescent="0.25">
      <c r="A197" t="s">
        <v>439</v>
      </c>
      <c r="C197" s="2" t="s">
        <v>264</v>
      </c>
      <c r="D197" s="2" t="s">
        <v>208</v>
      </c>
      <c r="E197" s="9" t="s">
        <v>208</v>
      </c>
      <c r="F197" s="9">
        <v>0.77</v>
      </c>
      <c r="G197" s="9">
        <v>0</v>
      </c>
      <c r="H197" s="61" t="str">
        <f>IF(F197&gt;=$J$9,IF(T_4_56710123152[[#This Row],[Errors]]=0,"True Positive","False Positive"),IF(T_4_56710123152[[#This Row],[Errors]]&gt;0,"False Negative","True Negative"))</f>
        <v>True Positive</v>
      </c>
    </row>
    <row r="198" spans="1:8" x14ac:dyDescent="0.25">
      <c r="A198" t="s">
        <v>440</v>
      </c>
      <c r="C198" s="2" t="s">
        <v>264</v>
      </c>
      <c r="D198" s="2" t="s">
        <v>208</v>
      </c>
      <c r="E198" s="9" t="s">
        <v>208</v>
      </c>
      <c r="F198" s="9">
        <v>0.77</v>
      </c>
      <c r="G198" s="9">
        <v>0</v>
      </c>
      <c r="H198" s="61" t="str">
        <f>IF(F198&gt;=$J$9,IF(T_4_56710123152[[#This Row],[Errors]]=0,"True Positive","False Positive"),IF(T_4_56710123152[[#This Row],[Errors]]&gt;0,"False Negative","True Negative"))</f>
        <v>True Positive</v>
      </c>
    </row>
    <row r="199" spans="1:8" x14ac:dyDescent="0.25">
      <c r="A199" t="s">
        <v>441</v>
      </c>
      <c r="C199" s="2" t="s">
        <v>264</v>
      </c>
      <c r="D199" s="2" t="s">
        <v>225</v>
      </c>
      <c r="E199" s="9" t="s">
        <v>225</v>
      </c>
      <c r="F199" s="9">
        <v>0.56999999999999995</v>
      </c>
      <c r="G199" s="9">
        <v>0</v>
      </c>
      <c r="H199" s="61" t="str">
        <f>IF(F199&gt;=$J$9,IF(T_4_56710123152[[#This Row],[Errors]]=0,"True Positive","False Positive"),IF(T_4_56710123152[[#This Row],[Errors]]&gt;0,"False Negative","True Negative"))</f>
        <v>True Negative</v>
      </c>
    </row>
    <row r="200" spans="1:8" x14ac:dyDescent="0.25">
      <c r="A200" t="s">
        <v>442</v>
      </c>
      <c r="C200" s="2" t="s">
        <v>264</v>
      </c>
      <c r="D200" s="2" t="s">
        <v>225</v>
      </c>
      <c r="E200" s="9" t="s">
        <v>225</v>
      </c>
      <c r="F200" s="9">
        <v>0.56999999999999995</v>
      </c>
      <c r="G200" s="9">
        <v>0</v>
      </c>
      <c r="H200" s="61" t="str">
        <f>IF(F200&gt;=$J$9,IF(T_4_56710123152[[#This Row],[Errors]]=0,"True Positive","False Positive"),IF(T_4_56710123152[[#This Row],[Errors]]&gt;0,"False Negative","True Negative"))</f>
        <v>True Negative</v>
      </c>
    </row>
    <row r="201" spans="1:8" x14ac:dyDescent="0.25">
      <c r="A201" t="s">
        <v>443</v>
      </c>
      <c r="C201" s="2" t="s">
        <v>264</v>
      </c>
      <c r="D201" s="2" t="s">
        <v>155</v>
      </c>
      <c r="E201" s="9" t="s">
        <v>155</v>
      </c>
      <c r="F201" s="9">
        <v>0.71</v>
      </c>
      <c r="G201" s="9">
        <v>0</v>
      </c>
      <c r="H201" s="61" t="str">
        <f>IF(F201&gt;=$J$9,IF(T_4_56710123152[[#This Row],[Errors]]=0,"True Positive","False Positive"),IF(T_4_56710123152[[#This Row],[Errors]]&gt;0,"False Negative","True Negative"))</f>
        <v>True Positive</v>
      </c>
    </row>
    <row r="202" spans="1:8" x14ac:dyDescent="0.25">
      <c r="A202" t="s">
        <v>444</v>
      </c>
      <c r="C202" s="2" t="s">
        <v>264</v>
      </c>
      <c r="D202" s="2" t="s">
        <v>155</v>
      </c>
      <c r="E202" s="9" t="s">
        <v>155</v>
      </c>
      <c r="F202" s="9">
        <v>0.71</v>
      </c>
      <c r="G202" s="9">
        <v>0</v>
      </c>
      <c r="H202" s="61" t="str">
        <f>IF(F202&gt;=$J$9,IF(T_4_56710123152[[#This Row],[Errors]]=0,"True Positive","False Positive"),IF(T_4_56710123152[[#This Row],[Errors]]&gt;0,"False Negative","True Negative"))</f>
        <v>True Positive</v>
      </c>
    </row>
    <row r="203" spans="1:8" x14ac:dyDescent="0.25">
      <c r="A203" t="s">
        <v>445</v>
      </c>
      <c r="C203" s="2" t="s">
        <v>264</v>
      </c>
      <c r="D203" s="2" t="s">
        <v>155</v>
      </c>
      <c r="E203" s="9" t="s">
        <v>446</v>
      </c>
      <c r="F203" s="9">
        <v>0.11</v>
      </c>
      <c r="G203" s="9">
        <v>2</v>
      </c>
      <c r="H203" s="61" t="str">
        <f>IF(F203&gt;=$J$9,IF(T_4_56710123152[[#This Row],[Errors]]=0,"True Positive","False Positive"),IF(T_4_56710123152[[#This Row],[Errors]]&gt;0,"False Negative","True Negative"))</f>
        <v>False Negative</v>
      </c>
    </row>
    <row r="204" spans="1:8" x14ac:dyDescent="0.25">
      <c r="A204" t="s">
        <v>447</v>
      </c>
      <c r="C204" s="2" t="s">
        <v>264</v>
      </c>
      <c r="D204" s="2" t="s">
        <v>155</v>
      </c>
      <c r="E204" s="9" t="s">
        <v>446</v>
      </c>
      <c r="F204" s="9">
        <v>0.11</v>
      </c>
      <c r="G204" s="9">
        <v>2</v>
      </c>
      <c r="H204" s="61" t="str">
        <f>IF(F204&gt;=$J$9,IF(T_4_56710123152[[#This Row],[Errors]]=0,"True Positive","False Positive"),IF(T_4_56710123152[[#This Row],[Errors]]&gt;0,"False Negative","True Negative"))</f>
        <v>False Negative</v>
      </c>
    </row>
    <row r="205" spans="1:8" x14ac:dyDescent="0.25">
      <c r="A205" t="s">
        <v>448</v>
      </c>
      <c r="C205" s="2" t="s">
        <v>264</v>
      </c>
      <c r="D205" s="2" t="s">
        <v>119</v>
      </c>
      <c r="E205" s="9" t="s">
        <v>119</v>
      </c>
      <c r="F205" s="9">
        <v>0.67</v>
      </c>
      <c r="G205" s="9">
        <v>0</v>
      </c>
      <c r="H205" s="61" t="str">
        <f>IF(F205&gt;=$J$9,IF(T_4_56710123152[[#This Row],[Errors]]=0,"True Positive","False Positive"),IF(T_4_56710123152[[#This Row],[Errors]]&gt;0,"False Negative","True Negative"))</f>
        <v>True Negative</v>
      </c>
    </row>
    <row r="206" spans="1:8" x14ac:dyDescent="0.25">
      <c r="A206" t="s">
        <v>449</v>
      </c>
      <c r="C206" s="2" t="s">
        <v>264</v>
      </c>
      <c r="D206" s="2" t="s">
        <v>119</v>
      </c>
      <c r="E206" s="9" t="s">
        <v>119</v>
      </c>
      <c r="F206" s="9">
        <v>0.67</v>
      </c>
      <c r="G206" s="9">
        <v>0</v>
      </c>
      <c r="H206" s="61" t="str">
        <f>IF(F206&gt;=$J$9,IF(T_4_56710123152[[#This Row],[Errors]]=0,"True Positive","False Positive"),IF(T_4_56710123152[[#This Row],[Errors]]&gt;0,"False Negative","True Negative"))</f>
        <v>True Negative</v>
      </c>
    </row>
    <row r="207" spans="1:8" x14ac:dyDescent="0.25">
      <c r="A207" t="s">
        <v>450</v>
      </c>
      <c r="C207" s="2" t="s">
        <v>264</v>
      </c>
      <c r="D207" s="2" t="s">
        <v>119</v>
      </c>
      <c r="E207" s="9" t="s">
        <v>119</v>
      </c>
      <c r="F207" s="9">
        <v>0.74</v>
      </c>
      <c r="G207" s="9">
        <v>0</v>
      </c>
      <c r="H207" s="61" t="str">
        <f>IF(F207&gt;=$J$9,IF(T_4_56710123152[[#This Row],[Errors]]=0,"True Positive","False Positive"),IF(T_4_56710123152[[#This Row],[Errors]]&gt;0,"False Negative","True Negative"))</f>
        <v>True Positive</v>
      </c>
    </row>
    <row r="208" spans="1:8" x14ac:dyDescent="0.25">
      <c r="A208" t="s">
        <v>451</v>
      </c>
      <c r="C208" s="2" t="s">
        <v>264</v>
      </c>
      <c r="D208" s="2" t="s">
        <v>119</v>
      </c>
      <c r="E208" s="9" t="s">
        <v>119</v>
      </c>
      <c r="F208" s="9">
        <v>0.74</v>
      </c>
      <c r="G208" s="9">
        <v>0</v>
      </c>
      <c r="H208" s="61" t="str">
        <f>IF(F208&gt;=$J$9,IF(T_4_56710123152[[#This Row],[Errors]]=0,"True Positive","False Positive"),IF(T_4_56710123152[[#This Row],[Errors]]&gt;0,"False Negative","True Negative"))</f>
        <v>True Positive</v>
      </c>
    </row>
    <row r="209" spans="1:8" x14ac:dyDescent="0.25">
      <c r="A209" t="s">
        <v>452</v>
      </c>
      <c r="C209" s="2" t="s">
        <v>264</v>
      </c>
      <c r="D209" s="2" t="s">
        <v>119</v>
      </c>
      <c r="E209" s="9" t="s">
        <v>119</v>
      </c>
      <c r="F209" s="9">
        <v>0.75</v>
      </c>
      <c r="G209" s="9">
        <v>0</v>
      </c>
      <c r="H209" s="61" t="str">
        <f>IF(F209&gt;=$J$9,IF(T_4_56710123152[[#This Row],[Errors]]=0,"True Positive","False Positive"),IF(T_4_56710123152[[#This Row],[Errors]]&gt;0,"False Negative","True Negative"))</f>
        <v>True Positive</v>
      </c>
    </row>
    <row r="210" spans="1:8" x14ac:dyDescent="0.25">
      <c r="A210" t="s">
        <v>453</v>
      </c>
      <c r="C210" s="2" t="s">
        <v>264</v>
      </c>
      <c r="D210" s="2" t="s">
        <v>119</v>
      </c>
      <c r="E210" s="9" t="s">
        <v>119</v>
      </c>
      <c r="F210" s="9">
        <v>0.75</v>
      </c>
      <c r="G210" s="9">
        <v>0</v>
      </c>
      <c r="H210" s="61" t="str">
        <f>IF(F210&gt;=$J$9,IF(T_4_56710123152[[#This Row],[Errors]]=0,"True Positive","False Positive"),IF(T_4_56710123152[[#This Row],[Errors]]&gt;0,"False Negative","True Negative"))</f>
        <v>True Positive</v>
      </c>
    </row>
    <row r="211" spans="1:8" x14ac:dyDescent="0.25">
      <c r="A211" t="s">
        <v>454</v>
      </c>
      <c r="C211" s="2" t="s">
        <v>264</v>
      </c>
      <c r="D211" s="2" t="s">
        <v>127</v>
      </c>
      <c r="E211" s="9" t="s">
        <v>127</v>
      </c>
      <c r="F211" s="9">
        <v>0.71</v>
      </c>
      <c r="G211" s="9">
        <v>0</v>
      </c>
      <c r="H211" s="61" t="str">
        <f>IF(F211&gt;=$J$9,IF(T_4_56710123152[[#This Row],[Errors]]=0,"True Positive","False Positive"),IF(T_4_56710123152[[#This Row],[Errors]]&gt;0,"False Negative","True Negative"))</f>
        <v>True Positive</v>
      </c>
    </row>
    <row r="212" spans="1:8" x14ac:dyDescent="0.25">
      <c r="A212" t="s">
        <v>455</v>
      </c>
      <c r="C212" s="2" t="s">
        <v>264</v>
      </c>
      <c r="D212" s="2" t="s">
        <v>127</v>
      </c>
      <c r="E212" s="9" t="s">
        <v>127</v>
      </c>
      <c r="F212" s="9">
        <v>0.71</v>
      </c>
      <c r="G212" s="9">
        <v>0</v>
      </c>
      <c r="H212" s="61" t="str">
        <f>IF(F212&gt;=$J$9,IF(T_4_56710123152[[#This Row],[Errors]]=0,"True Positive","False Positive"),IF(T_4_56710123152[[#This Row],[Errors]]&gt;0,"False Negative","True Negative"))</f>
        <v>True Positive</v>
      </c>
    </row>
    <row r="213" spans="1:8" x14ac:dyDescent="0.25">
      <c r="A213" t="s">
        <v>456</v>
      </c>
      <c r="C213" s="2" t="s">
        <v>264</v>
      </c>
      <c r="D213" s="2" t="s">
        <v>229</v>
      </c>
      <c r="E213" s="9" t="s">
        <v>229</v>
      </c>
      <c r="F213" s="9">
        <v>0.75</v>
      </c>
      <c r="G213" s="9">
        <v>0</v>
      </c>
      <c r="H213" s="61" t="str">
        <f>IF(F213&gt;=$J$9,IF(T_4_56710123152[[#This Row],[Errors]]=0,"True Positive","False Positive"),IF(T_4_56710123152[[#This Row],[Errors]]&gt;0,"False Negative","True Negative"))</f>
        <v>True Positive</v>
      </c>
    </row>
    <row r="214" spans="1:8" x14ac:dyDescent="0.25">
      <c r="A214" t="s">
        <v>457</v>
      </c>
      <c r="C214" s="2" t="s">
        <v>264</v>
      </c>
      <c r="D214" s="2" t="s">
        <v>229</v>
      </c>
      <c r="E214" s="9" t="s">
        <v>229</v>
      </c>
      <c r="F214" s="9">
        <v>0.75</v>
      </c>
      <c r="G214" s="9">
        <v>0</v>
      </c>
      <c r="H214" s="61" t="str">
        <f>IF(F214&gt;=$J$9,IF(T_4_56710123152[[#This Row],[Errors]]=0,"True Positive","False Positive"),IF(T_4_56710123152[[#This Row],[Errors]]&gt;0,"False Negative","True Negative"))</f>
        <v>True Positive</v>
      </c>
    </row>
    <row r="215" spans="1:8" x14ac:dyDescent="0.25">
      <c r="A215" t="s">
        <v>458</v>
      </c>
      <c r="C215" s="2" t="s">
        <v>264</v>
      </c>
      <c r="D215" s="2" t="s">
        <v>243</v>
      </c>
      <c r="E215" s="9" t="s">
        <v>243</v>
      </c>
      <c r="F215" s="9">
        <v>0.3</v>
      </c>
      <c r="G215" s="9">
        <v>0</v>
      </c>
      <c r="H215" s="61" t="str">
        <f>IF(F215&gt;=$J$9,IF(T_4_56710123152[[#This Row],[Errors]]=0,"True Positive","False Positive"),IF(T_4_56710123152[[#This Row],[Errors]]&gt;0,"False Negative","True Negative"))</f>
        <v>True Negative</v>
      </c>
    </row>
    <row r="216" spans="1:8" x14ac:dyDescent="0.25">
      <c r="A216" t="s">
        <v>460</v>
      </c>
      <c r="C216" s="2" t="s">
        <v>264</v>
      </c>
      <c r="D216" s="2" t="s">
        <v>243</v>
      </c>
      <c r="E216" s="9" t="s">
        <v>243</v>
      </c>
      <c r="F216" s="9">
        <v>0.3</v>
      </c>
      <c r="G216" s="9">
        <v>0</v>
      </c>
      <c r="H216" s="61" t="str">
        <f>IF(F216&gt;=$J$9,IF(T_4_56710123152[[#This Row],[Errors]]=0,"True Positive","False Positive"),IF(T_4_56710123152[[#This Row],[Errors]]&gt;0,"False Negative","True Negative"))</f>
        <v>True Negative</v>
      </c>
    </row>
    <row r="217" spans="1:8" x14ac:dyDescent="0.25">
      <c r="A217" t="s">
        <v>461</v>
      </c>
      <c r="C217" s="2" t="s">
        <v>264</v>
      </c>
      <c r="D217" s="2" t="s">
        <v>143</v>
      </c>
      <c r="E217" s="9" t="s">
        <v>143</v>
      </c>
      <c r="F217" s="9">
        <v>0.7</v>
      </c>
      <c r="G217" s="9">
        <v>0</v>
      </c>
      <c r="H217" s="61" t="str">
        <f>IF(F217&gt;=$J$9,IF(T_4_56710123152[[#This Row],[Errors]]=0,"True Positive","False Positive"),IF(T_4_56710123152[[#This Row],[Errors]]&gt;0,"False Negative","True Negative"))</f>
        <v>True Positive</v>
      </c>
    </row>
    <row r="218" spans="1:8" x14ac:dyDescent="0.25">
      <c r="A218" t="s">
        <v>462</v>
      </c>
      <c r="C218" s="2" t="s">
        <v>264</v>
      </c>
      <c r="D218" s="2" t="s">
        <v>143</v>
      </c>
      <c r="E218" s="9" t="s">
        <v>143</v>
      </c>
      <c r="F218" s="9">
        <v>0.7</v>
      </c>
      <c r="G218" s="9">
        <v>0</v>
      </c>
      <c r="H218" s="61" t="str">
        <f>IF(F218&gt;=$J$9,IF(T_4_56710123152[[#This Row],[Errors]]=0,"True Positive","False Positive"),IF(T_4_56710123152[[#This Row],[Errors]]&gt;0,"False Negative","True Negative"))</f>
        <v>True Positive</v>
      </c>
    </row>
    <row r="219" spans="1:8" x14ac:dyDescent="0.25">
      <c r="A219" t="s">
        <v>463</v>
      </c>
      <c r="C219" s="2" t="s">
        <v>264</v>
      </c>
      <c r="D219" s="2" t="s">
        <v>73</v>
      </c>
      <c r="E219" s="9" t="s">
        <v>73</v>
      </c>
      <c r="F219" s="9">
        <v>0.77</v>
      </c>
      <c r="G219" s="9">
        <v>0</v>
      </c>
      <c r="H219" s="61" t="str">
        <f>IF(F219&gt;=$J$9,IF(T_4_56710123152[[#This Row],[Errors]]=0,"True Positive","False Positive"),IF(T_4_56710123152[[#This Row],[Errors]]&gt;0,"False Negative","True Negative"))</f>
        <v>True Positive</v>
      </c>
    </row>
    <row r="220" spans="1:8" x14ac:dyDescent="0.25">
      <c r="A220" t="s">
        <v>464</v>
      </c>
      <c r="C220" s="2" t="s">
        <v>264</v>
      </c>
      <c r="D220" s="2" t="s">
        <v>73</v>
      </c>
      <c r="E220" s="9" t="s">
        <v>73</v>
      </c>
      <c r="F220" s="9">
        <v>0.77</v>
      </c>
      <c r="G220" s="9">
        <v>0</v>
      </c>
      <c r="H220" s="61" t="str">
        <f>IF(F220&gt;=$J$9,IF(T_4_56710123152[[#This Row],[Errors]]=0,"True Positive","False Positive"),IF(T_4_56710123152[[#This Row],[Errors]]&gt;0,"False Negative","True Negative"))</f>
        <v>True Positive</v>
      </c>
    </row>
    <row r="221" spans="1:8" x14ac:dyDescent="0.25">
      <c r="A221" t="s">
        <v>465</v>
      </c>
      <c r="C221" s="2" t="s">
        <v>264</v>
      </c>
      <c r="D221" s="2" t="s">
        <v>73</v>
      </c>
      <c r="E221" s="9" t="s">
        <v>73</v>
      </c>
      <c r="F221" s="9">
        <v>0.56999999999999995</v>
      </c>
      <c r="G221" s="9">
        <v>0</v>
      </c>
      <c r="H221" s="61" t="str">
        <f>IF(F221&gt;=$J$9,IF(T_4_56710123152[[#This Row],[Errors]]=0,"True Positive","False Positive"),IF(T_4_56710123152[[#This Row],[Errors]]&gt;0,"False Negative","True Negative"))</f>
        <v>True Negative</v>
      </c>
    </row>
    <row r="222" spans="1:8" x14ac:dyDescent="0.25">
      <c r="A222" t="s">
        <v>466</v>
      </c>
      <c r="C222" s="2" t="s">
        <v>264</v>
      </c>
      <c r="D222" s="2" t="s">
        <v>73</v>
      </c>
      <c r="E222" s="9" t="s">
        <v>73</v>
      </c>
      <c r="F222" s="9">
        <v>0.56999999999999995</v>
      </c>
      <c r="G222" s="9">
        <v>0</v>
      </c>
      <c r="H222" s="61" t="str">
        <f>IF(F222&gt;=$J$9,IF(T_4_56710123152[[#This Row],[Errors]]=0,"True Positive","False Positive"),IF(T_4_56710123152[[#This Row],[Errors]]&gt;0,"False Negative","True Negative"))</f>
        <v>True Negative</v>
      </c>
    </row>
    <row r="223" spans="1:8" x14ac:dyDescent="0.25">
      <c r="A223" t="s">
        <v>467</v>
      </c>
      <c r="C223" s="2" t="s">
        <v>264</v>
      </c>
      <c r="D223" s="2" t="s">
        <v>234</v>
      </c>
      <c r="E223" s="9" t="s">
        <v>234</v>
      </c>
      <c r="F223" s="9">
        <v>0.47</v>
      </c>
      <c r="G223" s="9">
        <v>0</v>
      </c>
      <c r="H223" s="61" t="str">
        <f>IF(F223&gt;=$J$9,IF(T_4_56710123152[[#This Row],[Errors]]=0,"True Positive","False Positive"),IF(T_4_56710123152[[#This Row],[Errors]]&gt;0,"False Negative","True Negative"))</f>
        <v>True Negative</v>
      </c>
    </row>
    <row r="224" spans="1:8" x14ac:dyDescent="0.25">
      <c r="A224" t="s">
        <v>469</v>
      </c>
      <c r="C224" s="2" t="s">
        <v>264</v>
      </c>
      <c r="D224" s="2" t="s">
        <v>234</v>
      </c>
      <c r="E224" s="9" t="s">
        <v>234</v>
      </c>
      <c r="F224" s="9">
        <v>0.47</v>
      </c>
      <c r="G224" s="9">
        <v>0</v>
      </c>
      <c r="H224" s="61" t="str">
        <f>IF(F224&gt;=$J$9,IF(T_4_56710123152[[#This Row],[Errors]]=0,"True Positive","False Positive"),IF(T_4_56710123152[[#This Row],[Errors]]&gt;0,"False Negative","True Negative"))</f>
        <v>True Negative</v>
      </c>
    </row>
    <row r="225" spans="1:8" x14ac:dyDescent="0.25">
      <c r="A225" t="s">
        <v>470</v>
      </c>
      <c r="C225" s="2" t="s">
        <v>264</v>
      </c>
      <c r="D225" s="2" t="s">
        <v>234</v>
      </c>
      <c r="E225" s="9" t="s">
        <v>234</v>
      </c>
      <c r="F225" s="9">
        <v>0.82</v>
      </c>
      <c r="G225" s="9">
        <v>0</v>
      </c>
      <c r="H225" s="61" t="str">
        <f>IF(F225&gt;=$J$9,IF(T_4_56710123152[[#This Row],[Errors]]=0,"True Positive","False Positive"),IF(T_4_56710123152[[#This Row],[Errors]]&gt;0,"False Negative","True Negative"))</f>
        <v>True Positive</v>
      </c>
    </row>
    <row r="226" spans="1:8" x14ac:dyDescent="0.25">
      <c r="A226" t="s">
        <v>471</v>
      </c>
      <c r="C226" s="2" t="s">
        <v>264</v>
      </c>
      <c r="D226" s="2" t="s">
        <v>234</v>
      </c>
      <c r="E226" s="9" t="s">
        <v>234</v>
      </c>
      <c r="F226" s="9">
        <v>0.82</v>
      </c>
      <c r="G226" s="9">
        <v>0</v>
      </c>
      <c r="H226" s="61" t="str">
        <f>IF(F226&gt;=$J$9,IF(T_4_56710123152[[#This Row],[Errors]]=0,"True Positive","False Positive"),IF(T_4_56710123152[[#This Row],[Errors]]&gt;0,"False Negative","True Negative"))</f>
        <v>True Positive</v>
      </c>
    </row>
    <row r="227" spans="1:8" x14ac:dyDescent="0.25">
      <c r="A227" t="s">
        <v>472</v>
      </c>
      <c r="C227" s="2" t="s">
        <v>264</v>
      </c>
      <c r="D227" s="2" t="s">
        <v>12</v>
      </c>
      <c r="E227" s="9" t="s">
        <v>12</v>
      </c>
      <c r="F227" s="9">
        <v>0.85</v>
      </c>
      <c r="G227" s="9">
        <v>0</v>
      </c>
      <c r="H227" s="61" t="str">
        <f>IF(F227&gt;=$J$9,IF(T_4_56710123152[[#This Row],[Errors]]=0,"True Positive","False Positive"),IF(T_4_56710123152[[#This Row],[Errors]]&gt;0,"False Negative","True Negative"))</f>
        <v>True Positive</v>
      </c>
    </row>
    <row r="228" spans="1:8" x14ac:dyDescent="0.25">
      <c r="A228" t="s">
        <v>473</v>
      </c>
      <c r="C228" s="2" t="s">
        <v>264</v>
      </c>
      <c r="D228" s="2" t="s">
        <v>12</v>
      </c>
      <c r="E228" s="9" t="s">
        <v>12</v>
      </c>
      <c r="F228" s="9">
        <v>0.85</v>
      </c>
      <c r="G228" s="9">
        <v>0</v>
      </c>
      <c r="H228" s="61" t="str">
        <f>IF(F228&gt;=$J$9,IF(T_4_56710123152[[#This Row],[Errors]]=0,"True Positive","False Positive"),IF(T_4_56710123152[[#This Row],[Errors]]&gt;0,"False Negative","True Negative"))</f>
        <v>True Positive</v>
      </c>
    </row>
    <row r="229" spans="1:8" x14ac:dyDescent="0.25">
      <c r="A229" t="s">
        <v>474</v>
      </c>
      <c r="C229" s="2" t="s">
        <v>264</v>
      </c>
      <c r="D229" s="2" t="s">
        <v>12</v>
      </c>
      <c r="E229" s="9" t="s">
        <v>12</v>
      </c>
      <c r="F229" s="9">
        <v>0.62</v>
      </c>
      <c r="G229" s="9">
        <v>0</v>
      </c>
      <c r="H229" s="61" t="str">
        <f>IF(F229&gt;=$J$9,IF(T_4_56710123152[[#This Row],[Errors]]=0,"True Positive","False Positive"),IF(T_4_56710123152[[#This Row],[Errors]]&gt;0,"False Negative","True Negative"))</f>
        <v>True Negative</v>
      </c>
    </row>
    <row r="230" spans="1:8" x14ac:dyDescent="0.25">
      <c r="A230" t="s">
        <v>476</v>
      </c>
      <c r="C230" s="2" t="s">
        <v>264</v>
      </c>
      <c r="D230" s="2" t="s">
        <v>12</v>
      </c>
      <c r="E230" s="9" t="s">
        <v>12</v>
      </c>
      <c r="F230" s="9">
        <v>0.62</v>
      </c>
      <c r="G230" s="9">
        <v>0</v>
      </c>
      <c r="H230" s="61" t="str">
        <f>IF(F230&gt;=$J$9,IF(T_4_56710123152[[#This Row],[Errors]]=0,"True Positive","False Positive"),IF(T_4_56710123152[[#This Row],[Errors]]&gt;0,"False Negative","True Negative"))</f>
        <v>True Negative</v>
      </c>
    </row>
    <row r="231" spans="1:8" x14ac:dyDescent="0.25">
      <c r="A231" t="s">
        <v>477</v>
      </c>
      <c r="C231" s="2" t="s">
        <v>264</v>
      </c>
      <c r="D231" s="2" t="s">
        <v>12</v>
      </c>
      <c r="E231" s="9" t="s">
        <v>12</v>
      </c>
      <c r="F231" s="9">
        <v>0.8</v>
      </c>
      <c r="G231" s="9">
        <v>0</v>
      </c>
      <c r="H231" s="61" t="str">
        <f>IF(F231&gt;=$J$9,IF(T_4_56710123152[[#This Row],[Errors]]=0,"True Positive","False Positive"),IF(T_4_56710123152[[#This Row],[Errors]]&gt;0,"False Negative","True Negative"))</f>
        <v>True Positive</v>
      </c>
    </row>
    <row r="232" spans="1:8" x14ac:dyDescent="0.25">
      <c r="A232" t="s">
        <v>478</v>
      </c>
      <c r="C232" s="2" t="s">
        <v>264</v>
      </c>
      <c r="D232" s="2" t="s">
        <v>12</v>
      </c>
      <c r="E232" s="9" t="s">
        <v>12</v>
      </c>
      <c r="F232" s="9">
        <v>0.8</v>
      </c>
      <c r="G232" s="9">
        <v>0</v>
      </c>
      <c r="H232" s="61" t="str">
        <f>IF(F232&gt;=$J$9,IF(T_4_56710123152[[#This Row],[Errors]]=0,"True Positive","False Positive"),IF(T_4_56710123152[[#This Row],[Errors]]&gt;0,"False Negative","True Negative"))</f>
        <v>True Positive</v>
      </c>
    </row>
    <row r="233" spans="1:8" x14ac:dyDescent="0.25">
      <c r="A233" t="s">
        <v>479</v>
      </c>
      <c r="C233" s="2" t="s">
        <v>264</v>
      </c>
      <c r="D233" s="2" t="s">
        <v>12</v>
      </c>
      <c r="E233" s="9" t="s">
        <v>12</v>
      </c>
      <c r="F233" s="9">
        <v>0.72</v>
      </c>
      <c r="G233" s="9">
        <v>0</v>
      </c>
      <c r="H233" s="61" t="str">
        <f>IF(F233&gt;=$J$9,IF(T_4_56710123152[[#This Row],[Errors]]=0,"True Positive","False Positive"),IF(T_4_56710123152[[#This Row],[Errors]]&gt;0,"False Negative","True Negative"))</f>
        <v>True Positive</v>
      </c>
    </row>
    <row r="234" spans="1:8" x14ac:dyDescent="0.25">
      <c r="A234" t="s">
        <v>480</v>
      </c>
      <c r="C234" s="2" t="s">
        <v>264</v>
      </c>
      <c r="D234" s="2" t="s">
        <v>12</v>
      </c>
      <c r="E234" s="9" t="s">
        <v>12</v>
      </c>
      <c r="F234" s="9">
        <v>0.72</v>
      </c>
      <c r="G234" s="9">
        <v>0</v>
      </c>
      <c r="H234" s="61" t="str">
        <f>IF(F234&gt;=$J$9,IF(T_4_56710123152[[#This Row],[Errors]]=0,"True Positive","False Positive"),IF(T_4_56710123152[[#This Row],[Errors]]&gt;0,"False Negative","True Negative"))</f>
        <v>True Positive</v>
      </c>
    </row>
    <row r="235" spans="1:8" x14ac:dyDescent="0.25">
      <c r="A235" t="s">
        <v>481</v>
      </c>
      <c r="C235" s="2" t="s">
        <v>264</v>
      </c>
      <c r="D235" s="2" t="s">
        <v>12</v>
      </c>
      <c r="E235" s="9" t="s">
        <v>12</v>
      </c>
      <c r="F235" s="9">
        <v>0.55000000000000004</v>
      </c>
      <c r="G235" s="9">
        <v>0</v>
      </c>
      <c r="H235" s="61" t="str">
        <f>IF(F235&gt;=$J$9,IF(T_4_56710123152[[#This Row],[Errors]]=0,"True Positive","False Positive"),IF(T_4_56710123152[[#This Row],[Errors]]&gt;0,"False Negative","True Negative"))</f>
        <v>True Negative</v>
      </c>
    </row>
    <row r="236" spans="1:8" x14ac:dyDescent="0.25">
      <c r="A236" t="s">
        <v>482</v>
      </c>
      <c r="C236" s="2" t="s">
        <v>264</v>
      </c>
      <c r="D236" s="2" t="s">
        <v>12</v>
      </c>
      <c r="E236" s="9" t="s">
        <v>12</v>
      </c>
      <c r="F236" s="9">
        <v>0.55000000000000004</v>
      </c>
      <c r="G236" s="9">
        <v>0</v>
      </c>
      <c r="H236" s="61" t="str">
        <f>IF(F236&gt;=$J$9,IF(T_4_56710123152[[#This Row],[Errors]]=0,"True Positive","False Positive"),IF(T_4_56710123152[[#This Row],[Errors]]&gt;0,"False Negative","True Negative"))</f>
        <v>True Negative</v>
      </c>
    </row>
    <row r="237" spans="1:8" x14ac:dyDescent="0.25">
      <c r="A237" t="s">
        <v>483</v>
      </c>
      <c r="C237" s="2" t="s">
        <v>264</v>
      </c>
      <c r="D237" s="2" t="s">
        <v>12</v>
      </c>
      <c r="E237" s="9" t="s">
        <v>12</v>
      </c>
      <c r="F237" s="9">
        <v>0.6</v>
      </c>
      <c r="G237" s="9">
        <v>0</v>
      </c>
      <c r="H237" s="61" t="str">
        <f>IF(F237&gt;=$J$9,IF(T_4_56710123152[[#This Row],[Errors]]=0,"True Positive","False Positive"),IF(T_4_56710123152[[#This Row],[Errors]]&gt;0,"False Negative","True Negative"))</f>
        <v>True Negative</v>
      </c>
    </row>
    <row r="238" spans="1:8" x14ac:dyDescent="0.25">
      <c r="A238" t="s">
        <v>484</v>
      </c>
      <c r="C238" s="2" t="s">
        <v>264</v>
      </c>
      <c r="D238" s="2" t="s">
        <v>12</v>
      </c>
      <c r="E238" s="9" t="s">
        <v>12</v>
      </c>
      <c r="F238" s="9">
        <v>0.6</v>
      </c>
      <c r="G238" s="9">
        <v>0</v>
      </c>
      <c r="H238" s="61" t="str">
        <f>IF(F238&gt;=$J$9,IF(T_4_56710123152[[#This Row],[Errors]]=0,"True Positive","False Positive"),IF(T_4_56710123152[[#This Row],[Errors]]&gt;0,"False Negative","True Negative"))</f>
        <v>True Negative</v>
      </c>
    </row>
    <row r="239" spans="1:8" x14ac:dyDescent="0.25">
      <c r="A239" t="s">
        <v>485</v>
      </c>
      <c r="C239" s="2" t="s">
        <v>264</v>
      </c>
      <c r="D239" s="2" t="s">
        <v>217</v>
      </c>
      <c r="E239" s="9" t="s">
        <v>722</v>
      </c>
      <c r="F239" s="9">
        <v>0.12</v>
      </c>
      <c r="G239" s="9">
        <v>1</v>
      </c>
      <c r="H239" s="61" t="str">
        <f>IF(F239&gt;=$J$9,IF(T_4_56710123152[[#This Row],[Errors]]=0,"True Positive","False Positive"),IF(T_4_56710123152[[#This Row],[Errors]]&gt;0,"False Negative","True Negative"))</f>
        <v>False Negative</v>
      </c>
    </row>
    <row r="240" spans="1:8" x14ac:dyDescent="0.25">
      <c r="A240" t="s">
        <v>486</v>
      </c>
      <c r="C240" s="2" t="s">
        <v>264</v>
      </c>
      <c r="D240" s="2" t="s">
        <v>217</v>
      </c>
      <c r="E240" s="9" t="s">
        <v>722</v>
      </c>
      <c r="F240" s="9">
        <v>0.12</v>
      </c>
      <c r="G240" s="9">
        <v>1</v>
      </c>
      <c r="H240" s="61" t="str">
        <f>IF(F240&gt;=$J$9,IF(T_4_56710123152[[#This Row],[Errors]]=0,"True Positive","False Positive"),IF(T_4_56710123152[[#This Row],[Errors]]&gt;0,"False Negative","True Negative"))</f>
        <v>False Negative</v>
      </c>
    </row>
    <row r="241" spans="1:8" x14ac:dyDescent="0.25">
      <c r="A241" t="s">
        <v>487</v>
      </c>
      <c r="C241" s="2" t="s">
        <v>264</v>
      </c>
      <c r="D241" s="2" t="s">
        <v>239</v>
      </c>
      <c r="E241" s="9" t="s">
        <v>488</v>
      </c>
      <c r="F241" s="9">
        <v>0.12</v>
      </c>
      <c r="G241" s="9">
        <v>1</v>
      </c>
      <c r="H241" s="61" t="str">
        <f>IF(F241&gt;=$J$9,IF(T_4_56710123152[[#This Row],[Errors]]=0,"True Positive","False Positive"),IF(T_4_56710123152[[#This Row],[Errors]]&gt;0,"False Negative","True Negative"))</f>
        <v>False Negative</v>
      </c>
    </row>
    <row r="242" spans="1:8" x14ac:dyDescent="0.25">
      <c r="A242" t="s">
        <v>489</v>
      </c>
      <c r="C242" s="2" t="s">
        <v>264</v>
      </c>
      <c r="D242" s="2" t="s">
        <v>239</v>
      </c>
      <c r="E242" s="9" t="s">
        <v>488</v>
      </c>
      <c r="F242" s="9">
        <v>0.12</v>
      </c>
      <c r="G242" s="9">
        <v>1</v>
      </c>
      <c r="H242" s="61" t="str">
        <f>IF(F242&gt;=$J$9,IF(T_4_56710123152[[#This Row],[Errors]]=0,"True Positive","False Positive"),IF(T_4_56710123152[[#This Row],[Errors]]&gt;0,"False Negative","True Negative"))</f>
        <v>False Negative</v>
      </c>
    </row>
    <row r="243" spans="1:8" x14ac:dyDescent="0.25">
      <c r="A243" t="s">
        <v>490</v>
      </c>
      <c r="C243" s="2" t="s">
        <v>264</v>
      </c>
      <c r="D243" s="2" t="s">
        <v>17</v>
      </c>
      <c r="E243" s="9" t="s">
        <v>17</v>
      </c>
      <c r="F243" s="9">
        <v>0.86</v>
      </c>
      <c r="G243" s="9">
        <v>0</v>
      </c>
      <c r="H243" s="61" t="str">
        <f>IF(F243&gt;=$J$9,IF(T_4_56710123152[[#This Row],[Errors]]=0,"True Positive","False Positive"),IF(T_4_56710123152[[#This Row],[Errors]]&gt;0,"False Negative","True Negative"))</f>
        <v>True Positive</v>
      </c>
    </row>
    <row r="244" spans="1:8" x14ac:dyDescent="0.25">
      <c r="A244" t="s">
        <v>491</v>
      </c>
      <c r="C244" s="2" t="s">
        <v>264</v>
      </c>
      <c r="D244" s="2" t="s">
        <v>17</v>
      </c>
      <c r="E244" s="9" t="s">
        <v>17</v>
      </c>
      <c r="F244" s="9">
        <v>0.86</v>
      </c>
      <c r="G244" s="9">
        <v>0</v>
      </c>
      <c r="H244" s="61" t="str">
        <f>IF(F244&gt;=$J$9,IF(T_4_56710123152[[#This Row],[Errors]]=0,"True Positive","False Positive"),IF(T_4_56710123152[[#This Row],[Errors]]&gt;0,"False Negative","True Negative"))</f>
        <v>True Positive</v>
      </c>
    </row>
    <row r="245" spans="1:8" x14ac:dyDescent="0.25">
      <c r="A245" t="s">
        <v>492</v>
      </c>
      <c r="C245" s="2" t="s">
        <v>264</v>
      </c>
      <c r="D245" s="2" t="s">
        <v>213</v>
      </c>
      <c r="E245" s="9" t="s">
        <v>213</v>
      </c>
      <c r="F245" s="9">
        <v>0.73</v>
      </c>
      <c r="G245" s="9">
        <v>0</v>
      </c>
      <c r="H245" s="61" t="str">
        <f>IF(F245&gt;=$J$9,IF(T_4_56710123152[[#This Row],[Errors]]=0,"True Positive","False Positive"),IF(T_4_56710123152[[#This Row],[Errors]]&gt;0,"False Negative","True Negative"))</f>
        <v>True Positive</v>
      </c>
    </row>
    <row r="246" spans="1:8" x14ac:dyDescent="0.25">
      <c r="A246" t="s">
        <v>493</v>
      </c>
      <c r="C246" s="2" t="s">
        <v>264</v>
      </c>
      <c r="D246" s="2" t="s">
        <v>213</v>
      </c>
      <c r="E246" s="9" t="s">
        <v>213</v>
      </c>
      <c r="F246" s="9">
        <v>0.73</v>
      </c>
      <c r="G246" s="9">
        <v>0</v>
      </c>
      <c r="H246" s="61" t="str">
        <f>IF(F246&gt;=$J$9,IF(T_4_56710123152[[#This Row],[Errors]]=0,"True Positive","False Positive"),IF(T_4_56710123152[[#This Row],[Errors]]&gt;0,"False Negative","True Negative"))</f>
        <v>True Positive</v>
      </c>
    </row>
    <row r="247" spans="1:8" x14ac:dyDescent="0.25">
      <c r="A247" t="s">
        <v>494</v>
      </c>
      <c r="C247" s="2" t="s">
        <v>264</v>
      </c>
      <c r="D247" s="2" t="s">
        <v>153</v>
      </c>
      <c r="E247" s="9" t="s">
        <v>153</v>
      </c>
      <c r="F247" s="9">
        <v>0.63</v>
      </c>
      <c r="G247" s="9">
        <v>0</v>
      </c>
      <c r="H247" s="61" t="str">
        <f>IF(F247&gt;=$J$9,IF(T_4_56710123152[[#This Row],[Errors]]=0,"True Positive","False Positive"),IF(T_4_56710123152[[#This Row],[Errors]]&gt;0,"False Negative","True Negative"))</f>
        <v>True Negative</v>
      </c>
    </row>
    <row r="248" spans="1:8" x14ac:dyDescent="0.25">
      <c r="A248" t="s">
        <v>495</v>
      </c>
      <c r="C248" s="2" t="s">
        <v>264</v>
      </c>
      <c r="D248" s="2" t="s">
        <v>153</v>
      </c>
      <c r="E248" s="9" t="s">
        <v>153</v>
      </c>
      <c r="F248" s="9">
        <v>0.63</v>
      </c>
      <c r="G248" s="9">
        <v>0</v>
      </c>
      <c r="H248" s="61" t="str">
        <f>IF(F248&gt;=$J$9,IF(T_4_56710123152[[#This Row],[Errors]]=0,"True Positive","False Positive"),IF(T_4_56710123152[[#This Row],[Errors]]&gt;0,"False Negative","True Negative"))</f>
        <v>True Negative</v>
      </c>
    </row>
    <row r="249" spans="1:8" x14ac:dyDescent="0.25">
      <c r="A249" t="s">
        <v>496</v>
      </c>
      <c r="C249" s="2" t="s">
        <v>264</v>
      </c>
      <c r="D249" s="2" t="s">
        <v>45</v>
      </c>
      <c r="E249" s="9" t="s">
        <v>45</v>
      </c>
      <c r="F249" s="9">
        <v>0.76</v>
      </c>
      <c r="G249" s="9">
        <v>0</v>
      </c>
      <c r="H249" s="61" t="str">
        <f>IF(F249&gt;=$J$9,IF(T_4_56710123152[[#This Row],[Errors]]=0,"True Positive","False Positive"),IF(T_4_56710123152[[#This Row],[Errors]]&gt;0,"False Negative","True Negative"))</f>
        <v>True Positive</v>
      </c>
    </row>
    <row r="250" spans="1:8" x14ac:dyDescent="0.25">
      <c r="A250" t="s">
        <v>497</v>
      </c>
      <c r="C250" s="2" t="s">
        <v>264</v>
      </c>
      <c r="D250" s="2" t="s">
        <v>45</v>
      </c>
      <c r="E250" s="9" t="s">
        <v>45</v>
      </c>
      <c r="F250" s="9">
        <v>0.76</v>
      </c>
      <c r="G250" s="9">
        <v>0</v>
      </c>
      <c r="H250" s="61" t="str">
        <f>IF(F250&gt;=$J$9,IF(T_4_56710123152[[#This Row],[Errors]]=0,"True Positive","False Positive"),IF(T_4_56710123152[[#This Row],[Errors]]&gt;0,"False Negative","True Negative"))</f>
        <v>True Positive</v>
      </c>
    </row>
    <row r="251" spans="1:8" x14ac:dyDescent="0.25">
      <c r="A251" t="s">
        <v>498</v>
      </c>
      <c r="C251" s="2" t="s">
        <v>264</v>
      </c>
      <c r="D251" s="2" t="s">
        <v>128</v>
      </c>
      <c r="E251" s="9" t="s">
        <v>128</v>
      </c>
      <c r="F251" s="9">
        <v>0.82</v>
      </c>
      <c r="G251" s="9">
        <v>0</v>
      </c>
      <c r="H251" s="61" t="str">
        <f>IF(F251&gt;=$J$9,IF(T_4_56710123152[[#This Row],[Errors]]=0,"True Positive","False Positive"),IF(T_4_56710123152[[#This Row],[Errors]]&gt;0,"False Negative","True Negative"))</f>
        <v>True Positive</v>
      </c>
    </row>
    <row r="252" spans="1:8" x14ac:dyDescent="0.25">
      <c r="A252" t="s">
        <v>499</v>
      </c>
      <c r="C252" s="2" t="s">
        <v>264</v>
      </c>
      <c r="D252" s="2" t="s">
        <v>128</v>
      </c>
      <c r="E252" s="9" t="s">
        <v>128</v>
      </c>
      <c r="F252" s="9">
        <v>0.82</v>
      </c>
      <c r="G252" s="9">
        <v>0</v>
      </c>
      <c r="H252" s="61" t="str">
        <f>IF(F252&gt;=$J$9,IF(T_4_56710123152[[#This Row],[Errors]]=0,"True Positive","False Positive"),IF(T_4_56710123152[[#This Row],[Errors]]&gt;0,"False Negative","True Negative"))</f>
        <v>True Positive</v>
      </c>
    </row>
    <row r="253" spans="1:8" x14ac:dyDescent="0.25">
      <c r="A253" t="s">
        <v>500</v>
      </c>
      <c r="C253" s="2" t="s">
        <v>264</v>
      </c>
      <c r="D253" s="2" t="s">
        <v>128</v>
      </c>
      <c r="E253" s="9" t="s">
        <v>128</v>
      </c>
      <c r="F253" s="9">
        <v>0.81</v>
      </c>
      <c r="G253" s="9">
        <v>0</v>
      </c>
      <c r="H253" s="61" t="str">
        <f>IF(F253&gt;=$J$9,IF(T_4_56710123152[[#This Row],[Errors]]=0,"True Positive","False Positive"),IF(T_4_56710123152[[#This Row],[Errors]]&gt;0,"False Negative","True Negative"))</f>
        <v>True Positive</v>
      </c>
    </row>
    <row r="254" spans="1:8" x14ac:dyDescent="0.25">
      <c r="A254" t="s">
        <v>501</v>
      </c>
      <c r="C254" s="2" t="s">
        <v>264</v>
      </c>
      <c r="D254" s="2" t="s">
        <v>128</v>
      </c>
      <c r="E254" s="9" t="s">
        <v>128</v>
      </c>
      <c r="F254" s="9">
        <v>0.81</v>
      </c>
      <c r="G254" s="9">
        <v>0</v>
      </c>
      <c r="H254" s="61" t="str">
        <f>IF(F254&gt;=$J$9,IF(T_4_56710123152[[#This Row],[Errors]]=0,"True Positive","False Positive"),IF(T_4_56710123152[[#This Row],[Errors]]&gt;0,"False Negative","True Negative"))</f>
        <v>True Positive</v>
      </c>
    </row>
    <row r="255" spans="1:8" x14ac:dyDescent="0.25">
      <c r="A255" t="s">
        <v>502</v>
      </c>
      <c r="C255" s="2" t="s">
        <v>264</v>
      </c>
      <c r="D255" s="2" t="s">
        <v>209</v>
      </c>
      <c r="E255" s="9" t="s">
        <v>209</v>
      </c>
      <c r="F255" s="9">
        <v>0.71</v>
      </c>
      <c r="G255" s="9">
        <v>0</v>
      </c>
      <c r="H255" s="61" t="str">
        <f>IF(F255&gt;=$J$9,IF(T_4_56710123152[[#This Row],[Errors]]=0,"True Positive","False Positive"),IF(T_4_56710123152[[#This Row],[Errors]]&gt;0,"False Negative","True Negative"))</f>
        <v>True Positive</v>
      </c>
    </row>
    <row r="256" spans="1:8" x14ac:dyDescent="0.25">
      <c r="A256" t="s">
        <v>503</v>
      </c>
      <c r="C256" s="2" t="s">
        <v>264</v>
      </c>
      <c r="D256" s="2" t="s">
        <v>209</v>
      </c>
      <c r="E256" s="9" t="s">
        <v>209</v>
      </c>
      <c r="F256" s="9">
        <v>0.71</v>
      </c>
      <c r="G256" s="9">
        <v>0</v>
      </c>
      <c r="H256" s="61" t="str">
        <f>IF(F256&gt;=$J$9,IF(T_4_56710123152[[#This Row],[Errors]]=0,"True Positive","False Positive"),IF(T_4_56710123152[[#This Row],[Errors]]&gt;0,"False Negative","True Negative"))</f>
        <v>True Positive</v>
      </c>
    </row>
    <row r="257" spans="1:8" x14ac:dyDescent="0.25">
      <c r="A257" t="s">
        <v>504</v>
      </c>
      <c r="C257" s="2" t="s">
        <v>264</v>
      </c>
      <c r="D257" s="2" t="s">
        <v>54</v>
      </c>
      <c r="E257" s="9" t="s">
        <v>54</v>
      </c>
      <c r="F257" s="9">
        <v>0.68</v>
      </c>
      <c r="G257" s="9">
        <v>0</v>
      </c>
      <c r="H257" s="61" t="str">
        <f>IF(F257&gt;=$J$9,IF(T_4_56710123152[[#This Row],[Errors]]=0,"True Positive","False Positive"),IF(T_4_56710123152[[#This Row],[Errors]]&gt;0,"False Negative","True Negative"))</f>
        <v>True Positive</v>
      </c>
    </row>
    <row r="258" spans="1:8" x14ac:dyDescent="0.25">
      <c r="A258" t="s">
        <v>506</v>
      </c>
      <c r="C258" s="2" t="s">
        <v>264</v>
      </c>
      <c r="D258" s="2" t="s">
        <v>54</v>
      </c>
      <c r="E258" s="9" t="s">
        <v>54</v>
      </c>
      <c r="F258" s="9">
        <v>0.68</v>
      </c>
      <c r="G258" s="9">
        <v>0</v>
      </c>
      <c r="H258" s="61" t="str">
        <f>IF(F258&gt;=$J$9,IF(T_4_56710123152[[#This Row],[Errors]]=0,"True Positive","False Positive"),IF(T_4_56710123152[[#This Row],[Errors]]&gt;0,"False Negative","True Negative"))</f>
        <v>True Positive</v>
      </c>
    </row>
    <row r="259" spans="1:8" x14ac:dyDescent="0.25">
      <c r="A259" t="s">
        <v>507</v>
      </c>
      <c r="C259" s="2" t="s">
        <v>264</v>
      </c>
      <c r="D259" s="2" t="s">
        <v>214</v>
      </c>
      <c r="E259" s="9" t="s">
        <v>214</v>
      </c>
      <c r="F259" s="9">
        <v>0.85</v>
      </c>
      <c r="G259" s="9">
        <v>0</v>
      </c>
      <c r="H259" s="61" t="str">
        <f>IF(F259&gt;=$J$9,IF(T_4_56710123152[[#This Row],[Errors]]=0,"True Positive","False Positive"),IF(T_4_56710123152[[#This Row],[Errors]]&gt;0,"False Negative","True Negative"))</f>
        <v>True Positive</v>
      </c>
    </row>
    <row r="260" spans="1:8" x14ac:dyDescent="0.25">
      <c r="A260" t="s">
        <v>508</v>
      </c>
      <c r="C260" s="2" t="s">
        <v>264</v>
      </c>
      <c r="D260" s="2" t="s">
        <v>214</v>
      </c>
      <c r="E260" s="9" t="s">
        <v>214</v>
      </c>
      <c r="F260" s="9">
        <v>0.85</v>
      </c>
      <c r="G260" s="9">
        <v>0</v>
      </c>
      <c r="H260" s="61" t="str">
        <f>IF(F260&gt;=$J$9,IF(T_4_56710123152[[#This Row],[Errors]]=0,"True Positive","False Positive"),IF(T_4_56710123152[[#This Row],[Errors]]&gt;0,"False Negative","True Negative"))</f>
        <v>True Positive</v>
      </c>
    </row>
    <row r="261" spans="1:8" x14ac:dyDescent="0.25">
      <c r="A261" t="s">
        <v>509</v>
      </c>
      <c r="C261" s="2" t="s">
        <v>264</v>
      </c>
      <c r="D261" s="2" t="s">
        <v>173</v>
      </c>
      <c r="E261" s="9" t="s">
        <v>173</v>
      </c>
      <c r="F261" s="9">
        <v>0.84</v>
      </c>
      <c r="G261" s="9">
        <v>0</v>
      </c>
      <c r="H261" s="61" t="str">
        <f>IF(F261&gt;=$J$9,IF(T_4_56710123152[[#This Row],[Errors]]=0,"True Positive","False Positive"),IF(T_4_56710123152[[#This Row],[Errors]]&gt;0,"False Negative","True Negative"))</f>
        <v>True Positive</v>
      </c>
    </row>
    <row r="262" spans="1:8" x14ac:dyDescent="0.25">
      <c r="A262" t="s">
        <v>510</v>
      </c>
      <c r="C262" s="2" t="s">
        <v>264</v>
      </c>
      <c r="D262" s="2" t="s">
        <v>173</v>
      </c>
      <c r="E262" s="9" t="s">
        <v>173</v>
      </c>
      <c r="F262" s="9">
        <v>0.84</v>
      </c>
      <c r="G262" s="9">
        <v>0</v>
      </c>
      <c r="H262" s="61" t="str">
        <f>IF(F262&gt;=$J$9,IF(T_4_56710123152[[#This Row],[Errors]]=0,"True Positive","False Positive"),IF(T_4_56710123152[[#This Row],[Errors]]&gt;0,"False Negative","True Negative"))</f>
        <v>True Positive</v>
      </c>
    </row>
    <row r="263" spans="1:8" x14ac:dyDescent="0.25">
      <c r="A263" t="s">
        <v>511</v>
      </c>
      <c r="C263" s="2" t="s">
        <v>264</v>
      </c>
      <c r="D263" s="2" t="s">
        <v>224</v>
      </c>
      <c r="E263" s="9" t="s">
        <v>224</v>
      </c>
      <c r="F263" s="9">
        <v>0.8</v>
      </c>
      <c r="G263" s="9">
        <v>0</v>
      </c>
      <c r="H263" s="61" t="str">
        <f>IF(F263&gt;=$J$9,IF(T_4_56710123152[[#This Row],[Errors]]=0,"True Positive","False Positive"),IF(T_4_56710123152[[#This Row],[Errors]]&gt;0,"False Negative","True Negative"))</f>
        <v>True Positive</v>
      </c>
    </row>
    <row r="264" spans="1:8" x14ac:dyDescent="0.25">
      <c r="A264" t="s">
        <v>512</v>
      </c>
      <c r="C264" s="2" t="s">
        <v>264</v>
      </c>
      <c r="D264" s="2" t="s">
        <v>224</v>
      </c>
      <c r="E264" s="9" t="s">
        <v>224</v>
      </c>
      <c r="F264" s="9">
        <v>0.8</v>
      </c>
      <c r="G264" s="9">
        <v>0</v>
      </c>
      <c r="H264" s="61" t="str">
        <f>IF(F264&gt;=$J$9,IF(T_4_56710123152[[#This Row],[Errors]]=0,"True Positive","False Positive"),IF(T_4_56710123152[[#This Row],[Errors]]&gt;0,"False Negative","True Negative"))</f>
        <v>True Positive</v>
      </c>
    </row>
    <row r="265" spans="1:8" x14ac:dyDescent="0.25">
      <c r="A265" t="s">
        <v>513</v>
      </c>
      <c r="C265" s="2" t="s">
        <v>264</v>
      </c>
      <c r="D265" s="2" t="s">
        <v>122</v>
      </c>
      <c r="E265" s="9" t="s">
        <v>514</v>
      </c>
      <c r="F265" s="9">
        <v>0.11</v>
      </c>
      <c r="G265" s="9">
        <v>2</v>
      </c>
      <c r="H265" s="61" t="str">
        <f>IF(F265&gt;=$J$9,IF(T_4_56710123152[[#This Row],[Errors]]=0,"True Positive","False Positive"),IF(T_4_56710123152[[#This Row],[Errors]]&gt;0,"False Negative","True Negative"))</f>
        <v>False Negative</v>
      </c>
    </row>
    <row r="266" spans="1:8" x14ac:dyDescent="0.25">
      <c r="A266" t="s">
        <v>515</v>
      </c>
      <c r="C266" s="2" t="s">
        <v>264</v>
      </c>
      <c r="D266" s="2" t="s">
        <v>122</v>
      </c>
      <c r="E266" s="9" t="s">
        <v>514</v>
      </c>
      <c r="F266" s="9">
        <v>0.11</v>
      </c>
      <c r="G266" s="9">
        <v>2</v>
      </c>
      <c r="H266" s="61" t="str">
        <f>IF(F266&gt;=$J$9,IF(T_4_56710123152[[#This Row],[Errors]]=0,"True Positive","False Positive"),IF(T_4_56710123152[[#This Row],[Errors]]&gt;0,"False Negative","True Negative"))</f>
        <v>False Negative</v>
      </c>
    </row>
    <row r="267" spans="1:8" x14ac:dyDescent="0.25">
      <c r="A267" t="s">
        <v>516</v>
      </c>
      <c r="C267" s="2" t="s">
        <v>264</v>
      </c>
      <c r="D267" s="2" t="s">
        <v>27</v>
      </c>
      <c r="E267" s="9" t="s">
        <v>27</v>
      </c>
      <c r="F267" s="9">
        <v>0.6</v>
      </c>
      <c r="G267" s="9">
        <v>0</v>
      </c>
      <c r="H267" s="61" t="str">
        <f>IF(F267&gt;=$J$9,IF(T_4_56710123152[[#This Row],[Errors]]=0,"True Positive","False Positive"),IF(T_4_56710123152[[#This Row],[Errors]]&gt;0,"False Negative","True Negative"))</f>
        <v>True Negative</v>
      </c>
    </row>
    <row r="268" spans="1:8" x14ac:dyDescent="0.25">
      <c r="A268" t="s">
        <v>517</v>
      </c>
      <c r="C268" s="2" t="s">
        <v>264</v>
      </c>
      <c r="D268" s="2" t="s">
        <v>27</v>
      </c>
      <c r="E268" s="9" t="s">
        <v>27</v>
      </c>
      <c r="F268" s="9">
        <v>0.6</v>
      </c>
      <c r="G268" s="9">
        <v>0</v>
      </c>
      <c r="H268" s="61" t="str">
        <f>IF(F268&gt;=$J$9,IF(T_4_56710123152[[#This Row],[Errors]]=0,"True Positive","False Positive"),IF(T_4_56710123152[[#This Row],[Errors]]&gt;0,"False Negative","True Negative"))</f>
        <v>True Negative</v>
      </c>
    </row>
    <row r="269" spans="1:8" x14ac:dyDescent="0.25">
      <c r="A269" t="s">
        <v>518</v>
      </c>
      <c r="C269" s="2" t="s">
        <v>264</v>
      </c>
      <c r="D269" s="2" t="s">
        <v>207</v>
      </c>
      <c r="E269" s="9" t="s">
        <v>207</v>
      </c>
      <c r="F269" s="9">
        <v>0.84</v>
      </c>
      <c r="G269" s="9">
        <v>0</v>
      </c>
      <c r="H269" s="61" t="str">
        <f>IF(F269&gt;=$J$9,IF(T_4_56710123152[[#This Row],[Errors]]=0,"True Positive","False Positive"),IF(T_4_56710123152[[#This Row],[Errors]]&gt;0,"False Negative","True Negative"))</f>
        <v>True Positive</v>
      </c>
    </row>
    <row r="270" spans="1:8" x14ac:dyDescent="0.25">
      <c r="A270" t="s">
        <v>519</v>
      </c>
      <c r="C270" s="2" t="s">
        <v>264</v>
      </c>
      <c r="D270" s="2" t="s">
        <v>207</v>
      </c>
      <c r="E270" s="9" t="s">
        <v>207</v>
      </c>
      <c r="F270" s="9">
        <v>0.84</v>
      </c>
      <c r="G270" s="9">
        <v>0</v>
      </c>
      <c r="H270" s="61" t="str">
        <f>IF(F270&gt;=$J$9,IF(T_4_56710123152[[#This Row],[Errors]]=0,"True Positive","False Positive"),IF(T_4_56710123152[[#This Row],[Errors]]&gt;0,"False Negative","True Negative"))</f>
        <v>True Positive</v>
      </c>
    </row>
    <row r="271" spans="1:8" x14ac:dyDescent="0.25">
      <c r="A271" t="s">
        <v>520</v>
      </c>
      <c r="C271" s="2" t="s">
        <v>264</v>
      </c>
      <c r="D271" s="2" t="s">
        <v>176</v>
      </c>
      <c r="E271" s="9" t="s">
        <v>176</v>
      </c>
      <c r="F271" s="9">
        <v>0.76</v>
      </c>
      <c r="G271" s="9">
        <v>0</v>
      </c>
      <c r="H271" s="61" t="str">
        <f>IF(F271&gt;=$J$9,IF(T_4_56710123152[[#This Row],[Errors]]=0,"True Positive","False Positive"),IF(T_4_56710123152[[#This Row],[Errors]]&gt;0,"False Negative","True Negative"))</f>
        <v>True Positive</v>
      </c>
    </row>
    <row r="272" spans="1:8" x14ac:dyDescent="0.25">
      <c r="A272" t="s">
        <v>521</v>
      </c>
      <c r="C272" s="2" t="s">
        <v>264</v>
      </c>
      <c r="D272" s="2" t="s">
        <v>176</v>
      </c>
      <c r="E272" s="9" t="s">
        <v>176</v>
      </c>
      <c r="F272" s="9">
        <v>0.76</v>
      </c>
      <c r="G272" s="9">
        <v>0</v>
      </c>
      <c r="H272" s="61" t="str">
        <f>IF(F272&gt;=$J$9,IF(T_4_56710123152[[#This Row],[Errors]]=0,"True Positive","False Positive"),IF(T_4_56710123152[[#This Row],[Errors]]&gt;0,"False Negative","True Negative"))</f>
        <v>True Positive</v>
      </c>
    </row>
    <row r="273" spans="1:8" x14ac:dyDescent="0.25">
      <c r="A273" t="s">
        <v>522</v>
      </c>
      <c r="C273" s="2" t="s">
        <v>264</v>
      </c>
      <c r="D273" s="2" t="s">
        <v>176</v>
      </c>
      <c r="E273" s="9" t="s">
        <v>176</v>
      </c>
      <c r="F273" s="9">
        <v>0.56999999999999995</v>
      </c>
      <c r="G273" s="9">
        <v>0</v>
      </c>
      <c r="H273" s="61" t="str">
        <f>IF(F273&gt;=$J$9,IF(T_4_56710123152[[#This Row],[Errors]]=0,"True Positive","False Positive"),IF(T_4_56710123152[[#This Row],[Errors]]&gt;0,"False Negative","True Negative"))</f>
        <v>True Negative</v>
      </c>
    </row>
    <row r="274" spans="1:8" x14ac:dyDescent="0.25">
      <c r="A274" t="s">
        <v>524</v>
      </c>
      <c r="C274" s="2" t="s">
        <v>264</v>
      </c>
      <c r="D274" s="2" t="s">
        <v>176</v>
      </c>
      <c r="E274" s="9" t="s">
        <v>176</v>
      </c>
      <c r="F274" s="9">
        <v>0.56999999999999995</v>
      </c>
      <c r="G274" s="9">
        <v>0</v>
      </c>
      <c r="H274" s="61" t="str">
        <f>IF(F274&gt;=$J$9,IF(T_4_56710123152[[#This Row],[Errors]]=0,"True Positive","False Positive"),IF(T_4_56710123152[[#This Row],[Errors]]&gt;0,"False Negative","True Negative"))</f>
        <v>True Negative</v>
      </c>
    </row>
    <row r="275" spans="1:8" x14ac:dyDescent="0.25">
      <c r="A275" t="s">
        <v>525</v>
      </c>
      <c r="C275" s="2" t="s">
        <v>264</v>
      </c>
      <c r="D275" s="2" t="s">
        <v>120</v>
      </c>
      <c r="E275" s="9" t="s">
        <v>120</v>
      </c>
      <c r="F275" s="9">
        <v>0.72</v>
      </c>
      <c r="G275" s="9">
        <v>0</v>
      </c>
      <c r="H275" s="61" t="str">
        <f>IF(F275&gt;=$J$9,IF(T_4_56710123152[[#This Row],[Errors]]=0,"True Positive","False Positive"),IF(T_4_56710123152[[#This Row],[Errors]]&gt;0,"False Negative","True Negative"))</f>
        <v>True Positive</v>
      </c>
    </row>
    <row r="276" spans="1:8" x14ac:dyDescent="0.25">
      <c r="A276" t="s">
        <v>526</v>
      </c>
      <c r="C276" s="2" t="s">
        <v>264</v>
      </c>
      <c r="D276" s="2" t="s">
        <v>120</v>
      </c>
      <c r="E276" s="9" t="s">
        <v>120</v>
      </c>
      <c r="F276" s="9">
        <v>0.72</v>
      </c>
      <c r="G276" s="9">
        <v>0</v>
      </c>
      <c r="H276" s="61" t="str">
        <f>IF(F276&gt;=$J$9,IF(T_4_56710123152[[#This Row],[Errors]]=0,"True Positive","False Positive"),IF(T_4_56710123152[[#This Row],[Errors]]&gt;0,"False Negative","True Negative"))</f>
        <v>True Positive</v>
      </c>
    </row>
    <row r="277" spans="1:8" x14ac:dyDescent="0.25">
      <c r="A277" t="s">
        <v>527</v>
      </c>
      <c r="C277" s="2" t="s">
        <v>264</v>
      </c>
      <c r="D277" s="2" t="s">
        <v>175</v>
      </c>
      <c r="E277" s="9" t="s">
        <v>175</v>
      </c>
      <c r="F277" s="9">
        <v>0.19</v>
      </c>
      <c r="G277" s="9">
        <v>0</v>
      </c>
      <c r="H277" s="61" t="str">
        <f>IF(F277&gt;=$J$9,IF(T_4_56710123152[[#This Row],[Errors]]=0,"True Positive","False Positive"),IF(T_4_56710123152[[#This Row],[Errors]]&gt;0,"False Negative","True Negative"))</f>
        <v>True Negative</v>
      </c>
    </row>
    <row r="278" spans="1:8" x14ac:dyDescent="0.25">
      <c r="A278" t="s">
        <v>528</v>
      </c>
      <c r="C278" s="2" t="s">
        <v>264</v>
      </c>
      <c r="D278" s="2" t="s">
        <v>175</v>
      </c>
      <c r="E278" s="9" t="s">
        <v>175</v>
      </c>
      <c r="F278" s="9">
        <v>0.19</v>
      </c>
      <c r="G278" s="9">
        <v>0</v>
      </c>
      <c r="H278" s="61" t="str">
        <f>IF(F278&gt;=$J$9,IF(T_4_56710123152[[#This Row],[Errors]]=0,"True Positive","False Positive"),IF(T_4_56710123152[[#This Row],[Errors]]&gt;0,"False Negative","True Negative"))</f>
        <v>True Negative</v>
      </c>
    </row>
    <row r="279" spans="1:8" x14ac:dyDescent="0.25">
      <c r="A279" t="s">
        <v>529</v>
      </c>
      <c r="C279" s="2" t="s">
        <v>264</v>
      </c>
      <c r="D279" s="2" t="s">
        <v>221</v>
      </c>
      <c r="E279" s="9" t="s">
        <v>221</v>
      </c>
      <c r="F279" s="9">
        <v>0.8</v>
      </c>
      <c r="G279" s="9">
        <v>0</v>
      </c>
      <c r="H279" s="61" t="str">
        <f>IF(F279&gt;=$J$9,IF(T_4_56710123152[[#This Row],[Errors]]=0,"True Positive","False Positive"),IF(T_4_56710123152[[#This Row],[Errors]]&gt;0,"False Negative","True Negative"))</f>
        <v>True Positive</v>
      </c>
    </row>
    <row r="280" spans="1:8" x14ac:dyDescent="0.25">
      <c r="A280" t="s">
        <v>530</v>
      </c>
      <c r="C280" s="2" t="s">
        <v>264</v>
      </c>
      <c r="D280" s="2" t="s">
        <v>221</v>
      </c>
      <c r="E280" s="9" t="s">
        <v>221</v>
      </c>
      <c r="F280" s="9">
        <v>0.8</v>
      </c>
      <c r="G280" s="9">
        <v>0</v>
      </c>
      <c r="H280" s="61" t="str">
        <f>IF(F280&gt;=$J$9,IF(T_4_56710123152[[#This Row],[Errors]]=0,"True Positive","False Positive"),IF(T_4_56710123152[[#This Row],[Errors]]&gt;0,"False Negative","True Negative"))</f>
        <v>True Positive</v>
      </c>
    </row>
    <row r="281" spans="1:8" x14ac:dyDescent="0.25">
      <c r="A281" t="s">
        <v>531</v>
      </c>
      <c r="C281" s="2" t="s">
        <v>264</v>
      </c>
      <c r="D281" s="2" t="s">
        <v>170</v>
      </c>
      <c r="E281" s="9" t="s">
        <v>170</v>
      </c>
      <c r="F281" s="9">
        <v>0.78</v>
      </c>
      <c r="G281" s="9">
        <v>0</v>
      </c>
      <c r="H281" s="61" t="str">
        <f>IF(F281&gt;=$J$9,IF(T_4_56710123152[[#This Row],[Errors]]=0,"True Positive","False Positive"),IF(T_4_56710123152[[#This Row],[Errors]]&gt;0,"False Negative","True Negative"))</f>
        <v>True Positive</v>
      </c>
    </row>
    <row r="282" spans="1:8" x14ac:dyDescent="0.25">
      <c r="A282" t="s">
        <v>532</v>
      </c>
      <c r="C282" s="2" t="s">
        <v>264</v>
      </c>
      <c r="D282" s="2" t="s">
        <v>170</v>
      </c>
      <c r="E282" s="9" t="s">
        <v>170</v>
      </c>
      <c r="F282" s="9">
        <v>0.78</v>
      </c>
      <c r="G282" s="9">
        <v>0</v>
      </c>
      <c r="H282" s="61" t="str">
        <f>IF(F282&gt;=$J$9,IF(T_4_56710123152[[#This Row],[Errors]]=0,"True Positive","False Positive"),IF(T_4_56710123152[[#This Row],[Errors]]&gt;0,"False Negative","True Negative"))</f>
        <v>True Positive</v>
      </c>
    </row>
    <row r="283" spans="1:8" x14ac:dyDescent="0.25">
      <c r="A283" t="s">
        <v>533</v>
      </c>
      <c r="C283" s="2" t="s">
        <v>264</v>
      </c>
      <c r="D283" s="2" t="s">
        <v>22</v>
      </c>
      <c r="E283" s="9" t="s">
        <v>22</v>
      </c>
      <c r="F283" s="9">
        <v>0.67</v>
      </c>
      <c r="G283" s="9">
        <v>0</v>
      </c>
      <c r="H283" s="61" t="str">
        <f>IF(F283&gt;=$J$9,IF(T_4_56710123152[[#This Row],[Errors]]=0,"True Positive","False Positive"),IF(T_4_56710123152[[#This Row],[Errors]]&gt;0,"False Negative","True Negative"))</f>
        <v>True Negative</v>
      </c>
    </row>
    <row r="284" spans="1:8" x14ac:dyDescent="0.25">
      <c r="A284" t="s">
        <v>534</v>
      </c>
      <c r="C284" s="2" t="s">
        <v>264</v>
      </c>
      <c r="D284" s="2" t="s">
        <v>22</v>
      </c>
      <c r="E284" s="9" t="s">
        <v>22</v>
      </c>
      <c r="F284" s="9">
        <v>0.67</v>
      </c>
      <c r="G284" s="9">
        <v>0</v>
      </c>
      <c r="H284" s="61" t="str">
        <f>IF(F284&gt;=$J$9,IF(T_4_56710123152[[#This Row],[Errors]]=0,"True Positive","False Positive"),IF(T_4_56710123152[[#This Row],[Errors]]&gt;0,"False Negative","True Negative"))</f>
        <v>True Negative</v>
      </c>
    </row>
    <row r="285" spans="1:8" x14ac:dyDescent="0.25">
      <c r="A285" t="s">
        <v>535</v>
      </c>
      <c r="C285" s="2" t="s">
        <v>264</v>
      </c>
      <c r="D285" s="2" t="s">
        <v>179</v>
      </c>
      <c r="E285" s="9" t="s">
        <v>179</v>
      </c>
      <c r="F285" s="9">
        <v>0.78</v>
      </c>
      <c r="G285" s="9">
        <v>0</v>
      </c>
      <c r="H285" s="61" t="str">
        <f>IF(F285&gt;=$J$9,IF(T_4_56710123152[[#This Row],[Errors]]=0,"True Positive","False Positive"),IF(T_4_56710123152[[#This Row],[Errors]]&gt;0,"False Negative","True Negative"))</f>
        <v>True Positive</v>
      </c>
    </row>
    <row r="286" spans="1:8" x14ac:dyDescent="0.25">
      <c r="A286" t="s">
        <v>536</v>
      </c>
      <c r="C286" s="2" t="s">
        <v>264</v>
      </c>
      <c r="D286" s="2" t="s">
        <v>179</v>
      </c>
      <c r="E286" s="9" t="s">
        <v>179</v>
      </c>
      <c r="F286" s="9">
        <v>0.78</v>
      </c>
      <c r="G286" s="9">
        <v>0</v>
      </c>
      <c r="H286" s="61" t="str">
        <f>IF(F286&gt;=$J$9,IF(T_4_56710123152[[#This Row],[Errors]]=0,"True Positive","False Positive"),IF(T_4_56710123152[[#This Row],[Errors]]&gt;0,"False Negative","True Negative"))</f>
        <v>True Positive</v>
      </c>
    </row>
    <row r="287" spans="1:8" x14ac:dyDescent="0.25">
      <c r="A287" t="s">
        <v>537</v>
      </c>
      <c r="C287" s="2" t="s">
        <v>264</v>
      </c>
      <c r="D287" s="2" t="s">
        <v>139</v>
      </c>
      <c r="E287" s="9" t="s">
        <v>139</v>
      </c>
      <c r="F287" s="9">
        <v>0.8</v>
      </c>
      <c r="G287" s="9">
        <v>0</v>
      </c>
      <c r="H287" s="61" t="str">
        <f>IF(F287&gt;=$J$9,IF(T_4_56710123152[[#This Row],[Errors]]=0,"True Positive","False Positive"),IF(T_4_56710123152[[#This Row],[Errors]]&gt;0,"False Negative","True Negative"))</f>
        <v>True Positive</v>
      </c>
    </row>
    <row r="288" spans="1:8" x14ac:dyDescent="0.25">
      <c r="A288" t="s">
        <v>538</v>
      </c>
      <c r="C288" s="2" t="s">
        <v>264</v>
      </c>
      <c r="D288" s="2" t="s">
        <v>139</v>
      </c>
      <c r="E288" s="9" t="s">
        <v>139</v>
      </c>
      <c r="F288" s="9">
        <v>0.8</v>
      </c>
      <c r="G288" s="9">
        <v>0</v>
      </c>
      <c r="H288" s="61" t="str">
        <f>IF(F288&gt;=$J$9,IF(T_4_56710123152[[#This Row],[Errors]]=0,"True Positive","False Positive"),IF(T_4_56710123152[[#This Row],[Errors]]&gt;0,"False Negative","True Negative"))</f>
        <v>True Positive</v>
      </c>
    </row>
    <row r="289" spans="1:8" x14ac:dyDescent="0.25">
      <c r="A289" t="s">
        <v>539</v>
      </c>
      <c r="C289" s="2" t="s">
        <v>264</v>
      </c>
      <c r="D289" s="2" t="s">
        <v>37</v>
      </c>
      <c r="E289" s="9" t="s">
        <v>37</v>
      </c>
      <c r="F289" s="9">
        <v>0.8</v>
      </c>
      <c r="G289" s="9">
        <v>0</v>
      </c>
      <c r="H289" s="61" t="str">
        <f>IF(F289&gt;=$J$9,IF(T_4_56710123152[[#This Row],[Errors]]=0,"True Positive","False Positive"),IF(T_4_56710123152[[#This Row],[Errors]]&gt;0,"False Negative","True Negative"))</f>
        <v>True Positive</v>
      </c>
    </row>
    <row r="290" spans="1:8" x14ac:dyDescent="0.25">
      <c r="A290" t="s">
        <v>540</v>
      </c>
      <c r="C290" s="2" t="s">
        <v>264</v>
      </c>
      <c r="D290" s="2" t="s">
        <v>37</v>
      </c>
      <c r="E290" s="9" t="s">
        <v>37</v>
      </c>
      <c r="F290" s="9">
        <v>0.8</v>
      </c>
      <c r="G290" s="9">
        <v>0</v>
      </c>
      <c r="H290" s="61" t="str">
        <f>IF(F290&gt;=$J$9,IF(T_4_56710123152[[#This Row],[Errors]]=0,"True Positive","False Positive"),IF(T_4_56710123152[[#This Row],[Errors]]&gt;0,"False Negative","True Negative"))</f>
        <v>True Positive</v>
      </c>
    </row>
    <row r="291" spans="1:8" x14ac:dyDescent="0.25">
      <c r="A291" t="s">
        <v>541</v>
      </c>
      <c r="C291" s="2" t="s">
        <v>264</v>
      </c>
      <c r="D291" s="2" t="s">
        <v>37</v>
      </c>
      <c r="E291" s="9" t="s">
        <v>37</v>
      </c>
      <c r="F291" s="9">
        <v>0.8</v>
      </c>
      <c r="G291" s="9">
        <v>0</v>
      </c>
      <c r="H291" s="61" t="str">
        <f>IF(F291&gt;=$J$9,IF(T_4_56710123152[[#This Row],[Errors]]=0,"True Positive","False Positive"),IF(T_4_56710123152[[#This Row],[Errors]]&gt;0,"False Negative","True Negative"))</f>
        <v>True Positive</v>
      </c>
    </row>
    <row r="292" spans="1:8" x14ac:dyDescent="0.25">
      <c r="A292" t="s">
        <v>542</v>
      </c>
      <c r="C292" s="2" t="s">
        <v>264</v>
      </c>
      <c r="D292" s="2" t="s">
        <v>37</v>
      </c>
      <c r="E292" s="9" t="s">
        <v>37</v>
      </c>
      <c r="F292" s="9">
        <v>0.8</v>
      </c>
      <c r="G292" s="9">
        <v>0</v>
      </c>
      <c r="H292" s="61" t="str">
        <f>IF(F292&gt;=$J$9,IF(T_4_56710123152[[#This Row],[Errors]]=0,"True Positive","False Positive"),IF(T_4_56710123152[[#This Row],[Errors]]&gt;0,"False Negative","True Negative"))</f>
        <v>True Positive</v>
      </c>
    </row>
    <row r="293" spans="1:8" x14ac:dyDescent="0.25">
      <c r="A293" t="s">
        <v>543</v>
      </c>
      <c r="C293" s="2" t="s">
        <v>264</v>
      </c>
      <c r="D293" s="2" t="s">
        <v>544</v>
      </c>
      <c r="E293" s="9" t="s">
        <v>544</v>
      </c>
      <c r="F293" s="9">
        <v>0.62</v>
      </c>
      <c r="G293" s="9">
        <v>0</v>
      </c>
      <c r="H293" s="61" t="str">
        <f>IF(F293&gt;=$J$9,IF(T_4_56710123152[[#This Row],[Errors]]=0,"True Positive","False Positive"),IF(T_4_56710123152[[#This Row],[Errors]]&gt;0,"False Negative","True Negative"))</f>
        <v>True Negative</v>
      </c>
    </row>
    <row r="294" spans="1:8" x14ac:dyDescent="0.25">
      <c r="A294" t="s">
        <v>545</v>
      </c>
      <c r="C294" s="2" t="s">
        <v>264</v>
      </c>
      <c r="D294" s="2" t="s">
        <v>544</v>
      </c>
      <c r="E294" s="9" t="s">
        <v>544</v>
      </c>
      <c r="F294" s="9">
        <v>0.62</v>
      </c>
      <c r="G294" s="9">
        <v>0</v>
      </c>
      <c r="H294" s="61" t="str">
        <f>IF(F294&gt;=$J$9,IF(T_4_56710123152[[#This Row],[Errors]]=0,"True Positive","False Positive"),IF(T_4_56710123152[[#This Row],[Errors]]&gt;0,"False Negative","True Negative"))</f>
        <v>True Negative</v>
      </c>
    </row>
    <row r="295" spans="1:8" x14ac:dyDescent="0.25">
      <c r="A295" t="s">
        <v>546</v>
      </c>
      <c r="C295" s="2" t="s">
        <v>264</v>
      </c>
      <c r="D295" s="2" t="s">
        <v>144</v>
      </c>
      <c r="E295" s="9" t="s">
        <v>144</v>
      </c>
      <c r="F295" s="9">
        <v>0.75</v>
      </c>
      <c r="G295" s="9">
        <v>0</v>
      </c>
      <c r="H295" s="61" t="str">
        <f>IF(F295&gt;=$J$9,IF(T_4_56710123152[[#This Row],[Errors]]=0,"True Positive","False Positive"),IF(T_4_56710123152[[#This Row],[Errors]]&gt;0,"False Negative","True Negative"))</f>
        <v>True Positive</v>
      </c>
    </row>
    <row r="296" spans="1:8" x14ac:dyDescent="0.25">
      <c r="A296" t="s">
        <v>547</v>
      </c>
      <c r="C296" s="2" t="s">
        <v>264</v>
      </c>
      <c r="D296" s="2" t="s">
        <v>144</v>
      </c>
      <c r="E296" s="9" t="s">
        <v>144</v>
      </c>
      <c r="F296" s="9">
        <v>0.75</v>
      </c>
      <c r="G296" s="9">
        <v>0</v>
      </c>
      <c r="H296" s="61" t="str">
        <f>IF(F296&gt;=$J$9,IF(T_4_56710123152[[#This Row],[Errors]]=0,"True Positive","False Positive"),IF(T_4_56710123152[[#This Row],[Errors]]&gt;0,"False Negative","True Negative"))</f>
        <v>True Positive</v>
      </c>
    </row>
    <row r="297" spans="1:8" x14ac:dyDescent="0.25">
      <c r="A297" t="s">
        <v>548</v>
      </c>
      <c r="C297" s="2" t="s">
        <v>264</v>
      </c>
      <c r="D297" s="2" t="s">
        <v>38</v>
      </c>
      <c r="E297" s="9" t="s">
        <v>38</v>
      </c>
      <c r="F297" s="9">
        <v>0.81</v>
      </c>
      <c r="G297" s="9">
        <v>0</v>
      </c>
      <c r="H297" s="61" t="str">
        <f>IF(F297&gt;=$J$9,IF(T_4_56710123152[[#This Row],[Errors]]=0,"True Positive","False Positive"),IF(T_4_56710123152[[#This Row],[Errors]]&gt;0,"False Negative","True Negative"))</f>
        <v>True Positive</v>
      </c>
    </row>
    <row r="298" spans="1:8" x14ac:dyDescent="0.25">
      <c r="A298" t="s">
        <v>549</v>
      </c>
      <c r="C298" s="2" t="s">
        <v>264</v>
      </c>
      <c r="D298" s="2" t="s">
        <v>38</v>
      </c>
      <c r="E298" s="9" t="s">
        <v>38</v>
      </c>
      <c r="F298" s="9">
        <v>0.81</v>
      </c>
      <c r="G298" s="9">
        <v>0</v>
      </c>
      <c r="H298" s="61" t="str">
        <f>IF(F298&gt;=$J$9,IF(T_4_56710123152[[#This Row],[Errors]]=0,"True Positive","False Positive"),IF(T_4_56710123152[[#This Row],[Errors]]&gt;0,"False Negative","True Negative"))</f>
        <v>True Positive</v>
      </c>
    </row>
    <row r="299" spans="1:8" x14ac:dyDescent="0.25">
      <c r="A299" t="s">
        <v>550</v>
      </c>
      <c r="C299" s="2" t="s">
        <v>264</v>
      </c>
      <c r="D299" s="2" t="s">
        <v>551</v>
      </c>
      <c r="E299" s="9" t="s">
        <v>219</v>
      </c>
      <c r="F299" s="9">
        <v>0.64</v>
      </c>
      <c r="G299" s="9">
        <v>1</v>
      </c>
      <c r="H299" s="61" t="str">
        <f>IF(F299&gt;=$J$9,IF(T_4_56710123152[[#This Row],[Errors]]=0,"True Positive","False Positive"),IF(T_4_56710123152[[#This Row],[Errors]]&gt;0,"False Negative","True Negative"))</f>
        <v>False Negative</v>
      </c>
    </row>
    <row r="300" spans="1:8" x14ac:dyDescent="0.25">
      <c r="A300" t="s">
        <v>552</v>
      </c>
      <c r="C300" s="2" t="s">
        <v>264</v>
      </c>
      <c r="D300" s="2" t="s">
        <v>551</v>
      </c>
      <c r="E300" s="9" t="s">
        <v>219</v>
      </c>
      <c r="F300" s="9">
        <v>0.64</v>
      </c>
      <c r="G300" s="9">
        <v>1</v>
      </c>
      <c r="H300" s="61" t="str">
        <f>IF(F300&gt;=$J$9,IF(T_4_56710123152[[#This Row],[Errors]]=0,"True Positive","False Positive"),IF(T_4_56710123152[[#This Row],[Errors]]&gt;0,"False Negative","True Negative"))</f>
        <v>False Negative</v>
      </c>
    </row>
    <row r="301" spans="1:8" x14ac:dyDescent="0.25">
      <c r="A301" t="s">
        <v>553</v>
      </c>
      <c r="C301" s="2" t="s">
        <v>264</v>
      </c>
      <c r="D301" s="2" t="s">
        <v>171</v>
      </c>
      <c r="E301" s="9" t="s">
        <v>171</v>
      </c>
      <c r="F301" s="9">
        <v>0.79</v>
      </c>
      <c r="G301" s="9">
        <v>0</v>
      </c>
      <c r="H301" s="61" t="str">
        <f>IF(F301&gt;=$J$9,IF(T_4_56710123152[[#This Row],[Errors]]=0,"True Positive","False Positive"),IF(T_4_56710123152[[#This Row],[Errors]]&gt;0,"False Negative","True Negative"))</f>
        <v>True Positive</v>
      </c>
    </row>
    <row r="302" spans="1:8" x14ac:dyDescent="0.25">
      <c r="A302" t="s">
        <v>554</v>
      </c>
      <c r="C302" s="2" t="s">
        <v>264</v>
      </c>
      <c r="D302" s="2" t="s">
        <v>171</v>
      </c>
      <c r="E302" s="9" t="s">
        <v>171</v>
      </c>
      <c r="F302" s="9">
        <v>0.79</v>
      </c>
      <c r="G302" s="9">
        <v>0</v>
      </c>
      <c r="H302" s="61" t="str">
        <f>IF(F302&gt;=$J$9,IF(T_4_56710123152[[#This Row],[Errors]]=0,"True Positive","False Positive"),IF(T_4_56710123152[[#This Row],[Errors]]&gt;0,"False Negative","True Negative"))</f>
        <v>True Positive</v>
      </c>
    </row>
    <row r="303" spans="1:8" x14ac:dyDescent="0.25">
      <c r="A303" t="s">
        <v>555</v>
      </c>
      <c r="C303" s="2" t="s">
        <v>264</v>
      </c>
      <c r="D303" s="2" t="s">
        <v>231</v>
      </c>
      <c r="E303" s="9" t="s">
        <v>231</v>
      </c>
      <c r="F303" s="9">
        <v>0.79</v>
      </c>
      <c r="G303" s="9">
        <v>0</v>
      </c>
      <c r="H303" s="61" t="str">
        <f>IF(F303&gt;=$J$9,IF(T_4_56710123152[[#This Row],[Errors]]=0,"True Positive","False Positive"),IF(T_4_56710123152[[#This Row],[Errors]]&gt;0,"False Negative","True Negative"))</f>
        <v>True Positive</v>
      </c>
    </row>
    <row r="304" spans="1:8" x14ac:dyDescent="0.25">
      <c r="A304" t="s">
        <v>556</v>
      </c>
      <c r="C304" s="2" t="s">
        <v>264</v>
      </c>
      <c r="D304" s="2" t="s">
        <v>231</v>
      </c>
      <c r="E304" s="9" t="s">
        <v>231</v>
      </c>
      <c r="F304" s="9">
        <v>0.79</v>
      </c>
      <c r="G304" s="9">
        <v>0</v>
      </c>
      <c r="H304" s="61" t="str">
        <f>IF(F304&gt;=$J$9,IF(T_4_56710123152[[#This Row],[Errors]]=0,"True Positive","False Positive"),IF(T_4_56710123152[[#This Row],[Errors]]&gt;0,"False Negative","True Negative"))</f>
        <v>True Positive</v>
      </c>
    </row>
    <row r="305" spans="1:8" x14ac:dyDescent="0.25">
      <c r="A305" t="s">
        <v>557</v>
      </c>
      <c r="C305" s="2" t="s">
        <v>264</v>
      </c>
      <c r="D305" s="2" t="s">
        <v>78</v>
      </c>
      <c r="E305" s="9" t="s">
        <v>78</v>
      </c>
      <c r="F305" s="9">
        <v>0.67</v>
      </c>
      <c r="G305" s="9">
        <v>0</v>
      </c>
      <c r="H305" s="61" t="str">
        <f>IF(F305&gt;=$J$9,IF(T_4_56710123152[[#This Row],[Errors]]=0,"True Positive","False Positive"),IF(T_4_56710123152[[#This Row],[Errors]]&gt;0,"False Negative","True Negative"))</f>
        <v>True Negative</v>
      </c>
    </row>
    <row r="306" spans="1:8" x14ac:dyDescent="0.25">
      <c r="A306" t="s">
        <v>558</v>
      </c>
      <c r="C306" s="2" t="s">
        <v>264</v>
      </c>
      <c r="D306" s="2" t="s">
        <v>78</v>
      </c>
      <c r="E306" s="9" t="s">
        <v>78</v>
      </c>
      <c r="F306" s="9">
        <v>0.67</v>
      </c>
      <c r="G306" s="9">
        <v>0</v>
      </c>
      <c r="H306" s="61" t="str">
        <f>IF(F306&gt;=$J$9,IF(T_4_56710123152[[#This Row],[Errors]]=0,"True Positive","False Positive"),IF(T_4_56710123152[[#This Row],[Errors]]&gt;0,"False Negative","True Negative"))</f>
        <v>True Negative</v>
      </c>
    </row>
    <row r="307" spans="1:8" x14ac:dyDescent="0.25">
      <c r="A307" t="s">
        <v>559</v>
      </c>
      <c r="C307" s="2" t="s">
        <v>264</v>
      </c>
      <c r="D307" s="2" t="s">
        <v>180</v>
      </c>
      <c r="E307" s="9" t="s">
        <v>180</v>
      </c>
      <c r="F307" s="9">
        <v>0.67</v>
      </c>
      <c r="G307" s="9">
        <v>0</v>
      </c>
      <c r="H307" s="61" t="str">
        <f>IF(F307&gt;=$J$9,IF(T_4_56710123152[[#This Row],[Errors]]=0,"True Positive","False Positive"),IF(T_4_56710123152[[#This Row],[Errors]]&gt;0,"False Negative","True Negative"))</f>
        <v>True Negative</v>
      </c>
    </row>
    <row r="308" spans="1:8" x14ac:dyDescent="0.25">
      <c r="A308" t="s">
        <v>560</v>
      </c>
      <c r="C308" s="2" t="s">
        <v>264</v>
      </c>
      <c r="D308" s="2" t="s">
        <v>180</v>
      </c>
      <c r="E308" s="9" t="s">
        <v>180</v>
      </c>
      <c r="F308" s="9">
        <v>0.67</v>
      </c>
      <c r="G308" s="9">
        <v>0</v>
      </c>
      <c r="H308" s="61" t="str">
        <f>IF(F308&gt;=$J$9,IF(T_4_56710123152[[#This Row],[Errors]]=0,"True Positive","False Positive"),IF(T_4_56710123152[[#This Row],[Errors]]&gt;0,"False Negative","True Negative"))</f>
        <v>True Negative</v>
      </c>
    </row>
    <row r="309" spans="1:8" x14ac:dyDescent="0.25">
      <c r="A309" t="s">
        <v>561</v>
      </c>
      <c r="C309" s="2" t="s">
        <v>264</v>
      </c>
      <c r="D309" s="2" t="s">
        <v>25</v>
      </c>
      <c r="E309" s="9" t="s">
        <v>25</v>
      </c>
      <c r="F309" s="9">
        <v>0.84</v>
      </c>
      <c r="G309" s="9">
        <v>0</v>
      </c>
      <c r="H309" s="61" t="str">
        <f>IF(F309&gt;=$J$9,IF(T_4_56710123152[[#This Row],[Errors]]=0,"True Positive","False Positive"),IF(T_4_56710123152[[#This Row],[Errors]]&gt;0,"False Negative","True Negative"))</f>
        <v>True Positive</v>
      </c>
    </row>
    <row r="310" spans="1:8" x14ac:dyDescent="0.25">
      <c r="A310" t="s">
        <v>562</v>
      </c>
      <c r="C310" s="2" t="s">
        <v>264</v>
      </c>
      <c r="D310" s="2" t="s">
        <v>25</v>
      </c>
      <c r="E310" s="9" t="s">
        <v>25</v>
      </c>
      <c r="F310" s="9">
        <v>0.84</v>
      </c>
      <c r="G310" s="9">
        <v>0</v>
      </c>
      <c r="H310" s="61" t="str">
        <f>IF(F310&gt;=$J$9,IF(T_4_56710123152[[#This Row],[Errors]]=0,"True Positive","False Positive"),IF(T_4_56710123152[[#This Row],[Errors]]&gt;0,"False Negative","True Negative"))</f>
        <v>True Positive</v>
      </c>
    </row>
    <row r="311" spans="1:8" x14ac:dyDescent="0.25">
      <c r="A311" t="s">
        <v>563</v>
      </c>
      <c r="C311" s="2" t="s">
        <v>264</v>
      </c>
      <c r="D311" s="2" t="s">
        <v>162</v>
      </c>
      <c r="E311" s="9" t="s">
        <v>162</v>
      </c>
      <c r="F311" s="9">
        <v>0.73</v>
      </c>
      <c r="G311" s="9">
        <v>0</v>
      </c>
      <c r="H311" s="61" t="str">
        <f>IF(F311&gt;=$J$9,IF(T_4_56710123152[[#This Row],[Errors]]=0,"True Positive","False Positive"),IF(T_4_56710123152[[#This Row],[Errors]]&gt;0,"False Negative","True Negative"))</f>
        <v>True Positive</v>
      </c>
    </row>
    <row r="312" spans="1:8" x14ac:dyDescent="0.25">
      <c r="A312" t="s">
        <v>564</v>
      </c>
      <c r="C312" s="2" t="s">
        <v>264</v>
      </c>
      <c r="D312" s="2" t="s">
        <v>162</v>
      </c>
      <c r="E312" s="9" t="s">
        <v>162</v>
      </c>
      <c r="F312" s="9">
        <v>0.73</v>
      </c>
      <c r="G312" s="9">
        <v>0</v>
      </c>
      <c r="H312" s="61" t="str">
        <f>IF(F312&gt;=$J$9,IF(T_4_56710123152[[#This Row],[Errors]]=0,"True Positive","False Positive"),IF(T_4_56710123152[[#This Row],[Errors]]&gt;0,"False Negative","True Negative"))</f>
        <v>True Positive</v>
      </c>
    </row>
    <row r="313" spans="1:8" x14ac:dyDescent="0.25">
      <c r="A313" t="s">
        <v>565</v>
      </c>
      <c r="C313" s="2" t="s">
        <v>264</v>
      </c>
      <c r="D313" s="2" t="s">
        <v>137</v>
      </c>
      <c r="E313" s="9" t="s">
        <v>137</v>
      </c>
      <c r="F313" s="9">
        <v>0.8</v>
      </c>
      <c r="G313" s="9">
        <v>0</v>
      </c>
      <c r="H313" s="61" t="str">
        <f>IF(F313&gt;=$J$9,IF(T_4_56710123152[[#This Row],[Errors]]=0,"True Positive","False Positive"),IF(T_4_56710123152[[#This Row],[Errors]]&gt;0,"False Negative","True Negative"))</f>
        <v>True Positive</v>
      </c>
    </row>
    <row r="314" spans="1:8" x14ac:dyDescent="0.25">
      <c r="A314" t="s">
        <v>566</v>
      </c>
      <c r="C314" s="2" t="s">
        <v>264</v>
      </c>
      <c r="D314" s="2" t="s">
        <v>137</v>
      </c>
      <c r="E314" s="9" t="s">
        <v>137</v>
      </c>
      <c r="F314" s="9">
        <v>0.8</v>
      </c>
      <c r="G314" s="9">
        <v>0</v>
      </c>
      <c r="H314" s="61" t="str">
        <f>IF(F314&gt;=$J$9,IF(T_4_56710123152[[#This Row],[Errors]]=0,"True Positive","False Positive"),IF(T_4_56710123152[[#This Row],[Errors]]&gt;0,"False Negative","True Negative"))</f>
        <v>True Positive</v>
      </c>
    </row>
    <row r="315" spans="1:8" x14ac:dyDescent="0.25">
      <c r="A315" t="s">
        <v>567</v>
      </c>
      <c r="C315" s="2" t="s">
        <v>264</v>
      </c>
      <c r="D315" s="2" t="s">
        <v>241</v>
      </c>
      <c r="E315" s="9" t="s">
        <v>568</v>
      </c>
      <c r="F315" s="9">
        <v>0.11</v>
      </c>
      <c r="G315" s="9">
        <v>2</v>
      </c>
      <c r="H315" s="61" t="str">
        <f>IF(F315&gt;=$J$9,IF(T_4_56710123152[[#This Row],[Errors]]=0,"True Positive","False Positive"),IF(T_4_56710123152[[#This Row],[Errors]]&gt;0,"False Negative","True Negative"))</f>
        <v>False Negative</v>
      </c>
    </row>
    <row r="316" spans="1:8" x14ac:dyDescent="0.25">
      <c r="A316" t="s">
        <v>569</v>
      </c>
      <c r="C316" s="2" t="s">
        <v>264</v>
      </c>
      <c r="D316" s="2" t="s">
        <v>241</v>
      </c>
      <c r="E316" s="9" t="s">
        <v>568</v>
      </c>
      <c r="F316" s="9">
        <v>0.11</v>
      </c>
      <c r="G316" s="9">
        <v>2</v>
      </c>
      <c r="H316" s="61" t="str">
        <f>IF(F316&gt;=$J$9,IF(T_4_56710123152[[#This Row],[Errors]]=0,"True Positive","False Positive"),IF(T_4_56710123152[[#This Row],[Errors]]&gt;0,"False Negative","True Negative"))</f>
        <v>False Negative</v>
      </c>
    </row>
    <row r="317" spans="1:8" x14ac:dyDescent="0.25">
      <c r="A317" t="s">
        <v>570</v>
      </c>
      <c r="C317" s="2" t="s">
        <v>264</v>
      </c>
      <c r="D317" s="2" t="s">
        <v>166</v>
      </c>
      <c r="E317" s="9" t="s">
        <v>166</v>
      </c>
      <c r="F317" s="9">
        <v>0.7</v>
      </c>
      <c r="G317" s="9">
        <v>0</v>
      </c>
      <c r="H317" s="61" t="str">
        <f>IF(F317&gt;=$J$9,IF(T_4_56710123152[[#This Row],[Errors]]=0,"True Positive","False Positive"),IF(T_4_56710123152[[#This Row],[Errors]]&gt;0,"False Negative","True Negative"))</f>
        <v>True Positive</v>
      </c>
    </row>
    <row r="318" spans="1:8" x14ac:dyDescent="0.25">
      <c r="A318" t="s">
        <v>571</v>
      </c>
      <c r="C318" s="2" t="s">
        <v>264</v>
      </c>
      <c r="D318" s="2" t="s">
        <v>166</v>
      </c>
      <c r="E318" s="9" t="s">
        <v>166</v>
      </c>
      <c r="F318" s="9">
        <v>0.7</v>
      </c>
      <c r="G318" s="9">
        <v>0</v>
      </c>
      <c r="H318" s="61" t="str">
        <f>IF(F318&gt;=$J$9,IF(T_4_56710123152[[#This Row],[Errors]]=0,"True Positive","False Positive"),IF(T_4_56710123152[[#This Row],[Errors]]&gt;0,"False Negative","True Negative"))</f>
        <v>True Positive</v>
      </c>
    </row>
    <row r="319" spans="1:8" x14ac:dyDescent="0.25">
      <c r="A319" t="s">
        <v>572</v>
      </c>
      <c r="C319" s="2" t="s">
        <v>264</v>
      </c>
      <c r="D319" s="2" t="s">
        <v>206</v>
      </c>
      <c r="E319" s="9" t="s">
        <v>206</v>
      </c>
      <c r="F319" s="9">
        <v>0.76</v>
      </c>
      <c r="G319" s="9">
        <v>0</v>
      </c>
      <c r="H319" s="61" t="str">
        <f>IF(F319&gt;=$J$9,IF(T_4_56710123152[[#This Row],[Errors]]=0,"True Positive","False Positive"),IF(T_4_56710123152[[#This Row],[Errors]]&gt;0,"False Negative","True Negative"))</f>
        <v>True Positive</v>
      </c>
    </row>
    <row r="320" spans="1:8" x14ac:dyDescent="0.25">
      <c r="A320" t="s">
        <v>573</v>
      </c>
      <c r="C320" s="2" t="s">
        <v>264</v>
      </c>
      <c r="D320" s="2" t="s">
        <v>206</v>
      </c>
      <c r="E320" s="9" t="s">
        <v>206</v>
      </c>
      <c r="F320" s="9">
        <v>0.76</v>
      </c>
      <c r="G320" s="9">
        <v>0</v>
      </c>
      <c r="H320" s="61" t="str">
        <f>IF(F320&gt;=$J$9,IF(T_4_56710123152[[#This Row],[Errors]]=0,"True Positive","False Positive"),IF(T_4_56710123152[[#This Row],[Errors]]&gt;0,"False Negative","True Negative"))</f>
        <v>True Positive</v>
      </c>
    </row>
    <row r="321" spans="1:8" x14ac:dyDescent="0.25">
      <c r="A321" t="s">
        <v>574</v>
      </c>
      <c r="C321" s="2" t="s">
        <v>264</v>
      </c>
      <c r="D321" s="2" t="s">
        <v>244</v>
      </c>
      <c r="E321" s="9" t="s">
        <v>244</v>
      </c>
      <c r="F321" s="9">
        <v>0.69</v>
      </c>
      <c r="G321" s="9">
        <v>0</v>
      </c>
      <c r="H321" s="61" t="str">
        <f>IF(F321&gt;=$J$9,IF(T_4_56710123152[[#This Row],[Errors]]=0,"True Positive","False Positive"),IF(T_4_56710123152[[#This Row],[Errors]]&gt;0,"False Negative","True Negative"))</f>
        <v>True Positive</v>
      </c>
    </row>
    <row r="322" spans="1:8" x14ac:dyDescent="0.25">
      <c r="A322" t="s">
        <v>575</v>
      </c>
      <c r="C322" s="2" t="s">
        <v>264</v>
      </c>
      <c r="D322" s="2" t="s">
        <v>244</v>
      </c>
      <c r="E322" s="9" t="s">
        <v>244</v>
      </c>
      <c r="F322" s="9">
        <v>0.69</v>
      </c>
      <c r="G322" s="9">
        <v>0</v>
      </c>
      <c r="H322" s="61" t="str">
        <f>IF(F322&gt;=$J$9,IF(T_4_56710123152[[#This Row],[Errors]]=0,"True Positive","False Positive"),IF(T_4_56710123152[[#This Row],[Errors]]&gt;0,"False Negative","True Negative"))</f>
        <v>True Positive</v>
      </c>
    </row>
    <row r="323" spans="1:8" x14ac:dyDescent="0.25">
      <c r="A323" t="s">
        <v>576</v>
      </c>
      <c r="C323" s="2" t="s">
        <v>264</v>
      </c>
      <c r="D323" s="2" t="s">
        <v>53</v>
      </c>
      <c r="E323" s="9" t="s">
        <v>53</v>
      </c>
      <c r="F323" s="9">
        <v>0.13</v>
      </c>
      <c r="G323" s="9">
        <v>0</v>
      </c>
      <c r="H323" s="61" t="str">
        <f>IF(F323&gt;=$J$9,IF(T_4_56710123152[[#This Row],[Errors]]=0,"True Positive","False Positive"),IF(T_4_56710123152[[#This Row],[Errors]]&gt;0,"False Negative","True Negative"))</f>
        <v>True Negative</v>
      </c>
    </row>
    <row r="324" spans="1:8" x14ac:dyDescent="0.25">
      <c r="A324" t="s">
        <v>577</v>
      </c>
      <c r="C324" s="2" t="s">
        <v>264</v>
      </c>
      <c r="D324" s="2" t="s">
        <v>53</v>
      </c>
      <c r="E324" s="9" t="s">
        <v>53</v>
      </c>
      <c r="F324" s="9">
        <v>0.13</v>
      </c>
      <c r="G324" s="9">
        <v>0</v>
      </c>
      <c r="H324" s="61" t="str">
        <f>IF(F324&gt;=$J$9,IF(T_4_56710123152[[#This Row],[Errors]]=0,"True Positive","False Positive"),IF(T_4_56710123152[[#This Row],[Errors]]&gt;0,"False Negative","True Negative"))</f>
        <v>True Negative</v>
      </c>
    </row>
    <row r="325" spans="1:8" x14ac:dyDescent="0.25">
      <c r="A325" t="s">
        <v>578</v>
      </c>
      <c r="C325" s="2" t="s">
        <v>264</v>
      </c>
      <c r="D325" s="2" t="s">
        <v>53</v>
      </c>
      <c r="E325" s="9" t="s">
        <v>53</v>
      </c>
      <c r="F325" s="9">
        <v>0.82</v>
      </c>
      <c r="G325" s="9">
        <v>0</v>
      </c>
      <c r="H325" s="61" t="str">
        <f>IF(F325&gt;=$J$9,IF(T_4_56710123152[[#This Row],[Errors]]=0,"True Positive","False Positive"),IF(T_4_56710123152[[#This Row],[Errors]]&gt;0,"False Negative","True Negative"))</f>
        <v>True Positive</v>
      </c>
    </row>
    <row r="326" spans="1:8" x14ac:dyDescent="0.25">
      <c r="A326" t="s">
        <v>579</v>
      </c>
      <c r="C326" s="2" t="s">
        <v>264</v>
      </c>
      <c r="D326" s="2" t="s">
        <v>53</v>
      </c>
      <c r="E326" s="9" t="s">
        <v>53</v>
      </c>
      <c r="F326" s="9">
        <v>0.82</v>
      </c>
      <c r="G326" s="9">
        <v>0</v>
      </c>
      <c r="H326" s="61" t="str">
        <f>IF(F326&gt;=$J$9,IF(T_4_56710123152[[#This Row],[Errors]]=0,"True Positive","False Positive"),IF(T_4_56710123152[[#This Row],[Errors]]&gt;0,"False Negative","True Negative"))</f>
        <v>True Positive</v>
      </c>
    </row>
    <row r="327" spans="1:8" x14ac:dyDescent="0.25">
      <c r="A327" t="s">
        <v>580</v>
      </c>
      <c r="C327" s="2" t="s">
        <v>264</v>
      </c>
      <c r="D327" s="2" t="s">
        <v>131</v>
      </c>
      <c r="E327" s="9" t="s">
        <v>131</v>
      </c>
      <c r="F327" s="9">
        <v>0.71</v>
      </c>
      <c r="G327" s="9">
        <v>0</v>
      </c>
      <c r="H327" s="61" t="str">
        <f>IF(F327&gt;=$J$9,IF(T_4_56710123152[[#This Row],[Errors]]=0,"True Positive","False Positive"),IF(T_4_56710123152[[#This Row],[Errors]]&gt;0,"False Negative","True Negative"))</f>
        <v>True Positive</v>
      </c>
    </row>
    <row r="328" spans="1:8" x14ac:dyDescent="0.25">
      <c r="A328" t="s">
        <v>581</v>
      </c>
      <c r="C328" s="2" t="s">
        <v>264</v>
      </c>
      <c r="D328" s="2" t="s">
        <v>131</v>
      </c>
      <c r="E328" s="9" t="s">
        <v>131</v>
      </c>
      <c r="F328" s="9">
        <v>0.71</v>
      </c>
      <c r="G328" s="9">
        <v>0</v>
      </c>
      <c r="H328" s="61" t="str">
        <f>IF(F328&gt;=$J$9,IF(T_4_56710123152[[#This Row],[Errors]]=0,"True Positive","False Positive"),IF(T_4_56710123152[[#This Row],[Errors]]&gt;0,"False Negative","True Negative"))</f>
        <v>True Positive</v>
      </c>
    </row>
    <row r="329" spans="1:8" x14ac:dyDescent="0.25">
      <c r="A329" t="s">
        <v>582</v>
      </c>
      <c r="C329" s="2" t="s">
        <v>264</v>
      </c>
      <c r="D329" s="2" t="s">
        <v>39</v>
      </c>
      <c r="E329" s="9" t="s">
        <v>39</v>
      </c>
      <c r="F329" s="9">
        <v>0.68</v>
      </c>
      <c r="G329" s="9">
        <v>0</v>
      </c>
      <c r="H329" s="61" t="str">
        <f>IF(F329&gt;=$J$9,IF(T_4_56710123152[[#This Row],[Errors]]=0,"True Positive","False Positive"),IF(T_4_56710123152[[#This Row],[Errors]]&gt;0,"False Negative","True Negative"))</f>
        <v>True Positive</v>
      </c>
    </row>
    <row r="330" spans="1:8" x14ac:dyDescent="0.25">
      <c r="A330" t="s">
        <v>583</v>
      </c>
      <c r="C330" s="2" t="s">
        <v>264</v>
      </c>
      <c r="D330" s="2" t="s">
        <v>39</v>
      </c>
      <c r="E330" s="9" t="s">
        <v>39</v>
      </c>
      <c r="F330" s="9">
        <v>0.68</v>
      </c>
      <c r="G330" s="9">
        <v>0</v>
      </c>
      <c r="H330" s="61" t="str">
        <f>IF(F330&gt;=$J$9,IF(T_4_56710123152[[#This Row],[Errors]]=0,"True Positive","False Positive"),IF(T_4_56710123152[[#This Row],[Errors]]&gt;0,"False Negative","True Negative"))</f>
        <v>True Positive</v>
      </c>
    </row>
    <row r="331" spans="1:8" x14ac:dyDescent="0.25">
      <c r="A331" t="s">
        <v>584</v>
      </c>
      <c r="C331" s="2" t="s">
        <v>264</v>
      </c>
      <c r="D331" s="2" t="s">
        <v>46</v>
      </c>
      <c r="E331" s="9" t="s">
        <v>46</v>
      </c>
      <c r="F331" s="9">
        <v>0.78</v>
      </c>
      <c r="G331" s="9">
        <v>0</v>
      </c>
      <c r="H331" s="61" t="str">
        <f>IF(F331&gt;=$J$9,IF(T_4_56710123152[[#This Row],[Errors]]=0,"True Positive","False Positive"),IF(T_4_56710123152[[#This Row],[Errors]]&gt;0,"False Negative","True Negative"))</f>
        <v>True Positive</v>
      </c>
    </row>
    <row r="332" spans="1:8" x14ac:dyDescent="0.25">
      <c r="A332" t="s">
        <v>585</v>
      </c>
      <c r="C332" s="2" t="s">
        <v>264</v>
      </c>
      <c r="D332" s="2" t="s">
        <v>46</v>
      </c>
      <c r="E332" s="9" t="s">
        <v>46</v>
      </c>
      <c r="F332" s="9">
        <v>0.78</v>
      </c>
      <c r="G332" s="9">
        <v>0</v>
      </c>
      <c r="H332" s="61" t="str">
        <f>IF(F332&gt;=$J$9,IF(T_4_56710123152[[#This Row],[Errors]]=0,"True Positive","False Positive"),IF(T_4_56710123152[[#This Row],[Errors]]&gt;0,"False Negative","True Negative"))</f>
        <v>True Positive</v>
      </c>
    </row>
    <row r="333" spans="1:8" x14ac:dyDescent="0.25">
      <c r="A333" t="s">
        <v>586</v>
      </c>
      <c r="C333" s="2" t="s">
        <v>264</v>
      </c>
      <c r="D333" s="2" t="s">
        <v>46</v>
      </c>
      <c r="E333" s="9" t="s">
        <v>46</v>
      </c>
      <c r="F333" s="9">
        <v>0.8</v>
      </c>
      <c r="G333" s="9">
        <v>0</v>
      </c>
      <c r="H333" s="61" t="str">
        <f>IF(F333&gt;=$J$9,IF(T_4_56710123152[[#This Row],[Errors]]=0,"True Positive","False Positive"),IF(T_4_56710123152[[#This Row],[Errors]]&gt;0,"False Negative","True Negative"))</f>
        <v>True Positive</v>
      </c>
    </row>
    <row r="334" spans="1:8" x14ac:dyDescent="0.25">
      <c r="A334" t="s">
        <v>587</v>
      </c>
      <c r="C334" s="2" t="s">
        <v>264</v>
      </c>
      <c r="D334" s="2" t="s">
        <v>46</v>
      </c>
      <c r="E334" s="9" t="s">
        <v>46</v>
      </c>
      <c r="F334" s="9">
        <v>0.8</v>
      </c>
      <c r="G334" s="9">
        <v>0</v>
      </c>
      <c r="H334" s="61" t="str">
        <f>IF(F334&gt;=$J$9,IF(T_4_56710123152[[#This Row],[Errors]]=0,"True Positive","False Positive"),IF(T_4_56710123152[[#This Row],[Errors]]&gt;0,"False Negative","True Negative"))</f>
        <v>True Positive</v>
      </c>
    </row>
    <row r="335" spans="1:8" x14ac:dyDescent="0.25">
      <c r="A335" t="s">
        <v>588</v>
      </c>
      <c r="C335" s="2" t="s">
        <v>264</v>
      </c>
      <c r="D335" s="2" t="s">
        <v>24</v>
      </c>
      <c r="E335" s="9" t="s">
        <v>24</v>
      </c>
      <c r="F335" s="9">
        <v>0.84</v>
      </c>
      <c r="G335" s="9">
        <v>0</v>
      </c>
      <c r="H335" s="61" t="str">
        <f>IF(F335&gt;=$J$9,IF(T_4_56710123152[[#This Row],[Errors]]=0,"True Positive","False Positive"),IF(T_4_56710123152[[#This Row],[Errors]]&gt;0,"False Negative","True Negative"))</f>
        <v>True Positive</v>
      </c>
    </row>
    <row r="336" spans="1:8" x14ac:dyDescent="0.25">
      <c r="A336" t="s">
        <v>589</v>
      </c>
      <c r="C336" s="2" t="s">
        <v>264</v>
      </c>
      <c r="D336" s="2" t="s">
        <v>24</v>
      </c>
      <c r="E336" s="9" t="s">
        <v>24</v>
      </c>
      <c r="F336" s="9">
        <v>0.84</v>
      </c>
      <c r="G336" s="9">
        <v>0</v>
      </c>
      <c r="H336" s="61" t="str">
        <f>IF(F336&gt;=$J$9,IF(T_4_56710123152[[#This Row],[Errors]]=0,"True Positive","False Positive"),IF(T_4_56710123152[[#This Row],[Errors]]&gt;0,"False Negative","True Negative"))</f>
        <v>True Positive</v>
      </c>
    </row>
    <row r="337" spans="1:8" x14ac:dyDescent="0.25">
      <c r="A337" t="s">
        <v>590</v>
      </c>
      <c r="C337" s="2" t="s">
        <v>264</v>
      </c>
      <c r="D337" s="2" t="s">
        <v>24</v>
      </c>
      <c r="E337" s="9" t="s">
        <v>24</v>
      </c>
      <c r="F337" s="9">
        <v>0.86</v>
      </c>
      <c r="G337" s="9">
        <v>0</v>
      </c>
      <c r="H337" s="61" t="str">
        <f>IF(F337&gt;=$J$9,IF(T_4_56710123152[[#This Row],[Errors]]=0,"True Positive","False Positive"),IF(T_4_56710123152[[#This Row],[Errors]]&gt;0,"False Negative","True Negative"))</f>
        <v>True Positive</v>
      </c>
    </row>
    <row r="338" spans="1:8" x14ac:dyDescent="0.25">
      <c r="A338" t="s">
        <v>591</v>
      </c>
      <c r="C338" s="2" t="s">
        <v>264</v>
      </c>
      <c r="D338" s="2" t="s">
        <v>24</v>
      </c>
      <c r="E338" s="9" t="s">
        <v>24</v>
      </c>
      <c r="F338" s="9">
        <v>0.86</v>
      </c>
      <c r="G338" s="9">
        <v>0</v>
      </c>
      <c r="H338" s="61" t="str">
        <f>IF(F338&gt;=$J$9,IF(T_4_56710123152[[#This Row],[Errors]]=0,"True Positive","False Positive"),IF(T_4_56710123152[[#This Row],[Errors]]&gt;0,"False Negative","True Negative"))</f>
        <v>True Positive</v>
      </c>
    </row>
    <row r="339" spans="1:8" x14ac:dyDescent="0.25">
      <c r="A339" t="s">
        <v>592</v>
      </c>
      <c r="C339" s="2" t="s">
        <v>264</v>
      </c>
      <c r="D339" s="2" t="s">
        <v>24</v>
      </c>
      <c r="E339" s="9" t="s">
        <v>24</v>
      </c>
      <c r="F339" s="9">
        <v>0.71</v>
      </c>
      <c r="G339" s="9">
        <v>0</v>
      </c>
      <c r="H339" s="61" t="str">
        <f>IF(F339&gt;=$J$9,IF(T_4_56710123152[[#This Row],[Errors]]=0,"True Positive","False Positive"),IF(T_4_56710123152[[#This Row],[Errors]]&gt;0,"False Negative","True Negative"))</f>
        <v>True Positive</v>
      </c>
    </row>
    <row r="340" spans="1:8" x14ac:dyDescent="0.25">
      <c r="A340" t="s">
        <v>593</v>
      </c>
      <c r="C340" s="2" t="s">
        <v>264</v>
      </c>
      <c r="D340" s="2" t="s">
        <v>24</v>
      </c>
      <c r="E340" s="9" t="s">
        <v>24</v>
      </c>
      <c r="F340" s="9">
        <v>0.71</v>
      </c>
      <c r="G340" s="9">
        <v>0</v>
      </c>
      <c r="H340" s="61" t="str">
        <f>IF(F340&gt;=$J$9,IF(T_4_56710123152[[#This Row],[Errors]]=0,"True Positive","False Positive"),IF(T_4_56710123152[[#This Row],[Errors]]&gt;0,"False Negative","True Negative"))</f>
        <v>True Positive</v>
      </c>
    </row>
    <row r="341" spans="1:8" x14ac:dyDescent="0.25">
      <c r="A341" t="s">
        <v>594</v>
      </c>
      <c r="C341" s="2" t="s">
        <v>264</v>
      </c>
      <c r="D341" s="2" t="s">
        <v>24</v>
      </c>
      <c r="E341" s="9" t="s">
        <v>24</v>
      </c>
      <c r="F341" s="9">
        <v>0.77</v>
      </c>
      <c r="G341" s="9">
        <v>0</v>
      </c>
      <c r="H341" s="61" t="str">
        <f>IF(F341&gt;=$J$9,IF(T_4_56710123152[[#This Row],[Errors]]=0,"True Positive","False Positive"),IF(T_4_56710123152[[#This Row],[Errors]]&gt;0,"False Negative","True Negative"))</f>
        <v>True Positive</v>
      </c>
    </row>
    <row r="342" spans="1:8" x14ac:dyDescent="0.25">
      <c r="A342" t="s">
        <v>595</v>
      </c>
      <c r="C342" s="2" t="s">
        <v>264</v>
      </c>
      <c r="D342" s="2" t="s">
        <v>24</v>
      </c>
      <c r="E342" s="9" t="s">
        <v>24</v>
      </c>
      <c r="F342" s="9">
        <v>0.77</v>
      </c>
      <c r="G342" s="9">
        <v>0</v>
      </c>
      <c r="H342" s="61" t="str">
        <f>IF(F342&gt;=$J$9,IF(T_4_56710123152[[#This Row],[Errors]]=0,"True Positive","False Positive"),IF(T_4_56710123152[[#This Row],[Errors]]&gt;0,"False Negative","True Negative"))</f>
        <v>True Positive</v>
      </c>
    </row>
    <row r="343" spans="1:8" x14ac:dyDescent="0.25">
      <c r="A343" t="s">
        <v>596</v>
      </c>
      <c r="C343" s="2" t="s">
        <v>264</v>
      </c>
      <c r="D343" s="2" t="s">
        <v>24</v>
      </c>
      <c r="E343" s="9" t="s">
        <v>24</v>
      </c>
      <c r="F343" s="9">
        <v>0.84</v>
      </c>
      <c r="G343" s="9">
        <v>0</v>
      </c>
      <c r="H343" s="61" t="str">
        <f>IF(F343&gt;=$J$9,IF(T_4_56710123152[[#This Row],[Errors]]=0,"True Positive","False Positive"),IF(T_4_56710123152[[#This Row],[Errors]]&gt;0,"False Negative","True Negative"))</f>
        <v>True Positive</v>
      </c>
    </row>
    <row r="344" spans="1:8" x14ac:dyDescent="0.25">
      <c r="A344" t="s">
        <v>597</v>
      </c>
      <c r="C344" s="2" t="s">
        <v>264</v>
      </c>
      <c r="D344" s="2" t="s">
        <v>24</v>
      </c>
      <c r="E344" s="9" t="s">
        <v>24</v>
      </c>
      <c r="F344" s="9">
        <v>0.84</v>
      </c>
      <c r="G344" s="9">
        <v>0</v>
      </c>
      <c r="H344" s="61" t="str">
        <f>IF(F344&gt;=$J$9,IF(T_4_56710123152[[#This Row],[Errors]]=0,"True Positive","False Positive"),IF(T_4_56710123152[[#This Row],[Errors]]&gt;0,"False Negative","True Negative"))</f>
        <v>True Positive</v>
      </c>
    </row>
    <row r="345" spans="1:8" x14ac:dyDescent="0.25">
      <c r="A345" t="s">
        <v>598</v>
      </c>
      <c r="C345" s="2" t="s">
        <v>264</v>
      </c>
      <c r="D345" s="2" t="s">
        <v>24</v>
      </c>
      <c r="E345" s="9" t="s">
        <v>24</v>
      </c>
      <c r="F345" s="9">
        <v>0.83</v>
      </c>
      <c r="G345" s="9">
        <v>0</v>
      </c>
      <c r="H345" s="61" t="str">
        <f>IF(F345&gt;=$J$9,IF(T_4_56710123152[[#This Row],[Errors]]=0,"True Positive","False Positive"),IF(T_4_56710123152[[#This Row],[Errors]]&gt;0,"False Negative","True Negative"))</f>
        <v>True Positive</v>
      </c>
    </row>
    <row r="346" spans="1:8" x14ac:dyDescent="0.25">
      <c r="A346" t="s">
        <v>599</v>
      </c>
      <c r="C346" s="2" t="s">
        <v>264</v>
      </c>
      <c r="D346" s="2" t="s">
        <v>24</v>
      </c>
      <c r="E346" s="9" t="s">
        <v>24</v>
      </c>
      <c r="F346" s="9">
        <v>0.83</v>
      </c>
      <c r="G346" s="9">
        <v>0</v>
      </c>
      <c r="H346" s="61" t="str">
        <f>IF(F346&gt;=$J$9,IF(T_4_56710123152[[#This Row],[Errors]]=0,"True Positive","False Positive"),IF(T_4_56710123152[[#This Row],[Errors]]&gt;0,"False Negative","True Negative"))</f>
        <v>True Positive</v>
      </c>
    </row>
    <row r="347" spans="1:8" x14ac:dyDescent="0.25">
      <c r="A347" t="s">
        <v>600</v>
      </c>
      <c r="C347" s="2" t="s">
        <v>264</v>
      </c>
      <c r="D347" s="2" t="s">
        <v>24</v>
      </c>
      <c r="E347" s="9" t="s">
        <v>24</v>
      </c>
      <c r="F347" s="9">
        <v>0.77</v>
      </c>
      <c r="G347" s="9">
        <v>0</v>
      </c>
      <c r="H347" s="61" t="str">
        <f>IF(F347&gt;=$J$9,IF(T_4_56710123152[[#This Row],[Errors]]=0,"True Positive","False Positive"),IF(T_4_56710123152[[#This Row],[Errors]]&gt;0,"False Negative","True Negative"))</f>
        <v>True Positive</v>
      </c>
    </row>
    <row r="348" spans="1:8" x14ac:dyDescent="0.25">
      <c r="A348" t="s">
        <v>601</v>
      </c>
      <c r="C348" s="2" t="s">
        <v>264</v>
      </c>
      <c r="D348" s="2" t="s">
        <v>24</v>
      </c>
      <c r="E348" s="9" t="s">
        <v>24</v>
      </c>
      <c r="F348" s="9">
        <v>0.77</v>
      </c>
      <c r="G348" s="9">
        <v>0</v>
      </c>
      <c r="H348" s="61" t="str">
        <f>IF(F348&gt;=$J$9,IF(T_4_56710123152[[#This Row],[Errors]]=0,"True Positive","False Positive"),IF(T_4_56710123152[[#This Row],[Errors]]&gt;0,"False Negative","True Negative"))</f>
        <v>True Positive</v>
      </c>
    </row>
    <row r="349" spans="1:8" x14ac:dyDescent="0.25">
      <c r="A349" t="s">
        <v>602</v>
      </c>
      <c r="C349" s="2" t="s">
        <v>264</v>
      </c>
      <c r="D349" s="2" t="s">
        <v>24</v>
      </c>
      <c r="E349" s="9" t="s">
        <v>24</v>
      </c>
      <c r="F349" s="9">
        <v>0.79</v>
      </c>
      <c r="G349" s="9">
        <v>0</v>
      </c>
      <c r="H349" s="61" t="str">
        <f>IF(F349&gt;=$J$9,IF(T_4_56710123152[[#This Row],[Errors]]=0,"True Positive","False Positive"),IF(T_4_56710123152[[#This Row],[Errors]]&gt;0,"False Negative","True Negative"))</f>
        <v>True Positive</v>
      </c>
    </row>
    <row r="350" spans="1:8" x14ac:dyDescent="0.25">
      <c r="A350" t="s">
        <v>603</v>
      </c>
      <c r="C350" s="2" t="s">
        <v>264</v>
      </c>
      <c r="D350" s="2" t="s">
        <v>24</v>
      </c>
      <c r="E350" s="9" t="s">
        <v>24</v>
      </c>
      <c r="F350" s="9">
        <v>0.79</v>
      </c>
      <c r="G350" s="9">
        <v>0</v>
      </c>
      <c r="H350" s="61" t="str">
        <f>IF(F350&gt;=$J$9,IF(T_4_56710123152[[#This Row],[Errors]]=0,"True Positive","False Positive"),IF(T_4_56710123152[[#This Row],[Errors]]&gt;0,"False Negative","True Negative"))</f>
        <v>True Positive</v>
      </c>
    </row>
    <row r="351" spans="1:8" x14ac:dyDescent="0.25">
      <c r="A351" t="s">
        <v>604</v>
      </c>
      <c r="C351" s="2" t="s">
        <v>264</v>
      </c>
      <c r="D351" s="2" t="s">
        <v>24</v>
      </c>
      <c r="E351" s="9" t="s">
        <v>24</v>
      </c>
      <c r="F351" s="9">
        <v>0.73</v>
      </c>
      <c r="G351" s="9">
        <v>0</v>
      </c>
      <c r="H351" s="61" t="str">
        <f>IF(F351&gt;=$J$9,IF(T_4_56710123152[[#This Row],[Errors]]=0,"True Positive","False Positive"),IF(T_4_56710123152[[#This Row],[Errors]]&gt;0,"False Negative","True Negative"))</f>
        <v>True Positive</v>
      </c>
    </row>
    <row r="352" spans="1:8" x14ac:dyDescent="0.25">
      <c r="A352" t="s">
        <v>605</v>
      </c>
      <c r="C352" s="2" t="s">
        <v>264</v>
      </c>
      <c r="D352" s="2" t="s">
        <v>24</v>
      </c>
      <c r="E352" s="9" t="s">
        <v>24</v>
      </c>
      <c r="F352" s="9">
        <v>0.73</v>
      </c>
      <c r="G352" s="9">
        <v>0</v>
      </c>
      <c r="H352" s="61" t="str">
        <f>IF(F352&gt;=$J$9,IF(T_4_56710123152[[#This Row],[Errors]]=0,"True Positive","False Positive"),IF(T_4_56710123152[[#This Row],[Errors]]&gt;0,"False Negative","True Negative"))</f>
        <v>True Positive</v>
      </c>
    </row>
    <row r="353" spans="1:8" x14ac:dyDescent="0.25">
      <c r="A353" t="s">
        <v>606</v>
      </c>
      <c r="C353" s="2" t="s">
        <v>264</v>
      </c>
      <c r="D353" s="2" t="s">
        <v>24</v>
      </c>
      <c r="E353" s="9" t="s">
        <v>24</v>
      </c>
      <c r="F353" s="9">
        <v>0.86</v>
      </c>
      <c r="G353" s="9">
        <v>0</v>
      </c>
      <c r="H353" s="61" t="str">
        <f>IF(F353&gt;=$J$9,IF(T_4_56710123152[[#This Row],[Errors]]=0,"True Positive","False Positive"),IF(T_4_56710123152[[#This Row],[Errors]]&gt;0,"False Negative","True Negative"))</f>
        <v>True Positive</v>
      </c>
    </row>
    <row r="354" spans="1:8" x14ac:dyDescent="0.25">
      <c r="A354" t="s">
        <v>607</v>
      </c>
      <c r="C354" s="2" t="s">
        <v>264</v>
      </c>
      <c r="D354" s="2" t="s">
        <v>24</v>
      </c>
      <c r="E354" s="9" t="s">
        <v>24</v>
      </c>
      <c r="F354" s="9">
        <v>0.86</v>
      </c>
      <c r="G354" s="9">
        <v>0</v>
      </c>
      <c r="H354" s="61" t="str">
        <f>IF(F354&gt;=$J$9,IF(T_4_56710123152[[#This Row],[Errors]]=0,"True Positive","False Positive"),IF(T_4_56710123152[[#This Row],[Errors]]&gt;0,"False Negative","True Negative"))</f>
        <v>True Positive</v>
      </c>
    </row>
    <row r="355" spans="1:8" x14ac:dyDescent="0.25">
      <c r="A355" t="s">
        <v>608</v>
      </c>
      <c r="C355" s="2" t="s">
        <v>264</v>
      </c>
      <c r="D355" s="2" t="s">
        <v>24</v>
      </c>
      <c r="E355" s="9" t="s">
        <v>24</v>
      </c>
      <c r="F355" s="9">
        <v>0.82</v>
      </c>
      <c r="G355" s="9">
        <v>0</v>
      </c>
      <c r="H355" s="61" t="str">
        <f>IF(F355&gt;=$J$9,IF(T_4_56710123152[[#This Row],[Errors]]=0,"True Positive","False Positive"),IF(T_4_56710123152[[#This Row],[Errors]]&gt;0,"False Negative","True Negative"))</f>
        <v>True Positive</v>
      </c>
    </row>
    <row r="356" spans="1:8" x14ac:dyDescent="0.25">
      <c r="A356" t="s">
        <v>609</v>
      </c>
      <c r="C356" s="2" t="s">
        <v>264</v>
      </c>
      <c r="D356" s="2" t="s">
        <v>24</v>
      </c>
      <c r="E356" s="9" t="s">
        <v>24</v>
      </c>
      <c r="F356" s="9">
        <v>0.82</v>
      </c>
      <c r="G356" s="9">
        <v>0</v>
      </c>
      <c r="H356" s="61" t="str">
        <f>IF(F356&gt;=$J$9,IF(T_4_56710123152[[#This Row],[Errors]]=0,"True Positive","False Positive"),IF(T_4_56710123152[[#This Row],[Errors]]&gt;0,"False Negative","True Negative"))</f>
        <v>True Positive</v>
      </c>
    </row>
    <row r="357" spans="1:8" x14ac:dyDescent="0.25">
      <c r="A357" t="s">
        <v>610</v>
      </c>
      <c r="C357" s="2" t="s">
        <v>264</v>
      </c>
      <c r="D357" s="2" t="s">
        <v>24</v>
      </c>
      <c r="E357" s="9" t="s">
        <v>24</v>
      </c>
      <c r="F357" s="9">
        <v>0.77</v>
      </c>
      <c r="G357" s="9">
        <v>0</v>
      </c>
      <c r="H357" s="61" t="str">
        <f>IF(F357&gt;=$J$9,IF(T_4_56710123152[[#This Row],[Errors]]=0,"True Positive","False Positive"),IF(T_4_56710123152[[#This Row],[Errors]]&gt;0,"False Negative","True Negative"))</f>
        <v>True Positive</v>
      </c>
    </row>
    <row r="358" spans="1:8" x14ac:dyDescent="0.25">
      <c r="A358" t="s">
        <v>611</v>
      </c>
      <c r="C358" s="2" t="s">
        <v>264</v>
      </c>
      <c r="D358" s="2" t="s">
        <v>24</v>
      </c>
      <c r="E358" s="9" t="s">
        <v>24</v>
      </c>
      <c r="F358" s="9">
        <v>0.77</v>
      </c>
      <c r="G358" s="9">
        <v>0</v>
      </c>
      <c r="H358" s="61" t="str">
        <f>IF(F358&gt;=$J$9,IF(T_4_56710123152[[#This Row],[Errors]]=0,"True Positive","False Positive"),IF(T_4_56710123152[[#This Row],[Errors]]&gt;0,"False Negative","True Negative"))</f>
        <v>True Positive</v>
      </c>
    </row>
    <row r="359" spans="1:8" x14ac:dyDescent="0.25">
      <c r="A359" t="s">
        <v>612</v>
      </c>
      <c r="C359" s="2" t="s">
        <v>264</v>
      </c>
      <c r="D359" s="2" t="s">
        <v>132</v>
      </c>
      <c r="E359" s="9" t="s">
        <v>132</v>
      </c>
      <c r="F359" s="9">
        <v>0.72</v>
      </c>
      <c r="G359" s="9">
        <v>0</v>
      </c>
      <c r="H359" s="61" t="str">
        <f>IF(F359&gt;=$J$9,IF(T_4_56710123152[[#This Row],[Errors]]=0,"True Positive","False Positive"),IF(T_4_56710123152[[#This Row],[Errors]]&gt;0,"False Negative","True Negative"))</f>
        <v>True Positive</v>
      </c>
    </row>
    <row r="360" spans="1:8" x14ac:dyDescent="0.25">
      <c r="A360" t="s">
        <v>613</v>
      </c>
      <c r="C360" s="2" t="s">
        <v>264</v>
      </c>
      <c r="D360" s="2" t="s">
        <v>132</v>
      </c>
      <c r="E360" s="9" t="s">
        <v>132</v>
      </c>
      <c r="F360" s="9">
        <v>0.72</v>
      </c>
      <c r="G360" s="9">
        <v>0</v>
      </c>
      <c r="H360" s="61" t="str">
        <f>IF(F360&gt;=$J$9,IF(T_4_56710123152[[#This Row],[Errors]]=0,"True Positive","False Positive"),IF(T_4_56710123152[[#This Row],[Errors]]&gt;0,"False Negative","True Negative"))</f>
        <v>True Positive</v>
      </c>
    </row>
    <row r="361" spans="1:8" x14ac:dyDescent="0.25">
      <c r="A361" t="s">
        <v>614</v>
      </c>
      <c r="C361" s="2" t="s">
        <v>264</v>
      </c>
      <c r="D361" s="2" t="s">
        <v>30</v>
      </c>
      <c r="E361" s="9" t="s">
        <v>30</v>
      </c>
      <c r="F361" s="9">
        <v>0.42</v>
      </c>
      <c r="G361" s="9">
        <v>0</v>
      </c>
      <c r="H361" s="61" t="str">
        <f>IF(F361&gt;=$J$9,IF(T_4_56710123152[[#This Row],[Errors]]=0,"True Positive","False Positive"),IF(T_4_56710123152[[#This Row],[Errors]]&gt;0,"False Negative","True Negative"))</f>
        <v>True Negative</v>
      </c>
    </row>
    <row r="362" spans="1:8" x14ac:dyDescent="0.25">
      <c r="A362" t="s">
        <v>615</v>
      </c>
      <c r="C362" s="2" t="s">
        <v>264</v>
      </c>
      <c r="D362" s="2" t="s">
        <v>30</v>
      </c>
      <c r="E362" s="9" t="s">
        <v>30</v>
      </c>
      <c r="F362" s="9">
        <v>0.42</v>
      </c>
      <c r="G362" s="9">
        <v>0</v>
      </c>
      <c r="H362" s="61" t="str">
        <f>IF(F362&gt;=$J$9,IF(T_4_56710123152[[#This Row],[Errors]]=0,"True Positive","False Positive"),IF(T_4_56710123152[[#This Row],[Errors]]&gt;0,"False Negative","True Negative"))</f>
        <v>True Negative</v>
      </c>
    </row>
    <row r="363" spans="1:8" x14ac:dyDescent="0.25">
      <c r="A363" t="s">
        <v>616</v>
      </c>
      <c r="C363" s="2" t="s">
        <v>264</v>
      </c>
      <c r="D363" s="2" t="s">
        <v>125</v>
      </c>
      <c r="E363" s="9" t="s">
        <v>125</v>
      </c>
      <c r="F363" s="9">
        <v>0.72</v>
      </c>
      <c r="G363" s="9">
        <v>0</v>
      </c>
      <c r="H363" s="61" t="str">
        <f>IF(F363&gt;=$J$9,IF(T_4_56710123152[[#This Row],[Errors]]=0,"True Positive","False Positive"),IF(T_4_56710123152[[#This Row],[Errors]]&gt;0,"False Negative","True Negative"))</f>
        <v>True Positive</v>
      </c>
    </row>
    <row r="364" spans="1:8" x14ac:dyDescent="0.25">
      <c r="A364" t="s">
        <v>617</v>
      </c>
      <c r="C364" s="2" t="s">
        <v>264</v>
      </c>
      <c r="D364" s="2" t="s">
        <v>125</v>
      </c>
      <c r="E364" s="9" t="s">
        <v>125</v>
      </c>
      <c r="F364" s="9">
        <v>0.72</v>
      </c>
      <c r="G364" s="9">
        <v>0</v>
      </c>
      <c r="H364" s="61" t="str">
        <f>IF(F364&gt;=$J$9,IF(T_4_56710123152[[#This Row],[Errors]]=0,"True Positive","False Positive"),IF(T_4_56710123152[[#This Row],[Errors]]&gt;0,"False Negative","True Negative"))</f>
        <v>True Positive</v>
      </c>
    </row>
    <row r="365" spans="1:8" x14ac:dyDescent="0.25">
      <c r="A365" t="s">
        <v>618</v>
      </c>
      <c r="C365" s="2" t="s">
        <v>264</v>
      </c>
      <c r="D365" s="2" t="s">
        <v>163</v>
      </c>
      <c r="E365" s="9" t="s">
        <v>163</v>
      </c>
      <c r="F365" s="9">
        <v>0.72</v>
      </c>
      <c r="G365" s="9">
        <v>0</v>
      </c>
      <c r="H365" s="61" t="str">
        <f>IF(F365&gt;=$J$9,IF(T_4_56710123152[[#This Row],[Errors]]=0,"True Positive","False Positive"),IF(T_4_56710123152[[#This Row],[Errors]]&gt;0,"False Negative","True Negative"))</f>
        <v>True Positive</v>
      </c>
    </row>
    <row r="366" spans="1:8" x14ac:dyDescent="0.25">
      <c r="A366" t="s">
        <v>619</v>
      </c>
      <c r="C366" s="2" t="s">
        <v>264</v>
      </c>
      <c r="D366" s="2" t="s">
        <v>163</v>
      </c>
      <c r="E366" s="9" t="s">
        <v>163</v>
      </c>
      <c r="F366" s="9">
        <v>0.72</v>
      </c>
      <c r="G366" s="9">
        <v>0</v>
      </c>
      <c r="H366" s="61" t="str">
        <f>IF(F366&gt;=$J$9,IF(T_4_56710123152[[#This Row],[Errors]]=0,"True Positive","False Positive"),IF(T_4_56710123152[[#This Row],[Errors]]&gt;0,"False Negative","True Negative"))</f>
        <v>True Positive</v>
      </c>
    </row>
    <row r="367" spans="1:8" x14ac:dyDescent="0.25">
      <c r="A367" t="s">
        <v>620</v>
      </c>
      <c r="C367" s="2" t="s">
        <v>264</v>
      </c>
      <c r="D367" s="2" t="s">
        <v>48</v>
      </c>
      <c r="E367" s="9" t="s">
        <v>48</v>
      </c>
      <c r="F367" s="9">
        <v>0.68</v>
      </c>
      <c r="G367" s="9">
        <v>0</v>
      </c>
      <c r="H367" s="61" t="str">
        <f>IF(F367&gt;=$J$9,IF(T_4_56710123152[[#This Row],[Errors]]=0,"True Positive","False Positive"),IF(T_4_56710123152[[#This Row],[Errors]]&gt;0,"False Negative","True Negative"))</f>
        <v>True Positive</v>
      </c>
    </row>
    <row r="368" spans="1:8" x14ac:dyDescent="0.25">
      <c r="A368" t="s">
        <v>621</v>
      </c>
      <c r="C368" s="2" t="s">
        <v>264</v>
      </c>
      <c r="D368" s="2" t="s">
        <v>48</v>
      </c>
      <c r="E368" s="9" t="s">
        <v>48</v>
      </c>
      <c r="F368" s="9">
        <v>0.68</v>
      </c>
      <c r="G368" s="9">
        <v>0</v>
      </c>
      <c r="H368" s="61" t="str">
        <f>IF(F368&gt;=$J$9,IF(T_4_56710123152[[#This Row],[Errors]]=0,"True Positive","False Positive"),IF(T_4_56710123152[[#This Row],[Errors]]&gt;0,"False Negative","True Negative"))</f>
        <v>True Positive</v>
      </c>
    </row>
    <row r="369" spans="1:8" x14ac:dyDescent="0.25">
      <c r="A369" t="s">
        <v>622</v>
      </c>
      <c r="C369" s="2" t="s">
        <v>264</v>
      </c>
      <c r="D369" s="2" t="s">
        <v>121</v>
      </c>
      <c r="E369" s="9" t="s">
        <v>121</v>
      </c>
      <c r="F369" s="9">
        <v>0.77</v>
      </c>
      <c r="G369" s="9">
        <v>0</v>
      </c>
      <c r="H369" s="61" t="str">
        <f>IF(F369&gt;=$J$9,IF(T_4_56710123152[[#This Row],[Errors]]=0,"True Positive","False Positive"),IF(T_4_56710123152[[#This Row],[Errors]]&gt;0,"False Negative","True Negative"))</f>
        <v>True Positive</v>
      </c>
    </row>
    <row r="370" spans="1:8" x14ac:dyDescent="0.25">
      <c r="A370" t="s">
        <v>623</v>
      </c>
      <c r="C370" s="2" t="s">
        <v>264</v>
      </c>
      <c r="D370" s="2" t="s">
        <v>121</v>
      </c>
      <c r="E370" s="9" t="s">
        <v>121</v>
      </c>
      <c r="F370" s="9">
        <v>0.77</v>
      </c>
      <c r="G370" s="9">
        <v>0</v>
      </c>
      <c r="H370" s="61" t="str">
        <f>IF(F370&gt;=$J$9,IF(T_4_56710123152[[#This Row],[Errors]]=0,"True Positive","False Positive"),IF(T_4_56710123152[[#This Row],[Errors]]&gt;0,"False Negative","True Negative"))</f>
        <v>True Positive</v>
      </c>
    </row>
    <row r="371" spans="1:8" x14ac:dyDescent="0.25">
      <c r="A371" t="s">
        <v>624</v>
      </c>
      <c r="C371" s="2" t="s">
        <v>264</v>
      </c>
      <c r="D371" s="2" t="s">
        <v>121</v>
      </c>
      <c r="E371" s="9" t="s">
        <v>121</v>
      </c>
      <c r="F371" s="9">
        <v>0.74</v>
      </c>
      <c r="G371" s="9">
        <v>0</v>
      </c>
      <c r="H371" s="61" t="str">
        <f>IF(F371&gt;=$J$9,IF(T_4_56710123152[[#This Row],[Errors]]=0,"True Positive","False Positive"),IF(T_4_56710123152[[#This Row],[Errors]]&gt;0,"False Negative","True Negative"))</f>
        <v>True Positive</v>
      </c>
    </row>
    <row r="372" spans="1:8" x14ac:dyDescent="0.25">
      <c r="A372" t="s">
        <v>625</v>
      </c>
      <c r="C372" s="2" t="s">
        <v>264</v>
      </c>
      <c r="D372" s="2" t="s">
        <v>121</v>
      </c>
      <c r="E372" s="9" t="s">
        <v>121</v>
      </c>
      <c r="F372" s="9">
        <v>0.74</v>
      </c>
      <c r="G372" s="9">
        <v>0</v>
      </c>
      <c r="H372" s="61" t="str">
        <f>IF(F372&gt;=$J$9,IF(T_4_56710123152[[#This Row],[Errors]]=0,"True Positive","False Positive"),IF(T_4_56710123152[[#This Row],[Errors]]&gt;0,"False Negative","True Negative"))</f>
        <v>True Positive</v>
      </c>
    </row>
    <row r="373" spans="1:8" x14ac:dyDescent="0.25">
      <c r="A373" t="s">
        <v>626</v>
      </c>
      <c r="C373" s="2" t="s">
        <v>264</v>
      </c>
      <c r="D373" s="2" t="s">
        <v>136</v>
      </c>
      <c r="E373" s="9" t="s">
        <v>136</v>
      </c>
      <c r="F373" s="9">
        <v>0.81</v>
      </c>
      <c r="G373" s="9">
        <v>0</v>
      </c>
      <c r="H373" s="61" t="str">
        <f>IF(F373&gt;=$J$9,IF(T_4_56710123152[[#This Row],[Errors]]=0,"True Positive","False Positive"),IF(T_4_56710123152[[#This Row],[Errors]]&gt;0,"False Negative","True Negative"))</f>
        <v>True Positive</v>
      </c>
    </row>
    <row r="374" spans="1:8" x14ac:dyDescent="0.25">
      <c r="A374" t="s">
        <v>627</v>
      </c>
      <c r="C374" s="2" t="s">
        <v>264</v>
      </c>
      <c r="D374" s="2" t="s">
        <v>136</v>
      </c>
      <c r="E374" s="9" t="s">
        <v>136</v>
      </c>
      <c r="F374" s="9">
        <v>0.81</v>
      </c>
      <c r="G374" s="9">
        <v>0</v>
      </c>
      <c r="H374" s="61" t="str">
        <f>IF(F374&gt;=$J$9,IF(T_4_56710123152[[#This Row],[Errors]]=0,"True Positive","False Positive"),IF(T_4_56710123152[[#This Row],[Errors]]&gt;0,"False Negative","True Negative"))</f>
        <v>True Positive</v>
      </c>
    </row>
    <row r="375" spans="1:8" x14ac:dyDescent="0.25">
      <c r="A375" t="s">
        <v>628</v>
      </c>
      <c r="C375" s="2" t="s">
        <v>264</v>
      </c>
      <c r="D375" s="2" t="s">
        <v>136</v>
      </c>
      <c r="E375" s="9" t="s">
        <v>136</v>
      </c>
      <c r="F375" s="9">
        <v>0.75</v>
      </c>
      <c r="G375" s="9">
        <v>0</v>
      </c>
      <c r="H375" s="61" t="str">
        <f>IF(F375&gt;=$J$9,IF(T_4_56710123152[[#This Row],[Errors]]=0,"True Positive","False Positive"),IF(T_4_56710123152[[#This Row],[Errors]]&gt;0,"False Negative","True Negative"))</f>
        <v>True Positive</v>
      </c>
    </row>
    <row r="376" spans="1:8" x14ac:dyDescent="0.25">
      <c r="A376" t="s">
        <v>629</v>
      </c>
      <c r="C376" s="2" t="s">
        <v>264</v>
      </c>
      <c r="D376" s="2" t="s">
        <v>136</v>
      </c>
      <c r="E376" s="9" t="s">
        <v>136</v>
      </c>
      <c r="F376" s="9">
        <v>0.75</v>
      </c>
      <c r="G376" s="9">
        <v>0</v>
      </c>
      <c r="H376" s="61" t="str">
        <f>IF(F376&gt;=$J$9,IF(T_4_56710123152[[#This Row],[Errors]]=0,"True Positive","False Positive"),IF(T_4_56710123152[[#This Row],[Errors]]&gt;0,"False Negative","True Negative"))</f>
        <v>True Positive</v>
      </c>
    </row>
    <row r="377" spans="1:8" x14ac:dyDescent="0.25">
      <c r="A377" t="s">
        <v>630</v>
      </c>
      <c r="C377" s="2" t="s">
        <v>264</v>
      </c>
      <c r="D377" s="2" t="s">
        <v>136</v>
      </c>
      <c r="E377" s="9" t="s">
        <v>136</v>
      </c>
      <c r="F377" s="9">
        <v>0.88</v>
      </c>
      <c r="G377" s="9">
        <v>0</v>
      </c>
      <c r="H377" s="61" t="str">
        <f>IF(F377&gt;=$J$9,IF(T_4_56710123152[[#This Row],[Errors]]=0,"True Positive","False Positive"),IF(T_4_56710123152[[#This Row],[Errors]]&gt;0,"False Negative","True Negative"))</f>
        <v>True Positive</v>
      </c>
    </row>
    <row r="378" spans="1:8" x14ac:dyDescent="0.25">
      <c r="A378" t="s">
        <v>631</v>
      </c>
      <c r="C378" s="2" t="s">
        <v>264</v>
      </c>
      <c r="D378" s="2" t="s">
        <v>136</v>
      </c>
      <c r="E378" s="9" t="s">
        <v>136</v>
      </c>
      <c r="F378" s="9">
        <v>0.88</v>
      </c>
      <c r="G378" s="9">
        <v>0</v>
      </c>
      <c r="H378" s="61" t="str">
        <f>IF(F378&gt;=$J$9,IF(T_4_56710123152[[#This Row],[Errors]]=0,"True Positive","False Positive"),IF(T_4_56710123152[[#This Row],[Errors]]&gt;0,"False Negative","True Negative"))</f>
        <v>True Positive</v>
      </c>
    </row>
    <row r="379" spans="1:8" x14ac:dyDescent="0.25">
      <c r="A379" t="s">
        <v>632</v>
      </c>
      <c r="C379" s="2" t="s">
        <v>264</v>
      </c>
      <c r="D379" s="2" t="s">
        <v>136</v>
      </c>
      <c r="E379" s="9" t="s">
        <v>136</v>
      </c>
      <c r="F379" s="9">
        <v>0.78</v>
      </c>
      <c r="G379" s="9">
        <v>0</v>
      </c>
      <c r="H379" s="61" t="str">
        <f>IF(F379&gt;=$J$9,IF(T_4_56710123152[[#This Row],[Errors]]=0,"True Positive","False Positive"),IF(T_4_56710123152[[#This Row],[Errors]]&gt;0,"False Negative","True Negative"))</f>
        <v>True Positive</v>
      </c>
    </row>
    <row r="380" spans="1:8" x14ac:dyDescent="0.25">
      <c r="A380" t="s">
        <v>633</v>
      </c>
      <c r="C380" s="2" t="s">
        <v>264</v>
      </c>
      <c r="D380" s="2" t="s">
        <v>136</v>
      </c>
      <c r="E380" s="9" t="s">
        <v>136</v>
      </c>
      <c r="F380" s="9">
        <v>0.78</v>
      </c>
      <c r="G380" s="9">
        <v>0</v>
      </c>
      <c r="H380" s="61" t="str">
        <f>IF(F380&gt;=$J$9,IF(T_4_56710123152[[#This Row],[Errors]]=0,"True Positive","False Positive"),IF(T_4_56710123152[[#This Row],[Errors]]&gt;0,"False Negative","True Negative"))</f>
        <v>True Positive</v>
      </c>
    </row>
    <row r="381" spans="1:8" x14ac:dyDescent="0.25">
      <c r="A381" t="s">
        <v>634</v>
      </c>
      <c r="C381" s="2" t="s">
        <v>264</v>
      </c>
      <c r="D381" s="2" t="s">
        <v>201</v>
      </c>
      <c r="E381" s="9" t="s">
        <v>201</v>
      </c>
      <c r="F381" s="9">
        <v>0.69</v>
      </c>
      <c r="G381" s="9">
        <v>0</v>
      </c>
      <c r="H381" s="61" t="str">
        <f>IF(F381&gt;=$J$9,IF(T_4_56710123152[[#This Row],[Errors]]=0,"True Positive","False Positive"),IF(T_4_56710123152[[#This Row],[Errors]]&gt;0,"False Negative","True Negative"))</f>
        <v>True Positive</v>
      </c>
    </row>
    <row r="382" spans="1:8" x14ac:dyDescent="0.25">
      <c r="A382" t="s">
        <v>635</v>
      </c>
      <c r="C382" s="2" t="s">
        <v>264</v>
      </c>
      <c r="D382" s="2" t="s">
        <v>201</v>
      </c>
      <c r="E382" s="9" t="s">
        <v>201</v>
      </c>
      <c r="F382" s="9">
        <v>0.69</v>
      </c>
      <c r="G382" s="9">
        <v>0</v>
      </c>
      <c r="H382" s="61" t="str">
        <f>IF(F382&gt;=$J$9,IF(T_4_56710123152[[#This Row],[Errors]]=0,"True Positive","False Positive"),IF(T_4_56710123152[[#This Row],[Errors]]&gt;0,"False Negative","True Negative"))</f>
        <v>True Positive</v>
      </c>
    </row>
    <row r="383" spans="1:8" x14ac:dyDescent="0.25">
      <c r="A383" t="s">
        <v>636</v>
      </c>
      <c r="C383" s="2" t="s">
        <v>264</v>
      </c>
      <c r="D383" s="2" t="s">
        <v>216</v>
      </c>
      <c r="E383" s="9" t="s">
        <v>216</v>
      </c>
      <c r="F383" s="9">
        <v>0.73</v>
      </c>
      <c r="G383" s="9">
        <v>0</v>
      </c>
      <c r="H383" s="61" t="str">
        <f>IF(F383&gt;=$J$9,IF(T_4_56710123152[[#This Row],[Errors]]=0,"True Positive","False Positive"),IF(T_4_56710123152[[#This Row],[Errors]]&gt;0,"False Negative","True Negative"))</f>
        <v>True Positive</v>
      </c>
    </row>
    <row r="384" spans="1:8" x14ac:dyDescent="0.25">
      <c r="A384" t="s">
        <v>637</v>
      </c>
      <c r="C384" s="2" t="s">
        <v>264</v>
      </c>
      <c r="D384" s="2" t="s">
        <v>216</v>
      </c>
      <c r="E384" s="9" t="s">
        <v>216</v>
      </c>
      <c r="F384" s="9">
        <v>0.73</v>
      </c>
      <c r="G384" s="9">
        <v>0</v>
      </c>
      <c r="H384" s="61" t="str">
        <f>IF(F384&gt;=$J$9,IF(T_4_56710123152[[#This Row],[Errors]]=0,"True Positive","False Positive"),IF(T_4_56710123152[[#This Row],[Errors]]&gt;0,"False Negative","True Negative"))</f>
        <v>True Positive</v>
      </c>
    </row>
    <row r="385" spans="1:8" x14ac:dyDescent="0.25">
      <c r="A385" t="s">
        <v>638</v>
      </c>
      <c r="C385" s="2" t="s">
        <v>264</v>
      </c>
      <c r="D385" s="2" t="s">
        <v>212</v>
      </c>
      <c r="E385" s="9" t="s">
        <v>212</v>
      </c>
      <c r="F385" s="9">
        <v>0.86</v>
      </c>
      <c r="G385" s="9">
        <v>0</v>
      </c>
      <c r="H385" s="61" t="str">
        <f>IF(F385&gt;=$J$9,IF(T_4_56710123152[[#This Row],[Errors]]=0,"True Positive","False Positive"),IF(T_4_56710123152[[#This Row],[Errors]]&gt;0,"False Negative","True Negative"))</f>
        <v>True Positive</v>
      </c>
    </row>
    <row r="386" spans="1:8" x14ac:dyDescent="0.25">
      <c r="A386" t="s">
        <v>639</v>
      </c>
      <c r="C386" s="2" t="s">
        <v>264</v>
      </c>
      <c r="D386" s="2" t="s">
        <v>212</v>
      </c>
      <c r="E386" s="9" t="s">
        <v>212</v>
      </c>
      <c r="F386" s="9">
        <v>0.86</v>
      </c>
      <c r="G386" s="9">
        <v>0</v>
      </c>
      <c r="H386" s="61" t="str">
        <f>IF(F386&gt;=$J$9,IF(T_4_56710123152[[#This Row],[Errors]]=0,"True Positive","False Positive"),IF(T_4_56710123152[[#This Row],[Errors]]&gt;0,"False Negative","True Negative"))</f>
        <v>True Positive</v>
      </c>
    </row>
    <row r="387" spans="1:8" x14ac:dyDescent="0.25">
      <c r="A387" t="s">
        <v>640</v>
      </c>
      <c r="C387" s="2" t="s">
        <v>264</v>
      </c>
      <c r="D387" s="2" t="s">
        <v>32</v>
      </c>
      <c r="E387" s="9" t="s">
        <v>32</v>
      </c>
      <c r="F387" s="9">
        <v>0.83</v>
      </c>
      <c r="G387" s="9">
        <v>0</v>
      </c>
      <c r="H387" s="61" t="str">
        <f>IF(F387&gt;=$J$9,IF(T_4_56710123152[[#This Row],[Errors]]=0,"True Positive","False Positive"),IF(T_4_56710123152[[#This Row],[Errors]]&gt;0,"False Negative","True Negative"))</f>
        <v>True Positive</v>
      </c>
    </row>
    <row r="388" spans="1:8" x14ac:dyDescent="0.25">
      <c r="A388" t="s">
        <v>641</v>
      </c>
      <c r="C388" s="2" t="s">
        <v>264</v>
      </c>
      <c r="D388" s="2" t="s">
        <v>32</v>
      </c>
      <c r="E388" s="9" t="s">
        <v>32</v>
      </c>
      <c r="F388" s="9">
        <v>0.83</v>
      </c>
      <c r="G388" s="9">
        <v>0</v>
      </c>
      <c r="H388" s="61" t="str">
        <f>IF(F388&gt;=$J$9,IF(T_4_56710123152[[#This Row],[Errors]]=0,"True Positive","False Positive"),IF(T_4_56710123152[[#This Row],[Errors]]&gt;0,"False Negative","True Negative"))</f>
        <v>True Positive</v>
      </c>
    </row>
    <row r="389" spans="1:8" x14ac:dyDescent="0.25">
      <c r="A389" t="s">
        <v>642</v>
      </c>
      <c r="C389" s="2" t="s">
        <v>264</v>
      </c>
      <c r="D389" s="2" t="s">
        <v>138</v>
      </c>
      <c r="E389" s="9" t="s">
        <v>138</v>
      </c>
      <c r="F389" s="9">
        <v>0.67</v>
      </c>
      <c r="G389" s="9">
        <v>0</v>
      </c>
      <c r="H389" s="61" t="str">
        <f>IF(F389&gt;=$J$9,IF(T_4_56710123152[[#This Row],[Errors]]=0,"True Positive","False Positive"),IF(T_4_56710123152[[#This Row],[Errors]]&gt;0,"False Negative","True Negative"))</f>
        <v>True Negative</v>
      </c>
    </row>
    <row r="390" spans="1:8" x14ac:dyDescent="0.25">
      <c r="A390" t="s">
        <v>643</v>
      </c>
      <c r="C390" s="2" t="s">
        <v>264</v>
      </c>
      <c r="D390" s="2" t="s">
        <v>138</v>
      </c>
      <c r="E390" s="9" t="s">
        <v>138</v>
      </c>
      <c r="F390" s="9">
        <v>0.67</v>
      </c>
      <c r="G390" s="9">
        <v>0</v>
      </c>
      <c r="H390" s="61" t="str">
        <f>IF(F390&gt;=$J$9,IF(T_4_56710123152[[#This Row],[Errors]]=0,"True Positive","False Positive"),IF(T_4_56710123152[[#This Row],[Errors]]&gt;0,"False Negative","True Negative"))</f>
        <v>True Negative</v>
      </c>
    </row>
    <row r="391" spans="1:8" x14ac:dyDescent="0.25">
      <c r="A391" t="s">
        <v>644</v>
      </c>
      <c r="C391" s="2" t="s">
        <v>264</v>
      </c>
      <c r="D391" s="2" t="s">
        <v>133</v>
      </c>
      <c r="E391" s="9" t="s">
        <v>133</v>
      </c>
      <c r="F391" s="9">
        <v>0.75</v>
      </c>
      <c r="G391" s="9">
        <v>0</v>
      </c>
      <c r="H391" s="61" t="str">
        <f>IF(F391&gt;=$J$9,IF(T_4_56710123152[[#This Row],[Errors]]=0,"True Positive","False Positive"),IF(T_4_56710123152[[#This Row],[Errors]]&gt;0,"False Negative","True Negative"))</f>
        <v>True Positive</v>
      </c>
    </row>
    <row r="392" spans="1:8" x14ac:dyDescent="0.25">
      <c r="A392" t="s">
        <v>645</v>
      </c>
      <c r="C392" s="2" t="s">
        <v>264</v>
      </c>
      <c r="D392" s="2" t="s">
        <v>133</v>
      </c>
      <c r="E392" s="9" t="s">
        <v>133</v>
      </c>
      <c r="F392" s="9">
        <v>0.75</v>
      </c>
      <c r="G392" s="9">
        <v>0</v>
      </c>
      <c r="H392" s="61" t="str">
        <f>IF(F392&gt;=$J$9,IF(T_4_56710123152[[#This Row],[Errors]]=0,"True Positive","False Positive"),IF(T_4_56710123152[[#This Row],[Errors]]&gt;0,"False Negative","True Negative"))</f>
        <v>True Positive</v>
      </c>
    </row>
    <row r="393" spans="1:8" x14ac:dyDescent="0.25">
      <c r="A393" t="s">
        <v>646</v>
      </c>
      <c r="C393" s="2" t="s">
        <v>264</v>
      </c>
      <c r="D393" s="2" t="s">
        <v>124</v>
      </c>
      <c r="E393" s="9" t="s">
        <v>124</v>
      </c>
      <c r="F393" s="9">
        <v>0.7</v>
      </c>
      <c r="G393" s="9">
        <v>0</v>
      </c>
      <c r="H393" s="61" t="str">
        <f>IF(F393&gt;=$J$9,IF(T_4_56710123152[[#This Row],[Errors]]=0,"True Positive","False Positive"),IF(T_4_56710123152[[#This Row],[Errors]]&gt;0,"False Negative","True Negative"))</f>
        <v>True Positive</v>
      </c>
    </row>
    <row r="394" spans="1:8" x14ac:dyDescent="0.25">
      <c r="A394" t="s">
        <v>647</v>
      </c>
      <c r="C394" s="2" t="s">
        <v>264</v>
      </c>
      <c r="D394" s="2" t="s">
        <v>124</v>
      </c>
      <c r="E394" s="9" t="s">
        <v>124</v>
      </c>
      <c r="F394" s="9">
        <v>0.7</v>
      </c>
      <c r="G394" s="9">
        <v>0</v>
      </c>
      <c r="H394" s="61" t="str">
        <f>IF(F394&gt;=$J$9,IF(T_4_56710123152[[#This Row],[Errors]]=0,"True Positive","False Positive"),IF(T_4_56710123152[[#This Row],[Errors]]&gt;0,"False Negative","True Negative"))</f>
        <v>True Positive</v>
      </c>
    </row>
    <row r="395" spans="1:8" x14ac:dyDescent="0.25">
      <c r="A395" t="s">
        <v>648</v>
      </c>
      <c r="C395" s="2" t="s">
        <v>264</v>
      </c>
      <c r="D395" s="2" t="s">
        <v>649</v>
      </c>
      <c r="E395" s="9" t="s">
        <v>34</v>
      </c>
      <c r="F395" s="9">
        <v>0.67</v>
      </c>
      <c r="G395" s="9">
        <v>1</v>
      </c>
      <c r="H395" s="61" t="str">
        <f>IF(F395&gt;=$J$9,IF(T_4_56710123152[[#This Row],[Errors]]=0,"True Positive","False Positive"),IF(T_4_56710123152[[#This Row],[Errors]]&gt;0,"False Negative","True Negative"))</f>
        <v>False Negative</v>
      </c>
    </row>
    <row r="396" spans="1:8" x14ac:dyDescent="0.25">
      <c r="A396" t="s">
        <v>650</v>
      </c>
      <c r="C396" s="2" t="s">
        <v>264</v>
      </c>
      <c r="D396" s="2" t="s">
        <v>649</v>
      </c>
      <c r="E396" s="9" t="s">
        <v>34</v>
      </c>
      <c r="F396" s="9">
        <v>0.67</v>
      </c>
      <c r="G396" s="9">
        <v>1</v>
      </c>
      <c r="H396" s="61" t="str">
        <f>IF(F396&gt;=$J$9,IF(T_4_56710123152[[#This Row],[Errors]]=0,"True Positive","False Positive"),IF(T_4_56710123152[[#This Row],[Errors]]&gt;0,"False Negative","True Negative"))</f>
        <v>False Negative</v>
      </c>
    </row>
    <row r="397" spans="1:8" x14ac:dyDescent="0.25">
      <c r="A397" t="s">
        <v>651</v>
      </c>
      <c r="C397" s="2" t="s">
        <v>264</v>
      </c>
      <c r="D397" s="2" t="s">
        <v>20</v>
      </c>
      <c r="E397" s="9" t="s">
        <v>20</v>
      </c>
      <c r="F397" s="9">
        <v>0.59</v>
      </c>
      <c r="G397" s="9">
        <v>0</v>
      </c>
      <c r="H397" s="61" t="str">
        <f>IF(F397&gt;=$J$9,IF(T_4_56710123152[[#This Row],[Errors]]=0,"True Positive","False Positive"),IF(T_4_56710123152[[#This Row],[Errors]]&gt;0,"False Negative","True Negative"))</f>
        <v>True Negative</v>
      </c>
    </row>
    <row r="398" spans="1:8" x14ac:dyDescent="0.25">
      <c r="A398" t="s">
        <v>652</v>
      </c>
      <c r="C398" s="2" t="s">
        <v>264</v>
      </c>
      <c r="D398" s="2" t="s">
        <v>20</v>
      </c>
      <c r="E398" s="9" t="s">
        <v>20</v>
      </c>
      <c r="F398" s="9">
        <v>0.59</v>
      </c>
      <c r="G398" s="9">
        <v>0</v>
      </c>
      <c r="H398" s="61" t="str">
        <f>IF(F398&gt;=$J$9,IF(T_4_56710123152[[#This Row],[Errors]]=0,"True Positive","False Positive"),IF(T_4_56710123152[[#This Row],[Errors]]&gt;0,"False Negative","True Negative"))</f>
        <v>True Negative</v>
      </c>
    </row>
    <row r="399" spans="1:8" x14ac:dyDescent="0.25">
      <c r="A399" t="s">
        <v>653</v>
      </c>
      <c r="C399" s="2" t="s">
        <v>264</v>
      </c>
      <c r="D399" s="2" t="s">
        <v>157</v>
      </c>
      <c r="E399" s="9" t="s">
        <v>157</v>
      </c>
      <c r="F399" s="9">
        <v>0.8</v>
      </c>
      <c r="G399" s="9">
        <v>0</v>
      </c>
      <c r="H399" s="61" t="str">
        <f>IF(F399&gt;=$J$9,IF(T_4_56710123152[[#This Row],[Errors]]=0,"True Positive","False Positive"),IF(T_4_56710123152[[#This Row],[Errors]]&gt;0,"False Negative","True Negative"))</f>
        <v>True Positive</v>
      </c>
    </row>
    <row r="400" spans="1:8" x14ac:dyDescent="0.25">
      <c r="A400" t="s">
        <v>654</v>
      </c>
      <c r="C400" s="2" t="s">
        <v>264</v>
      </c>
      <c r="D400" s="2" t="s">
        <v>157</v>
      </c>
      <c r="E400" s="9" t="s">
        <v>157</v>
      </c>
      <c r="F400" s="9">
        <v>0.8</v>
      </c>
      <c r="G400" s="9">
        <v>0</v>
      </c>
      <c r="H400" s="61" t="str">
        <f>IF(F400&gt;=$J$9,IF(T_4_56710123152[[#This Row],[Errors]]=0,"True Positive","False Positive"),IF(T_4_56710123152[[#This Row],[Errors]]&gt;0,"False Negative","True Negative"))</f>
        <v>True Positive</v>
      </c>
    </row>
    <row r="401" spans="1:8" x14ac:dyDescent="0.25">
      <c r="A401" t="s">
        <v>655</v>
      </c>
      <c r="C401" s="2" t="s">
        <v>264</v>
      </c>
      <c r="D401" s="2" t="s">
        <v>172</v>
      </c>
      <c r="E401" s="9" t="s">
        <v>172</v>
      </c>
      <c r="F401" s="9">
        <v>0.12</v>
      </c>
      <c r="G401" s="9">
        <v>0</v>
      </c>
      <c r="H401" s="61" t="str">
        <f>IF(F401&gt;=$J$9,IF(T_4_56710123152[[#This Row],[Errors]]=0,"True Positive","False Positive"),IF(T_4_56710123152[[#This Row],[Errors]]&gt;0,"False Negative","True Negative"))</f>
        <v>True Negative</v>
      </c>
    </row>
    <row r="402" spans="1:8" x14ac:dyDescent="0.25">
      <c r="A402" t="s">
        <v>657</v>
      </c>
      <c r="C402" s="2" t="s">
        <v>264</v>
      </c>
      <c r="D402" s="2" t="s">
        <v>172</v>
      </c>
      <c r="E402" s="9" t="s">
        <v>172</v>
      </c>
      <c r="F402" s="9">
        <v>0.12</v>
      </c>
      <c r="G402" s="9">
        <v>0</v>
      </c>
      <c r="H402" s="61" t="str">
        <f>IF(F402&gt;=$J$9,IF(T_4_56710123152[[#This Row],[Errors]]=0,"True Positive","False Positive"),IF(T_4_56710123152[[#This Row],[Errors]]&gt;0,"False Negative","True Negative"))</f>
        <v>True Negative</v>
      </c>
    </row>
    <row r="403" spans="1:8" x14ac:dyDescent="0.25">
      <c r="A403" t="s">
        <v>658</v>
      </c>
      <c r="C403" s="2" t="s">
        <v>264</v>
      </c>
      <c r="D403" s="2" t="s">
        <v>172</v>
      </c>
      <c r="E403" s="9" t="s">
        <v>35</v>
      </c>
      <c r="F403" s="9">
        <v>0.76</v>
      </c>
      <c r="G403" s="9">
        <v>1</v>
      </c>
      <c r="H403" s="61" t="str">
        <f>IF(F403&gt;=$J$9,IF(T_4_56710123152[[#This Row],[Errors]]=0,"True Positive","False Positive"),IF(T_4_56710123152[[#This Row],[Errors]]&gt;0,"False Negative","True Negative"))</f>
        <v>False Positive</v>
      </c>
    </row>
    <row r="404" spans="1:8" x14ac:dyDescent="0.25">
      <c r="A404" t="s">
        <v>659</v>
      </c>
      <c r="C404" s="2" t="s">
        <v>264</v>
      </c>
      <c r="D404" s="2" t="s">
        <v>172</v>
      </c>
      <c r="E404" s="9" t="s">
        <v>35</v>
      </c>
      <c r="F404" s="9">
        <v>0.76</v>
      </c>
      <c r="G404" s="9">
        <v>1</v>
      </c>
      <c r="H404" s="61" t="str">
        <f>IF(F404&gt;=$J$9,IF(T_4_56710123152[[#This Row],[Errors]]=0,"True Positive","False Positive"),IF(T_4_56710123152[[#This Row],[Errors]]&gt;0,"False Negative","True Negative"))</f>
        <v>False Positive</v>
      </c>
    </row>
    <row r="405" spans="1:8" x14ac:dyDescent="0.25">
      <c r="A405" t="s">
        <v>660</v>
      </c>
      <c r="C405" s="2" t="s">
        <v>264</v>
      </c>
      <c r="D405" s="2" t="s">
        <v>172</v>
      </c>
      <c r="E405" s="9" t="s">
        <v>172</v>
      </c>
      <c r="F405" s="9">
        <v>0.77</v>
      </c>
      <c r="G405" s="9">
        <v>0</v>
      </c>
      <c r="H405" s="61" t="str">
        <f>IF(F405&gt;=$J$9,IF(T_4_56710123152[[#This Row],[Errors]]=0,"True Positive","False Positive"),IF(T_4_56710123152[[#This Row],[Errors]]&gt;0,"False Negative","True Negative"))</f>
        <v>True Positive</v>
      </c>
    </row>
    <row r="406" spans="1:8" x14ac:dyDescent="0.25">
      <c r="A406" t="s">
        <v>661</v>
      </c>
      <c r="C406" s="2" t="s">
        <v>264</v>
      </c>
      <c r="D406" s="2" t="s">
        <v>172</v>
      </c>
      <c r="E406" s="9" t="s">
        <v>172</v>
      </c>
      <c r="F406" s="9">
        <v>0.77</v>
      </c>
      <c r="G406" s="9">
        <v>0</v>
      </c>
      <c r="H406" s="61" t="str">
        <f>IF(F406&gt;=$J$9,IF(T_4_56710123152[[#This Row],[Errors]]=0,"True Positive","False Positive"),IF(T_4_56710123152[[#This Row],[Errors]]&gt;0,"False Negative","True Negative"))</f>
        <v>True Positive</v>
      </c>
    </row>
    <row r="407" spans="1:8" x14ac:dyDescent="0.25">
      <c r="A407" t="s">
        <v>662</v>
      </c>
      <c r="C407" s="2" t="s">
        <v>264</v>
      </c>
      <c r="D407" s="2" t="s">
        <v>172</v>
      </c>
      <c r="E407" s="9" t="s">
        <v>172</v>
      </c>
      <c r="F407" s="9">
        <v>0.69</v>
      </c>
      <c r="G407" s="9">
        <v>0</v>
      </c>
      <c r="H407" s="61" t="str">
        <f>IF(F407&gt;=$J$9,IF(T_4_56710123152[[#This Row],[Errors]]=0,"True Positive","False Positive"),IF(T_4_56710123152[[#This Row],[Errors]]&gt;0,"False Negative","True Negative"))</f>
        <v>True Positive</v>
      </c>
    </row>
    <row r="408" spans="1:8" x14ac:dyDescent="0.25">
      <c r="A408" t="s">
        <v>663</v>
      </c>
      <c r="C408" s="2" t="s">
        <v>264</v>
      </c>
      <c r="D408" s="2" t="s">
        <v>172</v>
      </c>
      <c r="E408" s="9" t="s">
        <v>172</v>
      </c>
      <c r="F408" s="9">
        <v>0.69</v>
      </c>
      <c r="G408" s="9">
        <v>0</v>
      </c>
      <c r="H408" s="61" t="str">
        <f>IF(F408&gt;=$J$9,IF(T_4_56710123152[[#This Row],[Errors]]=0,"True Positive","False Positive"),IF(T_4_56710123152[[#This Row],[Errors]]&gt;0,"False Negative","True Negative"))</f>
        <v>True Positive</v>
      </c>
    </row>
    <row r="409" spans="1:8" x14ac:dyDescent="0.25">
      <c r="A409" t="s">
        <v>664</v>
      </c>
      <c r="C409" s="2" t="s">
        <v>264</v>
      </c>
      <c r="D409" s="2" t="s">
        <v>134</v>
      </c>
      <c r="E409" s="9" t="s">
        <v>134</v>
      </c>
      <c r="F409" s="9">
        <v>0.76</v>
      </c>
      <c r="G409" s="9">
        <v>0</v>
      </c>
      <c r="H409" s="61" t="str">
        <f>IF(F409&gt;=$J$9,IF(T_4_56710123152[[#This Row],[Errors]]=0,"True Positive","False Positive"),IF(T_4_56710123152[[#This Row],[Errors]]&gt;0,"False Negative","True Negative"))</f>
        <v>True Positive</v>
      </c>
    </row>
    <row r="410" spans="1:8" x14ac:dyDescent="0.25">
      <c r="A410" t="s">
        <v>665</v>
      </c>
      <c r="C410" s="2" t="s">
        <v>264</v>
      </c>
      <c r="D410" s="2" t="s">
        <v>134</v>
      </c>
      <c r="E410" s="9" t="s">
        <v>134</v>
      </c>
      <c r="F410" s="9">
        <v>0.76</v>
      </c>
      <c r="G410" s="9">
        <v>0</v>
      </c>
      <c r="H410" s="61" t="str">
        <f>IF(F410&gt;=$J$9,IF(T_4_56710123152[[#This Row],[Errors]]=0,"True Positive","False Positive"),IF(T_4_56710123152[[#This Row],[Errors]]&gt;0,"False Negative","True Negative"))</f>
        <v>True Positive</v>
      </c>
    </row>
    <row r="411" spans="1:8" x14ac:dyDescent="0.25">
      <c r="A411" t="s">
        <v>666</v>
      </c>
      <c r="C411" s="2" t="s">
        <v>264</v>
      </c>
      <c r="D411" s="2" t="s">
        <v>192</v>
      </c>
      <c r="E411" s="9" t="s">
        <v>192</v>
      </c>
      <c r="F411" s="9">
        <v>0.67</v>
      </c>
      <c r="G411" s="9">
        <v>0</v>
      </c>
      <c r="H411" s="61" t="str">
        <f>IF(F411&gt;=$J$9,IF(T_4_56710123152[[#This Row],[Errors]]=0,"True Positive","False Positive"),IF(T_4_56710123152[[#This Row],[Errors]]&gt;0,"False Negative","True Negative"))</f>
        <v>True Negative</v>
      </c>
    </row>
    <row r="412" spans="1:8" x14ac:dyDescent="0.25">
      <c r="A412" t="s">
        <v>668</v>
      </c>
      <c r="C412" s="2" t="s">
        <v>264</v>
      </c>
      <c r="D412" s="2" t="s">
        <v>192</v>
      </c>
      <c r="E412" s="9" t="s">
        <v>192</v>
      </c>
      <c r="F412" s="9">
        <v>0.67</v>
      </c>
      <c r="G412" s="9">
        <v>0</v>
      </c>
      <c r="H412" s="61" t="str">
        <f>IF(F412&gt;=$J$9,IF(T_4_56710123152[[#This Row],[Errors]]=0,"True Positive","False Positive"),IF(T_4_56710123152[[#This Row],[Errors]]&gt;0,"False Negative","True Negative"))</f>
        <v>True Negative</v>
      </c>
    </row>
    <row r="413" spans="1:8" x14ac:dyDescent="0.25">
      <c r="A413" t="s">
        <v>669</v>
      </c>
      <c r="C413" s="2" t="s">
        <v>264</v>
      </c>
      <c r="D413" s="2" t="s">
        <v>123</v>
      </c>
      <c r="E413" s="9" t="s">
        <v>123</v>
      </c>
      <c r="F413" s="9">
        <v>0.81</v>
      </c>
      <c r="G413" s="9">
        <v>0</v>
      </c>
      <c r="H413" s="61" t="str">
        <f>IF(F413&gt;=$J$9,IF(T_4_56710123152[[#This Row],[Errors]]=0,"True Positive","False Positive"),IF(T_4_56710123152[[#This Row],[Errors]]&gt;0,"False Negative","True Negative"))</f>
        <v>True Positive</v>
      </c>
    </row>
    <row r="414" spans="1:8" x14ac:dyDescent="0.25">
      <c r="A414" t="s">
        <v>670</v>
      </c>
      <c r="C414" s="2" t="s">
        <v>264</v>
      </c>
      <c r="D414" s="2" t="s">
        <v>123</v>
      </c>
      <c r="E414" s="9" t="s">
        <v>123</v>
      </c>
      <c r="F414" s="9">
        <v>0.81</v>
      </c>
      <c r="G414" s="9">
        <v>0</v>
      </c>
      <c r="H414" s="61" t="str">
        <f>IF(F414&gt;=$J$9,IF(T_4_56710123152[[#This Row],[Errors]]=0,"True Positive","False Positive"),IF(T_4_56710123152[[#This Row],[Errors]]&gt;0,"False Negative","True Negative"))</f>
        <v>True Positive</v>
      </c>
    </row>
    <row r="415" spans="1:8" x14ac:dyDescent="0.25">
      <c r="A415" t="s">
        <v>671</v>
      </c>
      <c r="C415" s="2" t="s">
        <v>264</v>
      </c>
      <c r="D415" s="2" t="s">
        <v>123</v>
      </c>
      <c r="E415" s="9" t="s">
        <v>123</v>
      </c>
      <c r="F415" s="9">
        <v>0.77</v>
      </c>
      <c r="G415" s="9">
        <v>0</v>
      </c>
      <c r="H415" s="61" t="str">
        <f>IF(F415&gt;=$J$9,IF(T_4_56710123152[[#This Row],[Errors]]=0,"True Positive","False Positive"),IF(T_4_56710123152[[#This Row],[Errors]]&gt;0,"False Negative","True Negative"))</f>
        <v>True Positive</v>
      </c>
    </row>
    <row r="416" spans="1:8" x14ac:dyDescent="0.25">
      <c r="A416" t="s">
        <v>672</v>
      </c>
      <c r="C416" s="2" t="s">
        <v>264</v>
      </c>
      <c r="D416" s="2" t="s">
        <v>123</v>
      </c>
      <c r="E416" s="9" t="s">
        <v>123</v>
      </c>
      <c r="F416" s="9">
        <v>0.77</v>
      </c>
      <c r="G416" s="9">
        <v>0</v>
      </c>
      <c r="H416" s="61" t="str">
        <f>IF(F416&gt;=$J$9,IF(T_4_56710123152[[#This Row],[Errors]]=0,"True Positive","False Positive"),IF(T_4_56710123152[[#This Row],[Errors]]&gt;0,"False Negative","True Negative"))</f>
        <v>True Positive</v>
      </c>
    </row>
    <row r="417" spans="1:8" x14ac:dyDescent="0.25">
      <c r="A417" t="s">
        <v>673</v>
      </c>
      <c r="C417" s="2" t="s">
        <v>264</v>
      </c>
      <c r="D417" s="2" t="s">
        <v>130</v>
      </c>
      <c r="E417" s="9" t="s">
        <v>130</v>
      </c>
      <c r="F417" s="9">
        <v>0.77</v>
      </c>
      <c r="G417" s="9">
        <v>0</v>
      </c>
      <c r="H417" s="61" t="str">
        <f>IF(F417&gt;=$J$9,IF(T_4_56710123152[[#This Row],[Errors]]=0,"True Positive","False Positive"),IF(T_4_56710123152[[#This Row],[Errors]]&gt;0,"False Negative","True Negative"))</f>
        <v>True Positive</v>
      </c>
    </row>
    <row r="418" spans="1:8" x14ac:dyDescent="0.25">
      <c r="A418" t="s">
        <v>674</v>
      </c>
      <c r="C418" s="2" t="s">
        <v>264</v>
      </c>
      <c r="D418" s="2" t="s">
        <v>130</v>
      </c>
      <c r="E418" s="9" t="s">
        <v>130</v>
      </c>
      <c r="F418" s="9">
        <v>0.77</v>
      </c>
      <c r="G418" s="9">
        <v>0</v>
      </c>
      <c r="H418" s="61" t="str">
        <f>IF(F418&gt;=$J$9,IF(T_4_56710123152[[#This Row],[Errors]]=0,"True Positive","False Positive"),IF(T_4_56710123152[[#This Row],[Errors]]&gt;0,"False Negative","True Negative"))</f>
        <v>True Positive</v>
      </c>
    </row>
    <row r="419" spans="1:8" x14ac:dyDescent="0.25">
      <c r="A419" t="s">
        <v>675</v>
      </c>
      <c r="C419" s="2" t="s">
        <v>264</v>
      </c>
      <c r="D419" s="2" t="s">
        <v>147</v>
      </c>
      <c r="E419" s="9" t="s">
        <v>147</v>
      </c>
      <c r="F419" s="9">
        <v>0.75</v>
      </c>
      <c r="G419" s="9">
        <v>0</v>
      </c>
      <c r="H419" s="61" t="str">
        <f>IF(F419&gt;=$J$9,IF(T_4_56710123152[[#This Row],[Errors]]=0,"True Positive","False Positive"),IF(T_4_56710123152[[#This Row],[Errors]]&gt;0,"False Negative","True Negative"))</f>
        <v>True Positive</v>
      </c>
    </row>
    <row r="420" spans="1:8" x14ac:dyDescent="0.25">
      <c r="A420" t="s">
        <v>676</v>
      </c>
      <c r="C420" s="2" t="s">
        <v>264</v>
      </c>
      <c r="D420" s="2" t="s">
        <v>147</v>
      </c>
      <c r="E420" s="9" t="s">
        <v>147</v>
      </c>
      <c r="F420" s="9">
        <v>0.75</v>
      </c>
      <c r="G420" s="9">
        <v>0</v>
      </c>
      <c r="H420" s="61" t="str">
        <f>IF(F420&gt;=$J$9,IF(T_4_56710123152[[#This Row],[Errors]]=0,"True Positive","False Positive"),IF(T_4_56710123152[[#This Row],[Errors]]&gt;0,"False Negative","True Negative"))</f>
        <v>True Positive</v>
      </c>
    </row>
    <row r="421" spans="1:8" x14ac:dyDescent="0.25">
      <c r="A421" t="s">
        <v>677</v>
      </c>
      <c r="C421" s="2" t="s">
        <v>264</v>
      </c>
      <c r="D421" s="2" t="s">
        <v>55</v>
      </c>
      <c r="E421" s="9" t="s">
        <v>55</v>
      </c>
      <c r="F421" s="9">
        <v>0.77</v>
      </c>
      <c r="G421" s="9">
        <v>0</v>
      </c>
      <c r="H421" s="61" t="str">
        <f>IF(F421&gt;=$J$9,IF(T_4_56710123152[[#This Row],[Errors]]=0,"True Positive","False Positive"),IF(T_4_56710123152[[#This Row],[Errors]]&gt;0,"False Negative","True Negative"))</f>
        <v>True Positive</v>
      </c>
    </row>
    <row r="422" spans="1:8" x14ac:dyDescent="0.25">
      <c r="A422" t="s">
        <v>678</v>
      </c>
      <c r="C422" s="2" t="s">
        <v>264</v>
      </c>
      <c r="D422" s="2" t="s">
        <v>55</v>
      </c>
      <c r="E422" s="9" t="s">
        <v>55</v>
      </c>
      <c r="F422" s="9">
        <v>0.77</v>
      </c>
      <c r="G422" s="9">
        <v>0</v>
      </c>
      <c r="H422" s="61" t="str">
        <f>IF(F422&gt;=$J$9,IF(T_4_56710123152[[#This Row],[Errors]]=0,"True Positive","False Positive"),IF(T_4_56710123152[[#This Row],[Errors]]&gt;0,"False Negative","True Negative"))</f>
        <v>True Positive</v>
      </c>
    </row>
    <row r="423" spans="1:8" x14ac:dyDescent="0.25">
      <c r="A423" t="s">
        <v>679</v>
      </c>
      <c r="C423" s="2" t="s">
        <v>264</v>
      </c>
      <c r="D423" s="2" t="s">
        <v>167</v>
      </c>
      <c r="E423" s="9" t="s">
        <v>167</v>
      </c>
      <c r="F423" s="9">
        <v>0.74</v>
      </c>
      <c r="G423" s="9">
        <v>0</v>
      </c>
      <c r="H423" s="61" t="str">
        <f>IF(F423&gt;=$J$9,IF(T_4_56710123152[[#This Row],[Errors]]=0,"True Positive","False Positive"),IF(T_4_56710123152[[#This Row],[Errors]]&gt;0,"False Negative","True Negative"))</f>
        <v>True Positive</v>
      </c>
    </row>
    <row r="424" spans="1:8" x14ac:dyDescent="0.25">
      <c r="A424" t="s">
        <v>680</v>
      </c>
      <c r="C424" s="2" t="s">
        <v>264</v>
      </c>
      <c r="D424" s="2" t="s">
        <v>167</v>
      </c>
      <c r="E424" s="9" t="s">
        <v>167</v>
      </c>
      <c r="F424" s="9">
        <v>0.74</v>
      </c>
      <c r="G424" s="9">
        <v>0</v>
      </c>
      <c r="H424" s="61" t="str">
        <f>IF(F424&gt;=$J$9,IF(T_4_56710123152[[#This Row],[Errors]]=0,"True Positive","False Positive"),IF(T_4_56710123152[[#This Row],[Errors]]&gt;0,"False Negative","True Negative"))</f>
        <v>True Positive</v>
      </c>
    </row>
    <row r="425" spans="1:8" x14ac:dyDescent="0.25">
      <c r="A425" t="s">
        <v>681</v>
      </c>
      <c r="C425" s="2" t="s">
        <v>264</v>
      </c>
      <c r="D425" s="2" t="s">
        <v>167</v>
      </c>
      <c r="E425" s="9" t="s">
        <v>167</v>
      </c>
      <c r="F425" s="9">
        <v>0.76</v>
      </c>
      <c r="G425" s="9">
        <v>0</v>
      </c>
      <c r="H425" s="61" t="str">
        <f>IF(F425&gt;=$J$9,IF(T_4_56710123152[[#This Row],[Errors]]=0,"True Positive","False Positive"),IF(T_4_56710123152[[#This Row],[Errors]]&gt;0,"False Negative","True Negative"))</f>
        <v>True Positive</v>
      </c>
    </row>
    <row r="426" spans="1:8" x14ac:dyDescent="0.25">
      <c r="A426" t="s">
        <v>682</v>
      </c>
      <c r="C426" s="2" t="s">
        <v>264</v>
      </c>
      <c r="D426" s="2" t="s">
        <v>167</v>
      </c>
      <c r="E426" s="9" t="s">
        <v>167</v>
      </c>
      <c r="F426" s="9">
        <v>0.76</v>
      </c>
      <c r="G426" s="9">
        <v>0</v>
      </c>
      <c r="H426" s="61" t="str">
        <f>IF(F426&gt;=$J$9,IF(T_4_56710123152[[#This Row],[Errors]]=0,"True Positive","False Positive"),IF(T_4_56710123152[[#This Row],[Errors]]&gt;0,"False Negative","True Negative"))</f>
        <v>True Positive</v>
      </c>
    </row>
    <row r="427" spans="1:8" x14ac:dyDescent="0.25">
      <c r="A427" t="s">
        <v>683</v>
      </c>
      <c r="C427" s="2" t="s">
        <v>264</v>
      </c>
      <c r="D427" s="2" t="s">
        <v>42</v>
      </c>
      <c r="E427" s="9" t="s">
        <v>42</v>
      </c>
      <c r="F427" s="9">
        <v>0.73</v>
      </c>
      <c r="G427" s="9">
        <v>0</v>
      </c>
      <c r="H427" s="61" t="str">
        <f>IF(F427&gt;=$J$9,IF(T_4_56710123152[[#This Row],[Errors]]=0,"True Positive","False Positive"),IF(T_4_56710123152[[#This Row],[Errors]]&gt;0,"False Negative","True Negative"))</f>
        <v>True Positive</v>
      </c>
    </row>
    <row r="428" spans="1:8" x14ac:dyDescent="0.25">
      <c r="A428" t="s">
        <v>684</v>
      </c>
      <c r="C428" s="2" t="s">
        <v>264</v>
      </c>
      <c r="D428" s="2" t="s">
        <v>42</v>
      </c>
      <c r="E428" s="9" t="s">
        <v>42</v>
      </c>
      <c r="F428" s="9">
        <v>0.73</v>
      </c>
      <c r="G428" s="9">
        <v>0</v>
      </c>
      <c r="H428" s="61" t="str">
        <f>IF(F428&gt;=$J$9,IF(T_4_56710123152[[#This Row],[Errors]]=0,"True Positive","False Positive"),IF(T_4_56710123152[[#This Row],[Errors]]&gt;0,"False Negative","True Negative"))</f>
        <v>True Positive</v>
      </c>
    </row>
    <row r="429" spans="1:8" x14ac:dyDescent="0.25">
      <c r="A429" t="s">
        <v>685</v>
      </c>
      <c r="C429" s="2" t="s">
        <v>264</v>
      </c>
      <c r="D429" s="2" t="s">
        <v>177</v>
      </c>
      <c r="E429" s="9" t="s">
        <v>177</v>
      </c>
      <c r="F429" s="9">
        <v>0.65</v>
      </c>
      <c r="G429" s="9">
        <v>0</v>
      </c>
      <c r="H429" s="61" t="str">
        <f>IF(F429&gt;=$J$9,IF(T_4_56710123152[[#This Row],[Errors]]=0,"True Positive","False Positive"),IF(T_4_56710123152[[#This Row],[Errors]]&gt;0,"False Negative","True Negative"))</f>
        <v>True Negative</v>
      </c>
    </row>
    <row r="430" spans="1:8" x14ac:dyDescent="0.25">
      <c r="A430" t="s">
        <v>687</v>
      </c>
      <c r="C430" s="2" t="s">
        <v>264</v>
      </c>
      <c r="D430" s="2" t="s">
        <v>177</v>
      </c>
      <c r="E430" s="9" t="s">
        <v>177</v>
      </c>
      <c r="F430" s="9">
        <v>0.65</v>
      </c>
      <c r="G430" s="9">
        <v>0</v>
      </c>
      <c r="H430" s="61" t="str">
        <f>IF(F430&gt;=$J$9,IF(T_4_56710123152[[#This Row],[Errors]]=0,"True Positive","False Positive"),IF(T_4_56710123152[[#This Row],[Errors]]&gt;0,"False Negative","True Negative"))</f>
        <v>True Negative</v>
      </c>
    </row>
    <row r="431" spans="1:8" x14ac:dyDescent="0.25">
      <c r="A431" t="s">
        <v>688</v>
      </c>
      <c r="C431" s="2" t="s">
        <v>264</v>
      </c>
      <c r="D431" s="2" t="s">
        <v>154</v>
      </c>
      <c r="E431" s="9" t="s">
        <v>154</v>
      </c>
      <c r="F431" s="9">
        <v>0.67</v>
      </c>
      <c r="G431" s="9">
        <v>0</v>
      </c>
      <c r="H431" s="61" t="str">
        <f>IF(F431&gt;=$J$9,IF(T_4_56710123152[[#This Row],[Errors]]=0,"True Positive","False Positive"),IF(T_4_56710123152[[#This Row],[Errors]]&gt;0,"False Negative","True Negative"))</f>
        <v>True Negative</v>
      </c>
    </row>
    <row r="432" spans="1:8" x14ac:dyDescent="0.25">
      <c r="A432" t="s">
        <v>690</v>
      </c>
      <c r="C432" s="2" t="s">
        <v>264</v>
      </c>
      <c r="D432" s="2" t="s">
        <v>154</v>
      </c>
      <c r="E432" s="9" t="s">
        <v>154</v>
      </c>
      <c r="F432" s="9">
        <v>0.67</v>
      </c>
      <c r="G432" s="9">
        <v>0</v>
      </c>
      <c r="H432" s="61" t="str">
        <f>IF(F432&gt;=$J$9,IF(T_4_56710123152[[#This Row],[Errors]]=0,"True Positive","False Positive"),IF(T_4_56710123152[[#This Row],[Errors]]&gt;0,"False Negative","True Negative"))</f>
        <v>True Negative</v>
      </c>
    </row>
    <row r="433" spans="1:8" x14ac:dyDescent="0.25">
      <c r="A433" t="s">
        <v>691</v>
      </c>
      <c r="C433" s="2" t="s">
        <v>264</v>
      </c>
      <c r="D433" s="2" t="s">
        <v>150</v>
      </c>
      <c r="E433" s="9" t="s">
        <v>150</v>
      </c>
      <c r="F433" s="9">
        <v>0.77</v>
      </c>
      <c r="G433" s="9">
        <v>0</v>
      </c>
      <c r="H433" s="61" t="str">
        <f>IF(F433&gt;=$J$9,IF(T_4_56710123152[[#This Row],[Errors]]=0,"True Positive","False Positive"),IF(T_4_56710123152[[#This Row],[Errors]]&gt;0,"False Negative","True Negative"))</f>
        <v>True Positive</v>
      </c>
    </row>
    <row r="434" spans="1:8" x14ac:dyDescent="0.25">
      <c r="A434" t="s">
        <v>692</v>
      </c>
      <c r="C434" s="2" t="s">
        <v>264</v>
      </c>
      <c r="D434" s="2" t="s">
        <v>150</v>
      </c>
      <c r="E434" s="9" t="s">
        <v>150</v>
      </c>
      <c r="F434" s="9">
        <v>0.77</v>
      </c>
      <c r="G434" s="9">
        <v>0</v>
      </c>
      <c r="H434" s="61" t="str">
        <f>IF(F434&gt;=$J$9,IF(T_4_56710123152[[#This Row],[Errors]]=0,"True Positive","False Positive"),IF(T_4_56710123152[[#This Row],[Errors]]&gt;0,"False Negative","True Negative"))</f>
        <v>True Positive</v>
      </c>
    </row>
    <row r="435" spans="1:8" x14ac:dyDescent="0.25">
      <c r="A435" t="s">
        <v>693</v>
      </c>
      <c r="C435" s="2" t="s">
        <v>264</v>
      </c>
      <c r="D435" s="2" t="s">
        <v>694</v>
      </c>
      <c r="E435" s="9" t="s">
        <v>246</v>
      </c>
      <c r="F435" s="9">
        <v>0.65</v>
      </c>
      <c r="G435" s="9">
        <v>1</v>
      </c>
      <c r="H435" s="61" t="str">
        <f>IF(F435&gt;=$J$9,IF(T_4_56710123152[[#This Row],[Errors]]=0,"True Positive","False Positive"),IF(T_4_56710123152[[#This Row],[Errors]]&gt;0,"False Negative","True Negative"))</f>
        <v>False Negative</v>
      </c>
    </row>
    <row r="436" spans="1:8" x14ac:dyDescent="0.25">
      <c r="A436" t="s">
        <v>696</v>
      </c>
      <c r="C436" s="2" t="s">
        <v>264</v>
      </c>
      <c r="D436" s="2" t="s">
        <v>694</v>
      </c>
      <c r="E436" s="9" t="s">
        <v>246</v>
      </c>
      <c r="F436" s="9">
        <v>0.65</v>
      </c>
      <c r="G436" s="9">
        <v>1</v>
      </c>
      <c r="H436" s="61" t="str">
        <f>IF(F436&gt;=$J$9,IF(T_4_56710123152[[#This Row],[Errors]]=0,"True Positive","False Positive"),IF(T_4_56710123152[[#This Row],[Errors]]&gt;0,"False Negative","True Negative"))</f>
        <v>False Negative</v>
      </c>
    </row>
    <row r="437" spans="1:8" x14ac:dyDescent="0.25">
      <c r="A437" t="s">
        <v>697</v>
      </c>
      <c r="C437" s="2" t="s">
        <v>264</v>
      </c>
      <c r="D437" s="2" t="s">
        <v>149</v>
      </c>
      <c r="E437" s="9" t="s">
        <v>149</v>
      </c>
      <c r="F437" s="9">
        <v>0.74</v>
      </c>
      <c r="G437" s="9">
        <v>0</v>
      </c>
      <c r="H437" s="61" t="str">
        <f>IF(F437&gt;=$J$9,IF(T_4_56710123152[[#This Row],[Errors]]=0,"True Positive","False Positive"),IF(T_4_56710123152[[#This Row],[Errors]]&gt;0,"False Negative","True Negative"))</f>
        <v>True Positive</v>
      </c>
    </row>
    <row r="438" spans="1:8" x14ac:dyDescent="0.25">
      <c r="A438" t="s">
        <v>698</v>
      </c>
      <c r="C438" s="2" t="s">
        <v>264</v>
      </c>
      <c r="D438" s="2" t="s">
        <v>149</v>
      </c>
      <c r="E438" s="9" t="s">
        <v>149</v>
      </c>
      <c r="F438" s="9">
        <v>0.74</v>
      </c>
      <c r="G438" s="9">
        <v>0</v>
      </c>
      <c r="H438" s="61" t="str">
        <f>IF(F438&gt;=$J$9,IF(T_4_56710123152[[#This Row],[Errors]]=0,"True Positive","False Positive"),IF(T_4_56710123152[[#This Row],[Errors]]&gt;0,"False Negative","True Negative"))</f>
        <v>True Positive</v>
      </c>
    </row>
    <row r="439" spans="1:8" x14ac:dyDescent="0.25">
      <c r="A439" t="s">
        <v>699</v>
      </c>
      <c r="C439" s="2" t="s">
        <v>264</v>
      </c>
      <c r="D439" s="2" t="s">
        <v>15</v>
      </c>
      <c r="E439" s="9" t="s">
        <v>15</v>
      </c>
      <c r="F439" s="9">
        <v>0.68</v>
      </c>
      <c r="G439" s="9">
        <v>0</v>
      </c>
      <c r="H439" s="61" t="str">
        <f>IF(F439&gt;=$J$9,IF(T_4_56710123152[[#This Row],[Errors]]=0,"True Positive","False Positive"),IF(T_4_56710123152[[#This Row],[Errors]]&gt;0,"False Negative","True Negative"))</f>
        <v>True Positive</v>
      </c>
    </row>
    <row r="440" spans="1:8" x14ac:dyDescent="0.25">
      <c r="A440" t="s">
        <v>700</v>
      </c>
      <c r="C440" s="2" t="s">
        <v>264</v>
      </c>
      <c r="D440" s="2" t="s">
        <v>15</v>
      </c>
      <c r="E440" s="9" t="s">
        <v>15</v>
      </c>
      <c r="F440" s="9">
        <v>0.68</v>
      </c>
      <c r="G440" s="9">
        <v>0</v>
      </c>
      <c r="H440" s="61" t="str">
        <f>IF(F440&gt;=$J$9,IF(T_4_56710123152[[#This Row],[Errors]]=0,"True Positive","False Positive"),IF(T_4_56710123152[[#This Row],[Errors]]&gt;0,"False Negative","True Negative"))</f>
        <v>True Positive</v>
      </c>
    </row>
    <row r="441" spans="1:8" x14ac:dyDescent="0.25">
      <c r="A441" t="s">
        <v>701</v>
      </c>
      <c r="C441" s="2" t="s">
        <v>264</v>
      </c>
      <c r="D441" s="2" t="s">
        <v>21</v>
      </c>
      <c r="E441" s="9" t="s">
        <v>21</v>
      </c>
      <c r="F441" s="9">
        <v>0.8</v>
      </c>
      <c r="G441" s="9">
        <v>0</v>
      </c>
      <c r="H441" s="61" t="str">
        <f>IF(F441&gt;=$J$9,IF(T_4_56710123152[[#This Row],[Errors]]=0,"True Positive","False Positive"),IF(T_4_56710123152[[#This Row],[Errors]]&gt;0,"False Negative","True Negative"))</f>
        <v>True Positive</v>
      </c>
    </row>
    <row r="442" spans="1:8" x14ac:dyDescent="0.25">
      <c r="A442" t="s">
        <v>702</v>
      </c>
      <c r="C442" s="2" t="s">
        <v>264</v>
      </c>
      <c r="D442" s="2" t="s">
        <v>21</v>
      </c>
      <c r="E442" s="9" t="s">
        <v>21</v>
      </c>
      <c r="F442" s="9">
        <v>0.8</v>
      </c>
      <c r="G442" s="9">
        <v>0</v>
      </c>
      <c r="H442" s="61" t="str">
        <f>IF(F442&gt;=$J$9,IF(T_4_56710123152[[#This Row],[Errors]]=0,"True Positive","False Positive"),IF(T_4_56710123152[[#This Row],[Errors]]&gt;0,"False Negative","True Negative"))</f>
        <v>True Positive</v>
      </c>
    </row>
    <row r="443" spans="1:8" x14ac:dyDescent="0.25">
      <c r="A443" t="s">
        <v>703</v>
      </c>
      <c r="C443" s="2" t="s">
        <v>264</v>
      </c>
      <c r="D443" s="2" t="s">
        <v>178</v>
      </c>
      <c r="E443" s="9" t="s">
        <v>178</v>
      </c>
      <c r="F443" s="9">
        <v>0.7</v>
      </c>
      <c r="G443" s="9">
        <v>0</v>
      </c>
      <c r="H443" s="61" t="str">
        <f>IF(F443&gt;=$J$9,IF(T_4_56710123152[[#This Row],[Errors]]=0,"True Positive","False Positive"),IF(T_4_56710123152[[#This Row],[Errors]]&gt;0,"False Negative","True Negative"))</f>
        <v>True Positive</v>
      </c>
    </row>
    <row r="444" spans="1:8" x14ac:dyDescent="0.25">
      <c r="A444" t="s">
        <v>704</v>
      </c>
      <c r="C444" s="2" t="s">
        <v>264</v>
      </c>
      <c r="D444" s="2" t="s">
        <v>178</v>
      </c>
      <c r="E444" s="9" t="s">
        <v>178</v>
      </c>
      <c r="F444" s="9">
        <v>0.7</v>
      </c>
      <c r="G444" s="9">
        <v>0</v>
      </c>
      <c r="H444" s="61" t="str">
        <f>IF(F444&gt;=$J$9,IF(T_4_56710123152[[#This Row],[Errors]]=0,"True Positive","False Positive"),IF(T_4_56710123152[[#This Row],[Errors]]&gt;0,"False Negative","True Negative"))</f>
        <v>True Positive</v>
      </c>
    </row>
    <row r="445" spans="1:8" x14ac:dyDescent="0.25">
      <c r="A445" t="s">
        <v>705</v>
      </c>
      <c r="C445" s="2" t="s">
        <v>264</v>
      </c>
      <c r="D445" s="2" t="s">
        <v>31</v>
      </c>
      <c r="E445" s="9" t="s">
        <v>31</v>
      </c>
      <c r="F445" s="9">
        <v>0.73</v>
      </c>
      <c r="G445" s="9">
        <v>0</v>
      </c>
      <c r="H445" s="61" t="str">
        <f>IF(F445&gt;=$J$9,IF(T_4_56710123152[[#This Row],[Errors]]=0,"True Positive","False Positive"),IF(T_4_56710123152[[#This Row],[Errors]]&gt;0,"False Negative","True Negative"))</f>
        <v>True Positive</v>
      </c>
    </row>
    <row r="446" spans="1:8" x14ac:dyDescent="0.25">
      <c r="A446" t="s">
        <v>706</v>
      </c>
      <c r="C446" s="2" t="s">
        <v>264</v>
      </c>
      <c r="D446" s="2" t="s">
        <v>31</v>
      </c>
      <c r="E446" s="9" t="s">
        <v>31</v>
      </c>
      <c r="F446" s="9">
        <v>0.73</v>
      </c>
      <c r="G446" s="9">
        <v>0</v>
      </c>
      <c r="H446" s="61" t="str">
        <f>IF(F446&gt;=$J$9,IF(T_4_56710123152[[#This Row],[Errors]]=0,"True Positive","False Positive"),IF(T_4_56710123152[[#This Row],[Errors]]&gt;0,"False Negative","True Negative"))</f>
        <v>True Positive</v>
      </c>
    </row>
    <row r="447" spans="1:8" x14ac:dyDescent="0.25">
      <c r="A447" t="s">
        <v>707</v>
      </c>
      <c r="C447" s="2" t="s">
        <v>264</v>
      </c>
      <c r="D447" s="2" t="s">
        <v>223</v>
      </c>
      <c r="E447" s="9" t="s">
        <v>223</v>
      </c>
      <c r="F447" s="9">
        <v>0.83</v>
      </c>
      <c r="G447" s="9">
        <v>0</v>
      </c>
      <c r="H447" s="61" t="str">
        <f>IF(F447&gt;=$J$9,IF(T_4_56710123152[[#This Row],[Errors]]=0,"True Positive","False Positive"),IF(T_4_56710123152[[#This Row],[Errors]]&gt;0,"False Negative","True Negative"))</f>
        <v>True Positive</v>
      </c>
    </row>
    <row r="448" spans="1:8" x14ac:dyDescent="0.25">
      <c r="A448" t="s">
        <v>708</v>
      </c>
      <c r="C448" s="2" t="s">
        <v>264</v>
      </c>
      <c r="D448" s="2" t="s">
        <v>223</v>
      </c>
      <c r="E448" s="9" t="s">
        <v>223</v>
      </c>
      <c r="F448" s="9">
        <v>0.83</v>
      </c>
      <c r="G448" s="9">
        <v>0</v>
      </c>
      <c r="H448" s="61" t="str">
        <f>IF(F448&gt;=$J$9,IF(T_4_56710123152[[#This Row],[Errors]]=0,"True Positive","False Positive"),IF(T_4_56710123152[[#This Row],[Errors]]&gt;0,"False Negative","True Negative"))</f>
        <v>True Positive</v>
      </c>
    </row>
    <row r="449" spans="1:8" x14ac:dyDescent="0.25">
      <c r="A449" t="s">
        <v>709</v>
      </c>
      <c r="C449" s="2" t="s">
        <v>264</v>
      </c>
      <c r="D449" s="2" t="s">
        <v>174</v>
      </c>
      <c r="E449" s="9" t="s">
        <v>174</v>
      </c>
      <c r="F449" s="9">
        <v>0.71</v>
      </c>
      <c r="G449" s="9">
        <v>0</v>
      </c>
      <c r="H449" s="61" t="str">
        <f>IF(F449&gt;=$J$9,IF(T_4_56710123152[[#This Row],[Errors]]=0,"True Positive","False Positive"),IF(T_4_56710123152[[#This Row],[Errors]]&gt;0,"False Negative","True Negative"))</f>
        <v>True Positive</v>
      </c>
    </row>
    <row r="450" spans="1:8" x14ac:dyDescent="0.25">
      <c r="A450" t="s">
        <v>710</v>
      </c>
      <c r="C450" s="2" t="s">
        <v>264</v>
      </c>
      <c r="D450" s="2" t="s">
        <v>174</v>
      </c>
      <c r="E450" s="9" t="s">
        <v>174</v>
      </c>
      <c r="F450" s="9">
        <v>0.71</v>
      </c>
      <c r="G450" s="9">
        <v>0</v>
      </c>
      <c r="H450" s="61" t="str">
        <f>IF(F450&gt;=$J$9,IF(T_4_56710123152[[#This Row],[Errors]]=0,"True Positive","False Positive"),IF(T_4_56710123152[[#This Row],[Errors]]&gt;0,"False Negative","True Negative"))</f>
        <v>True Positive</v>
      </c>
    </row>
    <row r="451" spans="1:8" x14ac:dyDescent="0.25">
      <c r="A451" t="s">
        <v>711</v>
      </c>
      <c r="C451" s="2" t="s">
        <v>264</v>
      </c>
      <c r="D451" s="2" t="s">
        <v>238</v>
      </c>
      <c r="E451" s="9" t="s">
        <v>712</v>
      </c>
      <c r="F451" s="9">
        <v>0.48</v>
      </c>
      <c r="G451" s="9">
        <v>1</v>
      </c>
      <c r="H451" s="61" t="str">
        <f>IF(F451&gt;=$J$9,IF(T_4_56710123152[[#This Row],[Errors]]=0,"True Positive","False Positive"),IF(T_4_56710123152[[#This Row],[Errors]]&gt;0,"False Negative","True Negative"))</f>
        <v>False Negative</v>
      </c>
    </row>
    <row r="452" spans="1:8" x14ac:dyDescent="0.25">
      <c r="A452" t="s">
        <v>713</v>
      </c>
      <c r="C452" s="2" t="s">
        <v>264</v>
      </c>
      <c r="D452" s="2" t="s">
        <v>238</v>
      </c>
      <c r="E452" s="9" t="s">
        <v>712</v>
      </c>
      <c r="F452" s="9">
        <v>0.48</v>
      </c>
      <c r="G452" s="9">
        <v>1</v>
      </c>
      <c r="H452" s="61" t="str">
        <f>IF(F452&gt;=$J$9,IF(T_4_56710123152[[#This Row],[Errors]]=0,"True Positive","False Positive"),IF(T_4_56710123152[[#This Row],[Errors]]&gt;0,"False Negative","True Negative"))</f>
        <v>False Negative</v>
      </c>
    </row>
    <row r="453" spans="1:8" x14ac:dyDescent="0.25">
      <c r="A453" t="s">
        <v>714</v>
      </c>
      <c r="C453" s="2" t="s">
        <v>264</v>
      </c>
      <c r="D453" s="2" t="s">
        <v>220</v>
      </c>
      <c r="E453" s="9" t="s">
        <v>220</v>
      </c>
      <c r="F453" s="9">
        <v>0.78</v>
      </c>
      <c r="G453" s="9">
        <v>0</v>
      </c>
      <c r="H453" s="61" t="str">
        <f>IF(F453&gt;=$J$9,IF(T_4_56710123152[[#This Row],[Errors]]=0,"True Positive","False Positive"),IF(T_4_56710123152[[#This Row],[Errors]]&gt;0,"False Negative","True Negative"))</f>
        <v>True Positive</v>
      </c>
    </row>
    <row r="454" spans="1:8" x14ac:dyDescent="0.25">
      <c r="A454" t="s">
        <v>715</v>
      </c>
      <c r="C454" s="2" t="s">
        <v>264</v>
      </c>
      <c r="D454" s="2" t="s">
        <v>220</v>
      </c>
      <c r="E454" s="9" t="s">
        <v>220</v>
      </c>
      <c r="F454" s="9">
        <v>0.78</v>
      </c>
      <c r="G454" s="9">
        <v>0</v>
      </c>
      <c r="H454" s="61" t="str">
        <f>IF(F454&gt;=$J$9,IF(T_4_56710123152[[#This Row],[Errors]]=0,"True Positive","False Positive"),IF(T_4_56710123152[[#This Row],[Errors]]&gt;0,"False Negative","True Negative"))</f>
        <v>True Positive</v>
      </c>
    </row>
    <row r="455" spans="1:8" x14ac:dyDescent="0.25">
      <c r="A455" t="s">
        <v>716</v>
      </c>
      <c r="C455" s="2" t="s">
        <v>264</v>
      </c>
      <c r="D455" s="2" t="s">
        <v>200</v>
      </c>
      <c r="E455" s="9" t="s">
        <v>200</v>
      </c>
      <c r="F455" s="9">
        <v>0.63</v>
      </c>
      <c r="G455" s="9">
        <v>0</v>
      </c>
      <c r="H455" s="61" t="str">
        <f>IF(F455&gt;=$J$9,IF(T_4_56710123152[[#This Row],[Errors]]=0,"True Positive","False Positive"),IF(T_4_56710123152[[#This Row],[Errors]]&gt;0,"False Negative","True Negative"))</f>
        <v>True Negative</v>
      </c>
    </row>
    <row r="456" spans="1:8" x14ac:dyDescent="0.25">
      <c r="A456" t="s">
        <v>717</v>
      </c>
      <c r="C456" s="2" t="s">
        <v>264</v>
      </c>
      <c r="D456" s="2" t="s">
        <v>200</v>
      </c>
      <c r="E456" s="9" t="s">
        <v>200</v>
      </c>
      <c r="F456" s="9">
        <v>0.63</v>
      </c>
      <c r="G456" s="9">
        <v>0</v>
      </c>
      <c r="H456" s="61" t="str">
        <f>IF(F456&gt;=$J$9,IF(T_4_56710123152[[#This Row],[Errors]]=0,"True Positive","False Positive"),IF(T_4_56710123152[[#This Row],[Errors]]&gt;0,"False Negative","True Negative"))</f>
        <v>True Negative</v>
      </c>
    </row>
    <row r="457" spans="1:8" x14ac:dyDescent="0.25">
      <c r="A457" t="s">
        <v>718</v>
      </c>
      <c r="C457" s="2" t="s">
        <v>264</v>
      </c>
      <c r="D457" s="2" t="s">
        <v>47</v>
      </c>
      <c r="E457" s="9" t="s">
        <v>47</v>
      </c>
      <c r="F457" s="9">
        <v>0.57999999999999996</v>
      </c>
      <c r="G457" s="9">
        <v>0</v>
      </c>
      <c r="H457" s="61" t="str">
        <f>IF(F457&gt;=$J$9,IF(T_4_56710123152[[#This Row],[Errors]]=0,"True Positive","False Positive"),IF(T_4_56710123152[[#This Row],[Errors]]&gt;0,"False Negative","True Negative"))</f>
        <v>True Negative</v>
      </c>
    </row>
    <row r="458" spans="1:8" x14ac:dyDescent="0.25">
      <c r="A458" t="s">
        <v>719</v>
      </c>
      <c r="C458" s="2" t="s">
        <v>264</v>
      </c>
      <c r="D458" s="2" t="s">
        <v>47</v>
      </c>
      <c r="E458" s="9" t="s">
        <v>47</v>
      </c>
      <c r="F458" s="9">
        <v>0.57999999999999996</v>
      </c>
      <c r="G458" s="9">
        <v>0</v>
      </c>
      <c r="H458" s="61" t="str">
        <f>IF(F458&gt;=$J$9,IF(T_4_56710123152[[#This Row],[Errors]]=0,"True Positive","False Positive"),IF(T_4_56710123152[[#This Row],[Errors]]&gt;0,"False Negative","True Negative"))</f>
        <v>True Negative</v>
      </c>
    </row>
    <row r="459" spans="1:8" x14ac:dyDescent="0.25">
      <c r="E459" s="9"/>
      <c r="F459" s="9"/>
      <c r="G459" s="9"/>
      <c r="H459" s="61"/>
    </row>
    <row r="460" spans="1:8" x14ac:dyDescent="0.25">
      <c r="E460" s="9"/>
      <c r="F460" s="9"/>
      <c r="G460" s="9"/>
      <c r="H460" s="61"/>
    </row>
    <row r="461" spans="1:8" x14ac:dyDescent="0.25">
      <c r="E461" s="9"/>
      <c r="F461" s="9"/>
      <c r="G461" s="9"/>
      <c r="H461" s="61"/>
    </row>
    <row r="462" spans="1:8" x14ac:dyDescent="0.25">
      <c r="E462" s="9"/>
      <c r="F462" s="9"/>
      <c r="G462" s="9"/>
      <c r="H462" s="61"/>
    </row>
    <row r="463" spans="1:8" x14ac:dyDescent="0.25">
      <c r="E463" s="9"/>
      <c r="F463" s="9"/>
      <c r="G463" s="9"/>
      <c r="H463" s="61"/>
    </row>
    <row r="464" spans="1:8" x14ac:dyDescent="0.25">
      <c r="E464" s="9"/>
      <c r="F464" s="9"/>
      <c r="G464" s="9"/>
      <c r="H464" s="61"/>
    </row>
    <row r="465" spans="5:8" x14ac:dyDescent="0.25">
      <c r="E465" s="9"/>
      <c r="F465" s="9"/>
      <c r="G465" s="9"/>
      <c r="H465" s="61"/>
    </row>
    <row r="466" spans="5:8" x14ac:dyDescent="0.25">
      <c r="E466" s="9"/>
      <c r="F466" s="9"/>
      <c r="G466" s="9"/>
      <c r="H466" s="61"/>
    </row>
    <row r="467" spans="5:8" x14ac:dyDescent="0.25">
      <c r="E467" s="9"/>
      <c r="F467" s="9"/>
      <c r="G467" s="9"/>
      <c r="H467" s="61"/>
    </row>
    <row r="468" spans="5:8" x14ac:dyDescent="0.25">
      <c r="E468" s="9"/>
      <c r="F468" s="9"/>
      <c r="G468" s="9"/>
      <c r="H468" s="61"/>
    </row>
    <row r="469" spans="5:8" x14ac:dyDescent="0.25">
      <c r="E469" s="9"/>
      <c r="F469" s="9"/>
      <c r="G469" s="9"/>
      <c r="H469" s="61"/>
    </row>
    <row r="470" spans="5:8" x14ac:dyDescent="0.25">
      <c r="E470" s="9"/>
      <c r="F470" s="9"/>
      <c r="G470" s="9"/>
      <c r="H470" s="61"/>
    </row>
    <row r="471" spans="5:8" x14ac:dyDescent="0.25">
      <c r="E471" s="9"/>
      <c r="F471" s="9"/>
      <c r="G471" s="9"/>
      <c r="H471" s="61"/>
    </row>
    <row r="472" spans="5:8" x14ac:dyDescent="0.25">
      <c r="E472" s="9"/>
      <c r="F472" s="9"/>
      <c r="G472" s="9"/>
      <c r="H472" s="61"/>
    </row>
    <row r="473" spans="5:8" x14ac:dyDescent="0.25">
      <c r="E473" s="9"/>
      <c r="F473" s="9"/>
      <c r="G473" s="9"/>
      <c r="H473" s="61"/>
    </row>
    <row r="474" spans="5:8" x14ac:dyDescent="0.25">
      <c r="E474" s="9"/>
      <c r="F474" s="9"/>
      <c r="G474" s="9"/>
      <c r="H474" s="61"/>
    </row>
    <row r="475" spans="5:8" x14ac:dyDescent="0.25">
      <c r="E475" s="9"/>
      <c r="F475" s="9"/>
      <c r="G475" s="9"/>
      <c r="H475" s="61"/>
    </row>
    <row r="476" spans="5:8" x14ac:dyDescent="0.25">
      <c r="E476" s="9"/>
      <c r="F476" s="9"/>
      <c r="G476" s="9"/>
      <c r="H476" s="61"/>
    </row>
    <row r="477" spans="5:8" x14ac:dyDescent="0.25">
      <c r="E477" s="9"/>
      <c r="F477" s="9"/>
      <c r="G477" s="9"/>
      <c r="H477" s="61"/>
    </row>
    <row r="478" spans="5:8" x14ac:dyDescent="0.25">
      <c r="E478" s="9"/>
      <c r="F478" s="9"/>
      <c r="G478" s="9"/>
      <c r="H478" s="61"/>
    </row>
    <row r="479" spans="5:8" x14ac:dyDescent="0.25">
      <c r="E479" s="9"/>
      <c r="F479" s="9"/>
      <c r="G479" s="9"/>
      <c r="H479" s="61"/>
    </row>
    <row r="480" spans="5:8" x14ac:dyDescent="0.25">
      <c r="E480" s="9"/>
      <c r="F480" s="9"/>
      <c r="G480" s="9"/>
      <c r="H480" s="61"/>
    </row>
    <row r="927" spans="1:14" s="2" customFormat="1" x14ac:dyDescent="0.25">
      <c r="A927">
        <v>1</v>
      </c>
      <c r="B927"/>
      <c r="J927"/>
      <c r="K927"/>
      <c r="L927"/>
      <c r="M927"/>
      <c r="N927"/>
    </row>
    <row r="928" spans="1:14" s="2" customFormat="1" x14ac:dyDescent="0.25">
      <c r="A928" t="s">
        <v>92</v>
      </c>
      <c r="B928"/>
      <c r="C928" s="2" t="s">
        <v>0</v>
      </c>
      <c r="D928" s="2" t="s">
        <v>56</v>
      </c>
      <c r="J928"/>
      <c r="K928"/>
      <c r="L928"/>
      <c r="M928"/>
      <c r="N928"/>
    </row>
    <row r="929" spans="1:14" s="2" customFormat="1" x14ac:dyDescent="0.25">
      <c r="A929" t="s">
        <v>92</v>
      </c>
      <c r="B929"/>
      <c r="C929" s="2" t="s">
        <v>1</v>
      </c>
      <c r="D929" s="2" t="s">
        <v>57</v>
      </c>
      <c r="E929" s="2">
        <v>1</v>
      </c>
      <c r="J929"/>
      <c r="K929"/>
      <c r="L929"/>
      <c r="M929"/>
      <c r="N929"/>
    </row>
    <row r="930" spans="1:14" s="2" customFormat="1" x14ac:dyDescent="0.25">
      <c r="A930" t="s">
        <v>92</v>
      </c>
      <c r="B930"/>
      <c r="C930" s="2" t="s">
        <v>3</v>
      </c>
      <c r="D930" s="2" t="s">
        <v>4</v>
      </c>
      <c r="J930"/>
      <c r="K930"/>
      <c r="L930"/>
      <c r="M930"/>
      <c r="N930"/>
    </row>
    <row r="931" spans="1:14" s="2" customFormat="1" x14ac:dyDescent="0.25">
      <c r="A931" t="s">
        <v>93</v>
      </c>
      <c r="B931"/>
      <c r="C931" s="2" t="s">
        <v>0</v>
      </c>
      <c r="D931" s="2" t="s">
        <v>58</v>
      </c>
      <c r="J931"/>
      <c r="K931"/>
      <c r="L931"/>
      <c r="M931"/>
      <c r="N931"/>
    </row>
    <row r="932" spans="1:14" s="2" customFormat="1" x14ac:dyDescent="0.25">
      <c r="A932" t="s">
        <v>93</v>
      </c>
      <c r="B932"/>
      <c r="C932" s="2" t="s">
        <v>1</v>
      </c>
      <c r="D932" s="2" t="s">
        <v>41</v>
      </c>
      <c r="J932"/>
      <c r="K932"/>
      <c r="L932"/>
      <c r="M932"/>
      <c r="N932"/>
    </row>
    <row r="933" spans="1:14" s="2" customFormat="1" x14ac:dyDescent="0.25">
      <c r="A933" t="s">
        <v>93</v>
      </c>
      <c r="B933"/>
      <c r="C933" s="2" t="s">
        <v>3</v>
      </c>
      <c r="D933" s="2" t="s">
        <v>4</v>
      </c>
      <c r="J933"/>
      <c r="K933"/>
      <c r="L933"/>
      <c r="M933"/>
      <c r="N933"/>
    </row>
    <row r="934" spans="1:14" s="2" customFormat="1" x14ac:dyDescent="0.25">
      <c r="A934" t="s">
        <v>93</v>
      </c>
      <c r="B934"/>
      <c r="C934" s="2" t="s">
        <v>5</v>
      </c>
      <c r="D934" s="2" t="s">
        <v>4</v>
      </c>
      <c r="J934"/>
      <c r="K934"/>
      <c r="L934"/>
      <c r="M934"/>
      <c r="N934"/>
    </row>
    <row r="936" spans="1:14" s="2" customFormat="1" x14ac:dyDescent="0.25">
      <c r="A936">
        <v>0.1</v>
      </c>
      <c r="B936"/>
      <c r="J936"/>
      <c r="K936"/>
      <c r="L936"/>
      <c r="M936"/>
      <c r="N936"/>
    </row>
    <row r="937" spans="1:14" s="2" customFormat="1" x14ac:dyDescent="0.25">
      <c r="A937" t="s">
        <v>93</v>
      </c>
      <c r="B937"/>
      <c r="C937" s="2" t="s">
        <v>7</v>
      </c>
      <c r="D937" s="2" t="s">
        <v>4</v>
      </c>
      <c r="J937"/>
      <c r="K937"/>
      <c r="L937"/>
      <c r="M937"/>
      <c r="N937"/>
    </row>
    <row r="941" spans="1:14" s="2" customFormat="1" x14ac:dyDescent="0.25">
      <c r="A941">
        <v>0.1</v>
      </c>
      <c r="B941"/>
      <c r="J941"/>
      <c r="K941"/>
      <c r="L941"/>
      <c r="M941"/>
      <c r="N941"/>
    </row>
    <row r="942" spans="1:14" s="2" customFormat="1" x14ac:dyDescent="0.25">
      <c r="A942" t="s">
        <v>94</v>
      </c>
      <c r="B942"/>
      <c r="C942" s="2" t="s">
        <v>0</v>
      </c>
      <c r="D942" s="2" t="s">
        <v>33</v>
      </c>
      <c r="J942"/>
      <c r="K942"/>
      <c r="L942"/>
      <c r="M942"/>
      <c r="N942"/>
    </row>
    <row r="943" spans="1:14" s="2" customFormat="1" x14ac:dyDescent="0.25">
      <c r="A943" t="s">
        <v>94</v>
      </c>
      <c r="B943"/>
      <c r="C943" s="2" t="s">
        <v>1</v>
      </c>
      <c r="D943" s="2" t="s">
        <v>59</v>
      </c>
      <c r="J943"/>
      <c r="K943"/>
      <c r="L943"/>
      <c r="M943"/>
      <c r="N943"/>
    </row>
    <row r="944" spans="1:14" s="2" customFormat="1" x14ac:dyDescent="0.25">
      <c r="A944" t="s">
        <v>94</v>
      </c>
      <c r="B944"/>
      <c r="C944" s="2" t="s">
        <v>3</v>
      </c>
      <c r="D944" s="2" t="s">
        <v>4</v>
      </c>
      <c r="J944"/>
      <c r="K944"/>
      <c r="L944"/>
      <c r="M944"/>
      <c r="N944"/>
    </row>
    <row r="945" spans="1:14" s="2" customFormat="1" x14ac:dyDescent="0.25">
      <c r="A945" t="s">
        <v>95</v>
      </c>
      <c r="B945"/>
      <c r="C945" s="2" t="s">
        <v>0</v>
      </c>
      <c r="D945" s="2" t="s">
        <v>9</v>
      </c>
      <c r="J945"/>
      <c r="K945"/>
      <c r="L945"/>
      <c r="M945"/>
      <c r="N945"/>
    </row>
    <row r="946" spans="1:14" s="2" customFormat="1" x14ac:dyDescent="0.25">
      <c r="A946" t="s">
        <v>95</v>
      </c>
      <c r="B946"/>
      <c r="C946" s="2" t="s">
        <v>1</v>
      </c>
      <c r="D946" s="2" t="s">
        <v>60</v>
      </c>
      <c r="J946"/>
      <c r="K946"/>
      <c r="L946"/>
      <c r="M946"/>
      <c r="N946"/>
    </row>
    <row r="947" spans="1:14" s="2" customFormat="1" x14ac:dyDescent="0.25">
      <c r="A947" t="s">
        <v>95</v>
      </c>
      <c r="B947"/>
      <c r="C947" s="2" t="s">
        <v>3</v>
      </c>
      <c r="D947" s="2" t="s">
        <v>4</v>
      </c>
      <c r="J947"/>
      <c r="K947"/>
      <c r="L947"/>
      <c r="M947"/>
      <c r="N947"/>
    </row>
    <row r="949" spans="1:14" s="2" customFormat="1" x14ac:dyDescent="0.25">
      <c r="A949">
        <v>1</v>
      </c>
      <c r="B949"/>
      <c r="J949"/>
      <c r="K949"/>
      <c r="L949"/>
      <c r="M949"/>
      <c r="N949"/>
    </row>
    <row r="950" spans="1:14" s="2" customFormat="1" x14ac:dyDescent="0.25">
      <c r="A950" t="s">
        <v>96</v>
      </c>
      <c r="B950"/>
      <c r="C950" s="2" t="s">
        <v>0</v>
      </c>
      <c r="D950" s="2" t="s">
        <v>61</v>
      </c>
      <c r="J950"/>
      <c r="K950"/>
      <c r="L950"/>
      <c r="M950"/>
      <c r="N950"/>
    </row>
    <row r="951" spans="1:14" s="2" customFormat="1" x14ac:dyDescent="0.25">
      <c r="A951" t="s">
        <v>96</v>
      </c>
      <c r="B951"/>
      <c r="C951" s="2" t="s">
        <v>1</v>
      </c>
      <c r="D951" s="2" t="s">
        <v>62</v>
      </c>
      <c r="J951"/>
      <c r="K951"/>
      <c r="L951"/>
      <c r="M951"/>
      <c r="N951"/>
    </row>
    <row r="952" spans="1:14" s="2" customFormat="1" x14ac:dyDescent="0.25">
      <c r="A952" t="s">
        <v>96</v>
      </c>
      <c r="B952"/>
      <c r="C952" s="2" t="s">
        <v>3</v>
      </c>
      <c r="D952" s="2" t="s">
        <v>4</v>
      </c>
      <c r="J952"/>
      <c r="K952"/>
      <c r="L952"/>
      <c r="M952"/>
      <c r="N952"/>
    </row>
    <row r="953" spans="1:14" s="2" customFormat="1" x14ac:dyDescent="0.25">
      <c r="A953" t="s">
        <v>96</v>
      </c>
      <c r="B953"/>
      <c r="C953" s="2" t="s">
        <v>5</v>
      </c>
      <c r="D953" s="2" t="s">
        <v>4</v>
      </c>
      <c r="J953"/>
      <c r="K953"/>
      <c r="L953"/>
      <c r="M953"/>
      <c r="N953"/>
    </row>
    <row r="954" spans="1:14" s="2" customFormat="1" x14ac:dyDescent="0.25">
      <c r="A954">
        <v>0.1</v>
      </c>
      <c r="B954"/>
      <c r="J954"/>
      <c r="K954"/>
      <c r="L954"/>
      <c r="M954"/>
      <c r="N954"/>
    </row>
    <row r="955" spans="1:14" s="2" customFormat="1" x14ac:dyDescent="0.25">
      <c r="A955" t="s">
        <v>96</v>
      </c>
      <c r="B955"/>
      <c r="C955" s="2" t="s">
        <v>7</v>
      </c>
      <c r="D955" s="2" t="s">
        <v>4</v>
      </c>
      <c r="J955"/>
      <c r="K955"/>
      <c r="L955"/>
      <c r="M955"/>
      <c r="N955"/>
    </row>
    <row r="956" spans="1:14" s="2" customFormat="1" x14ac:dyDescent="0.25">
      <c r="A956" t="s">
        <v>97</v>
      </c>
      <c r="B956"/>
      <c r="C956" s="2" t="s">
        <v>0</v>
      </c>
      <c r="D956" s="2" t="s">
        <v>23</v>
      </c>
      <c r="J956"/>
      <c r="K956"/>
      <c r="L956"/>
      <c r="M956"/>
      <c r="N956"/>
    </row>
    <row r="957" spans="1:14" s="2" customFormat="1" x14ac:dyDescent="0.25">
      <c r="A957" t="s">
        <v>97</v>
      </c>
      <c r="B957"/>
      <c r="C957" s="2" t="s">
        <v>1</v>
      </c>
      <c r="D957" s="2" t="s">
        <v>63</v>
      </c>
      <c r="J957"/>
      <c r="K957"/>
      <c r="L957"/>
      <c r="M957"/>
      <c r="N957"/>
    </row>
    <row r="958" spans="1:14" s="2" customFormat="1" x14ac:dyDescent="0.25">
      <c r="A958" t="s">
        <v>97</v>
      </c>
      <c r="B958"/>
      <c r="C958" s="2" t="s">
        <v>3</v>
      </c>
      <c r="D958" s="2" t="s">
        <v>4</v>
      </c>
      <c r="J958"/>
      <c r="K958"/>
      <c r="L958"/>
      <c r="M958"/>
      <c r="N958"/>
    </row>
    <row r="959" spans="1:14" s="2" customFormat="1" x14ac:dyDescent="0.25">
      <c r="A959">
        <v>1</v>
      </c>
      <c r="B959"/>
      <c r="J959"/>
      <c r="K959"/>
      <c r="L959"/>
      <c r="M959"/>
      <c r="N959"/>
    </row>
    <row r="960" spans="1:14" s="2" customFormat="1" x14ac:dyDescent="0.25">
      <c r="A960" t="s">
        <v>98</v>
      </c>
      <c r="B960"/>
      <c r="C960" s="2" t="s">
        <v>0</v>
      </c>
      <c r="D960" s="2" t="s">
        <v>6</v>
      </c>
      <c r="J960"/>
      <c r="K960"/>
      <c r="L960"/>
      <c r="M960"/>
      <c r="N960"/>
    </row>
    <row r="961" spans="1:14" s="2" customFormat="1" x14ac:dyDescent="0.25">
      <c r="A961" t="s">
        <v>98</v>
      </c>
      <c r="B961"/>
      <c r="C961" s="2" t="s">
        <v>1</v>
      </c>
      <c r="D961" s="2" t="s">
        <v>64</v>
      </c>
      <c r="J961"/>
      <c r="K961"/>
      <c r="L961"/>
      <c r="M961"/>
      <c r="N961"/>
    </row>
    <row r="962" spans="1:14" s="2" customFormat="1" x14ac:dyDescent="0.25">
      <c r="A962" t="s">
        <v>98</v>
      </c>
      <c r="B962"/>
      <c r="C962" s="2" t="s">
        <v>3</v>
      </c>
      <c r="D962" s="2" t="s">
        <v>4</v>
      </c>
      <c r="J962"/>
      <c r="K962"/>
      <c r="L962"/>
      <c r="M962"/>
      <c r="N962"/>
    </row>
    <row r="963" spans="1:14" s="2" customFormat="1" x14ac:dyDescent="0.25">
      <c r="A963">
        <v>1</v>
      </c>
      <c r="B963"/>
      <c r="J963"/>
      <c r="K963"/>
      <c r="L963"/>
      <c r="M963"/>
      <c r="N963"/>
    </row>
    <row r="964" spans="1:14" s="2" customFormat="1" x14ac:dyDescent="0.25">
      <c r="A964" t="s">
        <v>98</v>
      </c>
      <c r="B964"/>
      <c r="C964" s="2" t="s">
        <v>5</v>
      </c>
      <c r="D964" s="2" t="s">
        <v>4</v>
      </c>
      <c r="J964"/>
      <c r="K964"/>
      <c r="L964"/>
      <c r="M964"/>
      <c r="N964"/>
    </row>
    <row r="970" spans="1:14" s="2" customFormat="1" x14ac:dyDescent="0.25">
      <c r="A970">
        <v>1</v>
      </c>
      <c r="B970"/>
      <c r="J970"/>
      <c r="K970"/>
      <c r="L970"/>
      <c r="M970"/>
      <c r="N970"/>
    </row>
    <row r="971" spans="1:14" s="2" customFormat="1" x14ac:dyDescent="0.25">
      <c r="A971" t="s">
        <v>98</v>
      </c>
      <c r="B971"/>
      <c r="C971" s="2" t="s">
        <v>7</v>
      </c>
      <c r="D971" s="2" t="s">
        <v>4</v>
      </c>
      <c r="J971"/>
      <c r="K971"/>
      <c r="L971"/>
      <c r="M971"/>
      <c r="N971"/>
    </row>
    <row r="975" spans="1:14" s="2" customFormat="1" x14ac:dyDescent="0.25">
      <c r="A975">
        <v>0.1</v>
      </c>
      <c r="B975"/>
      <c r="J975"/>
      <c r="K975"/>
      <c r="L975"/>
      <c r="M975"/>
      <c r="N975"/>
    </row>
    <row r="976" spans="1:14" s="2" customFormat="1" x14ac:dyDescent="0.25">
      <c r="A976" t="s">
        <v>99</v>
      </c>
      <c r="B976"/>
      <c r="C976" s="2" t="s">
        <v>0</v>
      </c>
      <c r="D976" s="2" t="s">
        <v>65</v>
      </c>
      <c r="J976"/>
      <c r="K976"/>
      <c r="L976"/>
      <c r="M976"/>
      <c r="N976"/>
    </row>
    <row r="977" spans="1:14" s="2" customFormat="1" x14ac:dyDescent="0.25">
      <c r="A977" t="s">
        <v>99</v>
      </c>
      <c r="B977"/>
      <c r="C977" s="2" t="s">
        <v>1</v>
      </c>
      <c r="D977" s="2" t="s">
        <v>66</v>
      </c>
      <c r="J977"/>
      <c r="K977"/>
      <c r="L977"/>
      <c r="M977"/>
      <c r="N977"/>
    </row>
    <row r="978" spans="1:14" s="2" customFormat="1" x14ac:dyDescent="0.25">
      <c r="A978" t="s">
        <v>99</v>
      </c>
      <c r="B978"/>
      <c r="C978" s="2" t="s">
        <v>3</v>
      </c>
      <c r="D978" s="2" t="s">
        <v>4</v>
      </c>
      <c r="J978"/>
      <c r="K978"/>
      <c r="L978"/>
      <c r="M978"/>
      <c r="N978"/>
    </row>
    <row r="983" spans="1:14" s="2" customFormat="1" x14ac:dyDescent="0.25">
      <c r="A983">
        <v>1</v>
      </c>
      <c r="B983"/>
      <c r="J983"/>
      <c r="K983"/>
      <c r="L983"/>
      <c r="M983"/>
      <c r="N983"/>
    </row>
    <row r="984" spans="1:14" s="2" customFormat="1" x14ac:dyDescent="0.25">
      <c r="A984" t="s">
        <v>99</v>
      </c>
      <c r="B984"/>
      <c r="C984" s="2" t="s">
        <v>5</v>
      </c>
      <c r="D984" s="2" t="s">
        <v>4</v>
      </c>
      <c r="J984"/>
      <c r="K984"/>
      <c r="L984"/>
      <c r="M984"/>
      <c r="N984"/>
    </row>
    <row r="990" spans="1:14" s="2" customFormat="1" x14ac:dyDescent="0.25">
      <c r="A990">
        <v>1</v>
      </c>
      <c r="B990"/>
      <c r="J990"/>
      <c r="K990"/>
      <c r="L990"/>
      <c r="M990"/>
      <c r="N990"/>
    </row>
    <row r="991" spans="1:14" s="2" customFormat="1" x14ac:dyDescent="0.25">
      <c r="A991" t="s">
        <v>99</v>
      </c>
      <c r="B991"/>
      <c r="C991" s="2" t="s">
        <v>7</v>
      </c>
      <c r="D991" s="2" t="s">
        <v>4</v>
      </c>
      <c r="J991"/>
      <c r="K991"/>
      <c r="L991"/>
      <c r="M991"/>
      <c r="N991"/>
    </row>
    <row r="993" spans="1:14" s="2" customFormat="1" x14ac:dyDescent="0.25">
      <c r="A993">
        <v>1</v>
      </c>
      <c r="B993"/>
      <c r="J993"/>
      <c r="K993"/>
      <c r="L993"/>
      <c r="M993"/>
      <c r="N993"/>
    </row>
    <row r="994" spans="1:14" s="2" customFormat="1" x14ac:dyDescent="0.25">
      <c r="A994" t="s">
        <v>100</v>
      </c>
      <c r="B994"/>
      <c r="C994" s="2" t="s">
        <v>0</v>
      </c>
      <c r="D994" s="2" t="s">
        <v>67</v>
      </c>
      <c r="J994"/>
      <c r="K994"/>
      <c r="L994"/>
      <c r="M994"/>
      <c r="N994"/>
    </row>
    <row r="995" spans="1:14" s="2" customFormat="1" x14ac:dyDescent="0.25">
      <c r="A995" t="s">
        <v>100</v>
      </c>
      <c r="B995"/>
      <c r="C995" s="2" t="s">
        <v>1</v>
      </c>
      <c r="D995" s="2" t="s">
        <v>68</v>
      </c>
      <c r="J995"/>
      <c r="K995"/>
      <c r="L995"/>
      <c r="M995"/>
      <c r="N995"/>
    </row>
    <row r="996" spans="1:14" s="2" customFormat="1" x14ac:dyDescent="0.25">
      <c r="A996" t="s">
        <v>100</v>
      </c>
      <c r="B996"/>
      <c r="C996" s="2" t="s">
        <v>3</v>
      </c>
      <c r="D996" s="2" t="s">
        <v>4</v>
      </c>
      <c r="J996"/>
      <c r="K996"/>
      <c r="L996"/>
      <c r="M996"/>
      <c r="N996"/>
    </row>
    <row r="998" spans="1:14" s="2" customFormat="1" x14ac:dyDescent="0.25">
      <c r="A998">
        <v>1</v>
      </c>
      <c r="B998"/>
      <c r="J998"/>
      <c r="K998"/>
      <c r="L998"/>
      <c r="M998"/>
      <c r="N998"/>
    </row>
    <row r="999" spans="1:14" s="2" customFormat="1" x14ac:dyDescent="0.25">
      <c r="A999" t="s">
        <v>100</v>
      </c>
      <c r="B999"/>
      <c r="C999" s="2" t="s">
        <v>5</v>
      </c>
      <c r="D999" s="2" t="s">
        <v>4</v>
      </c>
      <c r="J999"/>
      <c r="K999"/>
      <c r="L999"/>
      <c r="M999"/>
      <c r="N999"/>
    </row>
    <row r="1000" spans="1:14" s="2" customFormat="1" x14ac:dyDescent="0.25">
      <c r="A1000" t="s">
        <v>100</v>
      </c>
      <c r="B1000"/>
      <c r="C1000" s="2" t="s">
        <v>7</v>
      </c>
      <c r="D1000" s="2" t="s">
        <v>4</v>
      </c>
      <c r="J1000"/>
      <c r="K1000"/>
      <c r="L1000"/>
      <c r="M1000"/>
      <c r="N1000"/>
    </row>
    <row r="1001" spans="1:14" s="2" customFormat="1" x14ac:dyDescent="0.25">
      <c r="A1001" t="s">
        <v>101</v>
      </c>
      <c r="B1001"/>
      <c r="C1001" s="2" t="s">
        <v>0</v>
      </c>
      <c r="D1001" s="2" t="s">
        <v>69</v>
      </c>
      <c r="J1001"/>
      <c r="K1001"/>
      <c r="L1001"/>
      <c r="M1001"/>
      <c r="N1001"/>
    </row>
    <row r="1002" spans="1:14" s="2" customFormat="1" x14ac:dyDescent="0.25">
      <c r="A1002" t="s">
        <v>101</v>
      </c>
      <c r="B1002"/>
      <c r="C1002" s="2" t="s">
        <v>1</v>
      </c>
      <c r="D1002" s="2" t="s">
        <v>70</v>
      </c>
      <c r="J1002"/>
      <c r="K1002"/>
      <c r="L1002"/>
      <c r="M1002"/>
      <c r="N1002"/>
    </row>
    <row r="1003" spans="1:14" s="2" customFormat="1" x14ac:dyDescent="0.25">
      <c r="A1003" t="s">
        <v>101</v>
      </c>
      <c r="B1003"/>
      <c r="C1003" s="2" t="s">
        <v>3</v>
      </c>
      <c r="D1003" s="2" t="s">
        <v>4</v>
      </c>
      <c r="J1003"/>
      <c r="K1003"/>
      <c r="L1003"/>
      <c r="M1003"/>
      <c r="N1003"/>
    </row>
    <row r="1005" spans="1:14" s="2" customFormat="1" x14ac:dyDescent="0.25">
      <c r="A1005">
        <v>1</v>
      </c>
      <c r="B1005"/>
      <c r="J1005"/>
      <c r="K1005"/>
      <c r="L1005"/>
      <c r="M1005"/>
      <c r="N1005"/>
    </row>
    <row r="1006" spans="1:14" s="2" customFormat="1" x14ac:dyDescent="0.25">
      <c r="A1006" t="s">
        <v>102</v>
      </c>
      <c r="B1006"/>
      <c r="C1006" s="2" t="s">
        <v>0</v>
      </c>
      <c r="D1006" s="2" t="s">
        <v>71</v>
      </c>
      <c r="J1006"/>
      <c r="K1006"/>
      <c r="L1006"/>
      <c r="M1006"/>
      <c r="N1006"/>
    </row>
    <row r="1007" spans="1:14" s="2" customFormat="1" x14ac:dyDescent="0.25">
      <c r="A1007" t="s">
        <v>102</v>
      </c>
      <c r="B1007"/>
      <c r="C1007" s="2" t="s">
        <v>1</v>
      </c>
      <c r="D1007" s="2" t="s">
        <v>72</v>
      </c>
      <c r="J1007"/>
      <c r="K1007"/>
      <c r="L1007"/>
      <c r="M1007"/>
      <c r="N1007"/>
    </row>
    <row r="1008" spans="1:14" s="2" customFormat="1" x14ac:dyDescent="0.25">
      <c r="A1008" t="s">
        <v>102</v>
      </c>
      <c r="B1008"/>
      <c r="C1008" s="2" t="s">
        <v>3</v>
      </c>
      <c r="D1008" s="2" t="s">
        <v>4</v>
      </c>
      <c r="J1008"/>
      <c r="K1008"/>
      <c r="L1008"/>
      <c r="M1008"/>
      <c r="N1008"/>
    </row>
    <row r="1010" spans="1:14" s="2" customFormat="1" x14ac:dyDescent="0.25">
      <c r="A1010">
        <v>1</v>
      </c>
      <c r="B1010"/>
      <c r="J1010"/>
      <c r="K1010"/>
      <c r="L1010"/>
      <c r="M1010"/>
      <c r="N1010"/>
    </row>
    <row r="1011" spans="1:14" s="2" customFormat="1" x14ac:dyDescent="0.25">
      <c r="A1011" t="s">
        <v>102</v>
      </c>
      <c r="B1011"/>
      <c r="C1011" s="2" t="s">
        <v>5</v>
      </c>
      <c r="D1011" s="2" t="s">
        <v>4</v>
      </c>
      <c r="J1011"/>
      <c r="K1011"/>
      <c r="L1011"/>
      <c r="M1011"/>
      <c r="N1011"/>
    </row>
    <row r="1012" spans="1:14" s="2" customFormat="1" x14ac:dyDescent="0.25">
      <c r="A1012" t="s">
        <v>102</v>
      </c>
      <c r="B1012"/>
      <c r="C1012" s="2" t="s">
        <v>7</v>
      </c>
      <c r="D1012" s="2" t="s">
        <v>4</v>
      </c>
      <c r="J1012"/>
      <c r="K1012"/>
      <c r="L1012"/>
      <c r="M1012"/>
      <c r="N1012"/>
    </row>
    <row r="1013" spans="1:14" s="2" customFormat="1" x14ac:dyDescent="0.25">
      <c r="A1013" t="s">
        <v>103</v>
      </c>
      <c r="B1013"/>
      <c r="C1013" s="2" t="s">
        <v>0</v>
      </c>
      <c r="D1013" s="2" t="s">
        <v>52</v>
      </c>
      <c r="J1013"/>
      <c r="K1013"/>
      <c r="L1013"/>
      <c r="M1013"/>
      <c r="N1013"/>
    </row>
    <row r="1014" spans="1:14" s="2" customFormat="1" x14ac:dyDescent="0.25">
      <c r="A1014" t="s">
        <v>103</v>
      </c>
      <c r="B1014"/>
      <c r="C1014" s="2" t="s">
        <v>1</v>
      </c>
      <c r="D1014" s="2" t="s">
        <v>74</v>
      </c>
      <c r="J1014"/>
      <c r="K1014"/>
      <c r="L1014"/>
      <c r="M1014"/>
      <c r="N1014"/>
    </row>
    <row r="1015" spans="1:14" s="2" customFormat="1" x14ac:dyDescent="0.25">
      <c r="A1015" t="s">
        <v>103</v>
      </c>
      <c r="B1015"/>
      <c r="C1015" s="2" t="s">
        <v>3</v>
      </c>
      <c r="D1015" s="2" t="s">
        <v>4</v>
      </c>
      <c r="J1015"/>
      <c r="K1015"/>
      <c r="L1015"/>
      <c r="M1015"/>
      <c r="N1015"/>
    </row>
    <row r="1018" spans="1:14" s="2" customFormat="1" x14ac:dyDescent="0.25">
      <c r="A1018">
        <v>0.1</v>
      </c>
      <c r="B1018"/>
      <c r="J1018"/>
      <c r="K1018"/>
      <c r="L1018"/>
      <c r="M1018"/>
      <c r="N1018"/>
    </row>
    <row r="1019" spans="1:14" s="2" customFormat="1" x14ac:dyDescent="0.25">
      <c r="A1019" t="s">
        <v>103</v>
      </c>
      <c r="B1019"/>
      <c r="C1019" s="2" t="s">
        <v>5</v>
      </c>
      <c r="D1019" s="2" t="s">
        <v>4</v>
      </c>
      <c r="J1019"/>
      <c r="K1019"/>
      <c r="L1019"/>
      <c r="M1019"/>
      <c r="N1019"/>
    </row>
    <row r="1020" spans="1:14" s="2" customFormat="1" x14ac:dyDescent="0.25">
      <c r="A1020" t="s">
        <v>103</v>
      </c>
      <c r="B1020"/>
      <c r="C1020" s="2" t="s">
        <v>7</v>
      </c>
      <c r="D1020" s="2" t="s">
        <v>4</v>
      </c>
      <c r="J1020"/>
      <c r="K1020"/>
      <c r="L1020"/>
      <c r="M1020"/>
      <c r="N1020"/>
    </row>
    <row r="1021" spans="1:14" s="2" customFormat="1" x14ac:dyDescent="0.25">
      <c r="A1021" t="s">
        <v>104</v>
      </c>
      <c r="B1021"/>
      <c r="C1021" s="2" t="s">
        <v>0</v>
      </c>
      <c r="D1021" s="2" t="s">
        <v>75</v>
      </c>
      <c r="J1021"/>
      <c r="K1021"/>
      <c r="L1021"/>
      <c r="M1021"/>
      <c r="N1021"/>
    </row>
    <row r="1022" spans="1:14" s="2" customFormat="1" x14ac:dyDescent="0.25">
      <c r="A1022" t="s">
        <v>104</v>
      </c>
      <c r="B1022"/>
      <c r="C1022" s="2" t="s">
        <v>1</v>
      </c>
      <c r="D1022" s="2" t="s">
        <v>76</v>
      </c>
      <c r="J1022"/>
      <c r="K1022"/>
      <c r="L1022"/>
      <c r="M1022"/>
      <c r="N1022"/>
    </row>
    <row r="1023" spans="1:14" s="2" customFormat="1" x14ac:dyDescent="0.25">
      <c r="A1023" t="s">
        <v>104</v>
      </c>
      <c r="B1023"/>
      <c r="C1023" s="2" t="s">
        <v>3</v>
      </c>
      <c r="D1023" s="2" t="s">
        <v>4</v>
      </c>
      <c r="J1023"/>
      <c r="K1023"/>
      <c r="L1023"/>
      <c r="M1023"/>
      <c r="N1023"/>
    </row>
    <row r="1024" spans="1:14" s="2" customFormat="1" x14ac:dyDescent="0.25">
      <c r="A1024" t="s">
        <v>104</v>
      </c>
      <c r="B1024"/>
      <c r="C1024" s="2" t="s">
        <v>5</v>
      </c>
      <c r="D1024" s="2" t="s">
        <v>4</v>
      </c>
      <c r="J1024"/>
      <c r="K1024"/>
      <c r="L1024"/>
      <c r="M1024"/>
      <c r="N1024"/>
    </row>
    <row r="1025" spans="1:14" s="2" customFormat="1" x14ac:dyDescent="0.25">
      <c r="A1025" t="s">
        <v>104</v>
      </c>
      <c r="B1025"/>
      <c r="C1025" s="2" t="s">
        <v>7</v>
      </c>
      <c r="D1025" s="2" t="s">
        <v>4</v>
      </c>
      <c r="J1025"/>
      <c r="K1025"/>
      <c r="L1025"/>
      <c r="M1025"/>
      <c r="N1025"/>
    </row>
    <row r="1026" spans="1:14" s="2" customFormat="1" x14ac:dyDescent="0.25">
      <c r="A1026" t="s">
        <v>105</v>
      </c>
      <c r="B1026"/>
      <c r="C1026" s="2" t="s">
        <v>0</v>
      </c>
      <c r="D1026" s="2" t="s">
        <v>67</v>
      </c>
      <c r="J1026"/>
      <c r="K1026"/>
      <c r="L1026"/>
      <c r="M1026"/>
      <c r="N1026"/>
    </row>
    <row r="1027" spans="1:14" s="2" customFormat="1" x14ac:dyDescent="0.25">
      <c r="A1027" t="s">
        <v>105</v>
      </c>
      <c r="B1027"/>
      <c r="C1027" s="2" t="s">
        <v>1</v>
      </c>
      <c r="D1027" s="2" t="s">
        <v>68</v>
      </c>
      <c r="J1027"/>
      <c r="K1027"/>
      <c r="L1027"/>
      <c r="M1027"/>
      <c r="N1027"/>
    </row>
    <row r="1028" spans="1:14" s="2" customFormat="1" x14ac:dyDescent="0.25">
      <c r="A1028" t="s">
        <v>105</v>
      </c>
      <c r="B1028"/>
      <c r="C1028" s="2" t="s">
        <v>3</v>
      </c>
      <c r="D1028" s="2" t="s">
        <v>4</v>
      </c>
      <c r="J1028"/>
      <c r="K1028"/>
      <c r="L1028"/>
      <c r="M1028"/>
      <c r="N1028"/>
    </row>
    <row r="1030" spans="1:14" s="2" customFormat="1" x14ac:dyDescent="0.25">
      <c r="A1030">
        <v>1</v>
      </c>
      <c r="B1030"/>
      <c r="J1030"/>
      <c r="K1030"/>
      <c r="L1030"/>
      <c r="M1030"/>
      <c r="N1030"/>
    </row>
    <row r="1031" spans="1:14" s="2" customFormat="1" x14ac:dyDescent="0.25">
      <c r="A1031" t="s">
        <v>105</v>
      </c>
      <c r="B1031"/>
      <c r="C1031" s="2" t="s">
        <v>5</v>
      </c>
      <c r="D1031" s="2" t="s">
        <v>4</v>
      </c>
      <c r="J1031"/>
      <c r="K1031"/>
      <c r="L1031"/>
      <c r="M1031"/>
      <c r="N1031"/>
    </row>
    <row r="1032" spans="1:14" s="2" customFormat="1" x14ac:dyDescent="0.25">
      <c r="A1032" t="s">
        <v>105</v>
      </c>
      <c r="B1032"/>
      <c r="C1032" s="2" t="s">
        <v>7</v>
      </c>
      <c r="D1032" s="2" t="s">
        <v>4</v>
      </c>
      <c r="J1032"/>
      <c r="K1032"/>
      <c r="L1032"/>
      <c r="M1032"/>
      <c r="N1032"/>
    </row>
    <row r="1033" spans="1:14" s="2" customFormat="1" x14ac:dyDescent="0.25">
      <c r="A1033" t="s">
        <v>106</v>
      </c>
      <c r="B1033"/>
      <c r="C1033" s="2" t="s">
        <v>0</v>
      </c>
      <c r="D1033" s="2" t="s">
        <v>77</v>
      </c>
      <c r="J1033"/>
      <c r="K1033"/>
      <c r="L1033"/>
      <c r="M1033"/>
      <c r="N1033"/>
    </row>
    <row r="1034" spans="1:14" s="2" customFormat="1" x14ac:dyDescent="0.25">
      <c r="A1034" t="s">
        <v>106</v>
      </c>
      <c r="B1034"/>
      <c r="C1034" s="2" t="s">
        <v>1</v>
      </c>
      <c r="D1034" s="2" t="s">
        <v>79</v>
      </c>
      <c r="J1034"/>
      <c r="K1034"/>
      <c r="L1034"/>
      <c r="M1034"/>
      <c r="N1034"/>
    </row>
    <row r="1035" spans="1:14" s="2" customFormat="1" x14ac:dyDescent="0.25">
      <c r="A1035" t="s">
        <v>106</v>
      </c>
      <c r="B1035"/>
      <c r="C1035" s="2" t="s">
        <v>3</v>
      </c>
      <c r="D1035" s="2" t="s">
        <v>4</v>
      </c>
      <c r="J1035"/>
      <c r="K1035"/>
      <c r="L1035"/>
      <c r="M1035"/>
      <c r="N1035"/>
    </row>
    <row r="1037" spans="1:14" s="2" customFormat="1" x14ac:dyDescent="0.25">
      <c r="A1037">
        <v>1</v>
      </c>
      <c r="B1037"/>
      <c r="J1037"/>
      <c r="K1037"/>
      <c r="L1037"/>
      <c r="M1037"/>
      <c r="N1037"/>
    </row>
    <row r="1038" spans="1:14" s="2" customFormat="1" x14ac:dyDescent="0.25">
      <c r="A1038" t="s">
        <v>106</v>
      </c>
      <c r="B1038"/>
      <c r="C1038" s="2" t="s">
        <v>5</v>
      </c>
      <c r="D1038" s="2" t="s">
        <v>4</v>
      </c>
      <c r="J1038"/>
      <c r="K1038"/>
      <c r="L1038"/>
      <c r="M1038"/>
      <c r="N1038"/>
    </row>
    <row r="1039" spans="1:14" s="2" customFormat="1" x14ac:dyDescent="0.25">
      <c r="A1039" t="s">
        <v>106</v>
      </c>
      <c r="B1039"/>
      <c r="C1039" s="2" t="s">
        <v>7</v>
      </c>
      <c r="D1039" s="2" t="s">
        <v>4</v>
      </c>
      <c r="J1039"/>
      <c r="K1039"/>
      <c r="L1039"/>
      <c r="M1039"/>
      <c r="N1039"/>
    </row>
    <row r="1040" spans="1:14" s="2" customFormat="1" x14ac:dyDescent="0.25">
      <c r="A1040" t="s">
        <v>107</v>
      </c>
      <c r="B1040"/>
      <c r="C1040" s="2" t="s">
        <v>0</v>
      </c>
      <c r="D1040" s="2" t="s">
        <v>80</v>
      </c>
      <c r="J1040"/>
      <c r="K1040"/>
      <c r="L1040"/>
      <c r="M1040"/>
      <c r="N1040"/>
    </row>
    <row r="1041" spans="1:14" s="2" customFormat="1" x14ac:dyDescent="0.25">
      <c r="A1041" t="s">
        <v>107</v>
      </c>
      <c r="B1041"/>
      <c r="C1041" s="2" t="s">
        <v>1</v>
      </c>
      <c r="D1041" s="2" t="s">
        <v>81</v>
      </c>
      <c r="J1041"/>
      <c r="K1041"/>
      <c r="L1041"/>
      <c r="M1041"/>
      <c r="N1041"/>
    </row>
    <row r="1042" spans="1:14" s="2" customFormat="1" x14ac:dyDescent="0.25">
      <c r="A1042" t="s">
        <v>107</v>
      </c>
      <c r="B1042"/>
      <c r="C1042" s="2" t="s">
        <v>3</v>
      </c>
      <c r="D1042" s="2" t="s">
        <v>4</v>
      </c>
      <c r="J1042"/>
      <c r="K1042"/>
      <c r="L1042"/>
      <c r="M1042"/>
      <c r="N1042"/>
    </row>
    <row r="1044" spans="1:14" s="2" customFormat="1" x14ac:dyDescent="0.25">
      <c r="A1044">
        <v>1</v>
      </c>
      <c r="B1044"/>
      <c r="J1044"/>
      <c r="K1044"/>
      <c r="L1044"/>
      <c r="M1044"/>
      <c r="N1044"/>
    </row>
    <row r="1045" spans="1:14" s="2" customFormat="1" x14ac:dyDescent="0.25">
      <c r="A1045" t="s">
        <v>107</v>
      </c>
      <c r="B1045"/>
      <c r="C1045" s="2" t="s">
        <v>5</v>
      </c>
      <c r="D1045" s="2" t="s">
        <v>4</v>
      </c>
      <c r="J1045"/>
      <c r="K1045"/>
      <c r="L1045"/>
      <c r="M1045"/>
      <c r="N1045"/>
    </row>
    <row r="1046" spans="1:14" s="2" customFormat="1" x14ac:dyDescent="0.25">
      <c r="A1046" t="s">
        <v>107</v>
      </c>
      <c r="B1046"/>
      <c r="C1046" s="2" t="s">
        <v>7</v>
      </c>
      <c r="D1046" s="2" t="s">
        <v>4</v>
      </c>
      <c r="J1046"/>
      <c r="K1046"/>
      <c r="L1046"/>
      <c r="M1046"/>
      <c r="N1046"/>
    </row>
    <row r="1047" spans="1:14" s="2" customFormat="1" x14ac:dyDescent="0.25">
      <c r="A1047" t="s">
        <v>108</v>
      </c>
      <c r="B1047"/>
      <c r="C1047" s="2" t="s">
        <v>0</v>
      </c>
      <c r="D1047" s="2" t="s">
        <v>82</v>
      </c>
      <c r="J1047"/>
      <c r="K1047"/>
      <c r="L1047"/>
      <c r="M1047"/>
      <c r="N1047"/>
    </row>
    <row r="1048" spans="1:14" s="2" customFormat="1" x14ac:dyDescent="0.25">
      <c r="A1048" t="s">
        <v>108</v>
      </c>
      <c r="B1048"/>
      <c r="C1048" s="2" t="s">
        <v>1</v>
      </c>
      <c r="D1048" s="2" t="s">
        <v>83</v>
      </c>
      <c r="J1048"/>
      <c r="K1048"/>
      <c r="L1048"/>
      <c r="M1048"/>
      <c r="N1048"/>
    </row>
    <row r="1049" spans="1:14" s="2" customFormat="1" x14ac:dyDescent="0.25">
      <c r="A1049" t="s">
        <v>108</v>
      </c>
      <c r="B1049"/>
      <c r="C1049" s="2" t="s">
        <v>3</v>
      </c>
      <c r="D1049" s="2" t="s">
        <v>4</v>
      </c>
      <c r="J1049"/>
      <c r="K1049"/>
      <c r="L1049"/>
      <c r="M1049"/>
      <c r="N1049"/>
    </row>
    <row r="1051" spans="1:14" s="2" customFormat="1" x14ac:dyDescent="0.25">
      <c r="A1051">
        <v>1</v>
      </c>
      <c r="B1051"/>
      <c r="J1051"/>
      <c r="K1051"/>
      <c r="L1051"/>
      <c r="M1051"/>
      <c r="N1051"/>
    </row>
    <row r="1052" spans="1:14" s="2" customFormat="1" x14ac:dyDescent="0.25">
      <c r="A1052" t="s">
        <v>108</v>
      </c>
      <c r="B1052"/>
      <c r="C1052" s="2" t="s">
        <v>5</v>
      </c>
      <c r="D1052" s="2" t="s">
        <v>4</v>
      </c>
      <c r="J1052"/>
      <c r="K1052"/>
      <c r="L1052"/>
      <c r="M1052"/>
      <c r="N1052"/>
    </row>
    <row r="1053" spans="1:14" s="2" customFormat="1" x14ac:dyDescent="0.25">
      <c r="A1053" t="s">
        <v>108</v>
      </c>
      <c r="B1053"/>
      <c r="C1053" s="2" t="s">
        <v>7</v>
      </c>
      <c r="D1053" s="2" t="s">
        <v>4</v>
      </c>
      <c r="J1053"/>
      <c r="K1053"/>
      <c r="L1053"/>
      <c r="M1053"/>
      <c r="N1053"/>
    </row>
    <row r="1056" spans="1:14" s="2" customFormat="1" x14ac:dyDescent="0.25">
      <c r="A1056">
        <v>1</v>
      </c>
      <c r="B1056"/>
      <c r="J1056"/>
      <c r="K1056"/>
      <c r="L1056"/>
      <c r="M1056"/>
      <c r="N1056"/>
    </row>
    <row r="1057" spans="1:14" s="2" customFormat="1" x14ac:dyDescent="0.25">
      <c r="A1057" t="s">
        <v>109</v>
      </c>
      <c r="B1057"/>
      <c r="C1057" s="2" t="s">
        <v>0</v>
      </c>
      <c r="D1057" s="2" t="s">
        <v>84</v>
      </c>
      <c r="J1057"/>
      <c r="K1057"/>
      <c r="L1057"/>
      <c r="M1057"/>
      <c r="N1057"/>
    </row>
    <row r="1058" spans="1:14" s="2" customFormat="1" x14ac:dyDescent="0.25">
      <c r="A1058" t="s">
        <v>109</v>
      </c>
      <c r="B1058"/>
      <c r="C1058" s="2" t="s">
        <v>1</v>
      </c>
      <c r="D1058" s="2" t="s">
        <v>85</v>
      </c>
      <c r="J1058"/>
      <c r="K1058"/>
      <c r="L1058"/>
      <c r="M1058"/>
      <c r="N1058"/>
    </row>
    <row r="1059" spans="1:14" s="2" customFormat="1" x14ac:dyDescent="0.25">
      <c r="A1059" t="s">
        <v>109</v>
      </c>
      <c r="B1059"/>
      <c r="C1059" s="2" t="s">
        <v>3</v>
      </c>
      <c r="D1059" s="2" t="s">
        <v>4</v>
      </c>
      <c r="J1059"/>
      <c r="K1059"/>
      <c r="L1059"/>
      <c r="M1059"/>
      <c r="N1059"/>
    </row>
    <row r="1061" spans="1:14" s="2" customFormat="1" x14ac:dyDescent="0.25">
      <c r="A1061">
        <v>1</v>
      </c>
      <c r="B1061"/>
      <c r="J1061"/>
      <c r="K1061"/>
      <c r="L1061"/>
      <c r="M1061"/>
      <c r="N1061"/>
    </row>
    <row r="1062" spans="1:14" s="2" customFormat="1" x14ac:dyDescent="0.25">
      <c r="A1062" t="s">
        <v>109</v>
      </c>
      <c r="B1062"/>
      <c r="C1062" s="2" t="s">
        <v>5</v>
      </c>
      <c r="D1062" s="2" t="s">
        <v>4</v>
      </c>
      <c r="J1062"/>
      <c r="K1062"/>
      <c r="L1062"/>
      <c r="M1062"/>
      <c r="N1062"/>
    </row>
    <row r="1063" spans="1:14" s="2" customFormat="1" x14ac:dyDescent="0.25">
      <c r="A1063" t="s">
        <v>109</v>
      </c>
      <c r="B1063"/>
      <c r="C1063" s="2" t="s">
        <v>7</v>
      </c>
      <c r="D1063" s="2" t="s">
        <v>4</v>
      </c>
      <c r="J1063"/>
      <c r="K1063"/>
      <c r="L1063"/>
      <c r="M1063"/>
      <c r="N1063"/>
    </row>
    <row r="1064" spans="1:14" s="2" customFormat="1" x14ac:dyDescent="0.25">
      <c r="A1064" t="s">
        <v>110</v>
      </c>
      <c r="B1064"/>
      <c r="C1064" s="2" t="s">
        <v>0</v>
      </c>
      <c r="D1064" s="2" t="s">
        <v>50</v>
      </c>
      <c r="J1064"/>
      <c r="K1064"/>
      <c r="L1064"/>
      <c r="M1064"/>
      <c r="N1064"/>
    </row>
    <row r="1065" spans="1:14" s="2" customFormat="1" x14ac:dyDescent="0.25">
      <c r="A1065" t="s">
        <v>110</v>
      </c>
      <c r="B1065"/>
      <c r="C1065" s="2" t="s">
        <v>1</v>
      </c>
      <c r="D1065" s="2" t="s">
        <v>86</v>
      </c>
      <c r="J1065"/>
      <c r="K1065"/>
      <c r="L1065"/>
      <c r="M1065"/>
      <c r="N1065"/>
    </row>
    <row r="1066" spans="1:14" s="2" customFormat="1" x14ac:dyDescent="0.25">
      <c r="A1066" t="s">
        <v>110</v>
      </c>
      <c r="B1066"/>
      <c r="C1066" s="2" t="s">
        <v>3</v>
      </c>
      <c r="D1066" s="2" t="s">
        <v>4</v>
      </c>
      <c r="J1066"/>
      <c r="K1066"/>
      <c r="L1066"/>
      <c r="M1066"/>
      <c r="N1066"/>
    </row>
    <row r="1068" spans="1:14" s="2" customFormat="1" x14ac:dyDescent="0.25">
      <c r="A1068">
        <v>1</v>
      </c>
      <c r="B1068"/>
      <c r="J1068"/>
      <c r="K1068"/>
      <c r="L1068"/>
      <c r="M1068"/>
      <c r="N1068"/>
    </row>
    <row r="1069" spans="1:14" s="2" customFormat="1" x14ac:dyDescent="0.25">
      <c r="A1069" t="s">
        <v>110</v>
      </c>
      <c r="B1069"/>
      <c r="C1069" s="2" t="s">
        <v>5</v>
      </c>
      <c r="D1069" s="2" t="s">
        <v>4</v>
      </c>
      <c r="J1069"/>
      <c r="K1069"/>
      <c r="L1069"/>
      <c r="M1069"/>
      <c r="N1069"/>
    </row>
    <row r="1070" spans="1:14" s="2" customFormat="1" x14ac:dyDescent="0.25">
      <c r="A1070" t="s">
        <v>110</v>
      </c>
      <c r="B1070"/>
      <c r="C1070" s="2" t="s">
        <v>7</v>
      </c>
      <c r="D1070" s="2" t="s">
        <v>4</v>
      </c>
      <c r="J1070"/>
      <c r="K1070"/>
      <c r="L1070"/>
      <c r="M1070"/>
      <c r="N1070"/>
    </row>
    <row r="1071" spans="1:14" s="2" customFormat="1" x14ac:dyDescent="0.25">
      <c r="A1071">
        <v>1</v>
      </c>
      <c r="B1071"/>
      <c r="J1071"/>
      <c r="K1071"/>
      <c r="L1071"/>
      <c r="M1071"/>
      <c r="N1071"/>
    </row>
    <row r="1072" spans="1:14" s="2" customFormat="1" x14ac:dyDescent="0.25">
      <c r="A1072" t="s">
        <v>111</v>
      </c>
      <c r="B1072"/>
      <c r="C1072" s="2" t="s">
        <v>0</v>
      </c>
      <c r="D1072" s="2" t="s">
        <v>87</v>
      </c>
      <c r="E1072" s="2">
        <v>1</v>
      </c>
      <c r="J1072"/>
      <c r="K1072"/>
      <c r="L1072"/>
      <c r="M1072"/>
      <c r="N1072"/>
    </row>
    <row r="1073" spans="1:14" s="2" customFormat="1" x14ac:dyDescent="0.25">
      <c r="A1073" t="s">
        <v>111</v>
      </c>
      <c r="B1073"/>
      <c r="C1073" s="2" t="s">
        <v>1</v>
      </c>
      <c r="D1073" s="2" t="s">
        <v>88</v>
      </c>
      <c r="J1073"/>
      <c r="K1073"/>
      <c r="L1073"/>
      <c r="M1073"/>
      <c r="N1073"/>
    </row>
    <row r="1074" spans="1:14" s="2" customFormat="1" x14ac:dyDescent="0.25">
      <c r="A1074" t="s">
        <v>111</v>
      </c>
      <c r="B1074"/>
      <c r="C1074" s="2" t="s">
        <v>3</v>
      </c>
      <c r="D1074" s="2" t="s">
        <v>4</v>
      </c>
      <c r="J1074"/>
      <c r="K1074"/>
      <c r="L1074"/>
      <c r="M1074"/>
      <c r="N1074"/>
    </row>
    <row r="1076" spans="1:14" s="2" customFormat="1" x14ac:dyDescent="0.25">
      <c r="A1076">
        <v>1</v>
      </c>
      <c r="B1076"/>
      <c r="J1076"/>
      <c r="K1076"/>
      <c r="L1076"/>
      <c r="M1076"/>
      <c r="N1076"/>
    </row>
    <row r="1077" spans="1:14" s="2" customFormat="1" x14ac:dyDescent="0.25">
      <c r="A1077" t="s">
        <v>111</v>
      </c>
      <c r="B1077"/>
      <c r="C1077" s="2" t="s">
        <v>5</v>
      </c>
      <c r="D1077" s="2" t="s">
        <v>4</v>
      </c>
      <c r="J1077"/>
      <c r="K1077"/>
      <c r="L1077"/>
      <c r="M1077"/>
      <c r="N1077"/>
    </row>
    <row r="1078" spans="1:14" s="2" customFormat="1" x14ac:dyDescent="0.25">
      <c r="A1078" t="s">
        <v>111</v>
      </c>
      <c r="B1078"/>
      <c r="C1078" s="2" t="s">
        <v>7</v>
      </c>
      <c r="D1078" s="2" t="s">
        <v>4</v>
      </c>
      <c r="J1078"/>
      <c r="K1078"/>
      <c r="L1078"/>
      <c r="M1078"/>
      <c r="N1078"/>
    </row>
    <row r="1079" spans="1:14" s="2" customFormat="1" x14ac:dyDescent="0.25">
      <c r="A1079" t="s">
        <v>112</v>
      </c>
      <c r="B1079"/>
      <c r="C1079" s="2" t="s">
        <v>0</v>
      </c>
      <c r="D1079" s="2" t="s">
        <v>80</v>
      </c>
      <c r="J1079"/>
      <c r="K1079"/>
      <c r="L1079"/>
      <c r="M1079"/>
      <c r="N1079"/>
    </row>
    <row r="1080" spans="1:14" s="2" customFormat="1" x14ac:dyDescent="0.25">
      <c r="A1080" t="s">
        <v>112</v>
      </c>
      <c r="B1080"/>
      <c r="C1080" s="2" t="s">
        <v>1</v>
      </c>
      <c r="D1080" s="2" t="s">
        <v>81</v>
      </c>
      <c r="J1080"/>
      <c r="K1080"/>
      <c r="L1080"/>
      <c r="M1080"/>
      <c r="N1080"/>
    </row>
    <row r="1081" spans="1:14" s="2" customFormat="1" x14ac:dyDescent="0.25">
      <c r="A1081" t="s">
        <v>112</v>
      </c>
      <c r="B1081"/>
      <c r="C1081" s="2" t="s">
        <v>3</v>
      </c>
      <c r="D1081" s="2" t="s">
        <v>4</v>
      </c>
      <c r="J1081"/>
      <c r="K1081"/>
      <c r="L1081"/>
      <c r="M1081"/>
      <c r="N1081"/>
    </row>
    <row r="1083" spans="1:14" s="2" customFormat="1" x14ac:dyDescent="0.25">
      <c r="A1083">
        <v>1</v>
      </c>
      <c r="B1083"/>
      <c r="J1083"/>
      <c r="K1083"/>
      <c r="L1083"/>
      <c r="M1083"/>
      <c r="N1083"/>
    </row>
    <row r="1084" spans="1:14" s="2" customFormat="1" x14ac:dyDescent="0.25">
      <c r="A1084" t="s">
        <v>112</v>
      </c>
      <c r="B1084"/>
      <c r="C1084" s="2" t="s">
        <v>5</v>
      </c>
      <c r="D1084" s="2" t="s">
        <v>4</v>
      </c>
      <c r="J1084"/>
      <c r="K1084"/>
      <c r="L1084"/>
      <c r="M1084"/>
      <c r="N1084"/>
    </row>
    <row r="1085" spans="1:14" s="2" customFormat="1" x14ac:dyDescent="0.25">
      <c r="A1085" t="s">
        <v>112</v>
      </c>
      <c r="B1085"/>
      <c r="C1085" s="2" t="s">
        <v>7</v>
      </c>
      <c r="D1085" s="2" t="s">
        <v>4</v>
      </c>
      <c r="J1085"/>
      <c r="K1085"/>
      <c r="L1085"/>
      <c r="M1085"/>
      <c r="N1085"/>
    </row>
    <row r="1086" spans="1:14" s="2" customFormat="1" x14ac:dyDescent="0.25">
      <c r="A1086" t="s">
        <v>113</v>
      </c>
      <c r="B1086"/>
      <c r="C1086" s="2" t="s">
        <v>0</v>
      </c>
      <c r="D1086" s="2" t="s">
        <v>89</v>
      </c>
      <c r="J1086"/>
      <c r="K1086"/>
      <c r="L1086"/>
      <c r="M1086"/>
      <c r="N1086"/>
    </row>
    <row r="1087" spans="1:14" s="2" customFormat="1" x14ac:dyDescent="0.25">
      <c r="A1087" t="s">
        <v>113</v>
      </c>
      <c r="B1087"/>
      <c r="C1087" s="2" t="s">
        <v>1</v>
      </c>
      <c r="D1087" s="2" t="s">
        <v>90</v>
      </c>
      <c r="J1087"/>
      <c r="K1087"/>
      <c r="L1087"/>
      <c r="M1087"/>
      <c r="N1087"/>
    </row>
    <row r="1088" spans="1:14" s="2" customFormat="1" x14ac:dyDescent="0.25">
      <c r="A1088" t="s">
        <v>113</v>
      </c>
      <c r="B1088"/>
      <c r="C1088" s="2" t="s">
        <v>3</v>
      </c>
      <c r="D1088" s="2" t="s">
        <v>4</v>
      </c>
      <c r="J1088"/>
      <c r="K1088"/>
      <c r="L1088"/>
      <c r="M1088"/>
      <c r="N1088"/>
    </row>
    <row r="1089" spans="1:14" s="2" customFormat="1" x14ac:dyDescent="0.25">
      <c r="A1089">
        <v>1</v>
      </c>
      <c r="B1089"/>
      <c r="J1089"/>
      <c r="K1089"/>
      <c r="L1089"/>
      <c r="M1089"/>
      <c r="N1089"/>
    </row>
    <row r="1090" spans="1:14" s="2" customFormat="1" x14ac:dyDescent="0.25">
      <c r="A1090" t="s">
        <v>113</v>
      </c>
      <c r="B1090"/>
      <c r="C1090" s="2" t="s">
        <v>5</v>
      </c>
      <c r="D1090" s="2" t="s">
        <v>4</v>
      </c>
      <c r="J1090"/>
      <c r="K1090"/>
      <c r="L1090"/>
      <c r="M1090"/>
      <c r="N1090"/>
    </row>
    <row r="1091" spans="1:14" s="2" customFormat="1" x14ac:dyDescent="0.25">
      <c r="A1091" t="s">
        <v>113</v>
      </c>
      <c r="B1091"/>
      <c r="C1091" s="2" t="s">
        <v>7</v>
      </c>
      <c r="D1091" s="2" t="s">
        <v>4</v>
      </c>
      <c r="J1091"/>
      <c r="K1091"/>
      <c r="L1091"/>
      <c r="M1091"/>
      <c r="N1091"/>
    </row>
    <row r="1092" spans="1:14" s="2" customFormat="1" x14ac:dyDescent="0.25">
      <c r="A1092" t="s">
        <v>114</v>
      </c>
      <c r="B1092"/>
      <c r="C1092" s="2" t="s">
        <v>0</v>
      </c>
      <c r="D1092" s="2" t="s">
        <v>91</v>
      </c>
      <c r="J1092"/>
      <c r="K1092"/>
      <c r="L1092"/>
      <c r="M1092"/>
      <c r="N1092"/>
    </row>
    <row r="1093" spans="1:14" s="2" customFormat="1" x14ac:dyDescent="0.25">
      <c r="A1093" t="s">
        <v>114</v>
      </c>
      <c r="B1093"/>
      <c r="C1093" s="2" t="s">
        <v>1</v>
      </c>
      <c r="D1093" s="2" t="s">
        <v>90</v>
      </c>
      <c r="J1093"/>
      <c r="K1093"/>
      <c r="L1093"/>
      <c r="M1093"/>
      <c r="N1093"/>
    </row>
    <row r="1094" spans="1:14" s="2" customFormat="1" x14ac:dyDescent="0.25">
      <c r="A1094" t="s">
        <v>114</v>
      </c>
      <c r="B1094"/>
      <c r="C1094" s="2" t="s">
        <v>3</v>
      </c>
      <c r="D1094" s="2" t="s">
        <v>4</v>
      </c>
      <c r="J1094"/>
      <c r="K1094"/>
      <c r="L1094"/>
      <c r="M1094"/>
      <c r="N1094"/>
    </row>
    <row r="1096" spans="1:14" s="2" customFormat="1" x14ac:dyDescent="0.25">
      <c r="A1096">
        <v>1</v>
      </c>
      <c r="B1096"/>
      <c r="J1096"/>
      <c r="K1096"/>
      <c r="L1096"/>
      <c r="M1096"/>
      <c r="N1096"/>
    </row>
    <row r="1097" spans="1:14" s="2" customFormat="1" x14ac:dyDescent="0.25">
      <c r="A1097" t="s">
        <v>114</v>
      </c>
      <c r="B1097"/>
      <c r="C1097" s="2" t="s">
        <v>5</v>
      </c>
      <c r="D1097" s="2" t="s">
        <v>4</v>
      </c>
      <c r="J1097"/>
      <c r="K1097"/>
      <c r="L1097"/>
      <c r="M1097"/>
      <c r="N1097"/>
    </row>
    <row r="1098" spans="1:14" s="2" customFormat="1" x14ac:dyDescent="0.25">
      <c r="A1098" t="s">
        <v>114</v>
      </c>
      <c r="B1098"/>
      <c r="C1098" s="2" t="s">
        <v>7</v>
      </c>
      <c r="D1098" s="2" t="s">
        <v>4</v>
      </c>
      <c r="J1098"/>
      <c r="K1098"/>
      <c r="L1098"/>
      <c r="M1098"/>
      <c r="N1098"/>
    </row>
  </sheetData>
  <conditionalFormatting sqref="G34:H458">
    <cfRule type="cellIs" dxfId="19" priority="1" operator="equal">
      <formula>"False Positive"</formula>
    </cfRule>
    <cfRule type="cellIs" dxfId="18" priority="2" operator="equal">
      <formula>"True Negative"</formula>
    </cfRule>
    <cfRule type="cellIs" dxfId="17" priority="3" operator="equal">
      <formula>"False Negative"</formula>
    </cfRule>
    <cfRule type="cellIs" dxfId="16" priority="4" operator="equal">
      <formula>"True Positive"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Scroll Bar 1">
              <controlPr defaultSize="0" autoPict="0">
                <anchor moveWithCells="1">
                  <from>
                    <xdr:col>0</xdr:col>
                    <xdr:colOff>95250</xdr:colOff>
                    <xdr:row>3</xdr:row>
                    <xdr:rowOff>161925</xdr:rowOff>
                  </from>
                  <to>
                    <xdr:col>0</xdr:col>
                    <xdr:colOff>342900</xdr:colOff>
                    <xdr:row>28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F9BC-B9BB-41E7-8B45-7FEA411B1043}">
  <dimension ref="A1:V1098"/>
  <sheetViews>
    <sheetView zoomScale="85" zoomScaleNormal="85" workbookViewId="0">
      <selection activeCell="K34" sqref="K34:K36"/>
    </sheetView>
  </sheetViews>
  <sheetFormatPr defaultRowHeight="15" x14ac:dyDescent="0.25"/>
  <cols>
    <col min="1" max="1" width="15.28515625" bestFit="1" customWidth="1"/>
    <col min="2" max="2" width="23.140625" customWidth="1"/>
    <col min="3" max="3" width="14" style="2" customWidth="1"/>
    <col min="4" max="4" width="21.5703125" style="2" bestFit="1" customWidth="1"/>
    <col min="5" max="5" width="16.7109375" style="2" customWidth="1"/>
    <col min="6" max="6" width="13.28515625" style="2" customWidth="1"/>
    <col min="7" max="7" width="17" style="2" bestFit="1" customWidth="1"/>
    <col min="8" max="8" width="14.140625" style="2" bestFit="1" customWidth="1"/>
    <col min="9" max="9" width="11.140625" style="2" customWidth="1"/>
    <col min="10" max="10" width="15.5703125" customWidth="1"/>
    <col min="11" max="11" width="9.85546875" bestFit="1" customWidth="1"/>
    <col min="12" max="12" width="11.5703125" bestFit="1" customWidth="1"/>
    <col min="13" max="13" width="10" customWidth="1"/>
    <col min="14" max="14" width="9.5703125" bestFit="1" customWidth="1"/>
    <col min="15" max="17" width="11.5703125" bestFit="1" customWidth="1"/>
    <col min="18" max="18" width="11" bestFit="1" customWidth="1"/>
    <col min="19" max="19" width="9.7109375" bestFit="1" customWidth="1"/>
    <col min="20" max="20" width="8.42578125" bestFit="1" customWidth="1"/>
    <col min="21" max="21" width="8.5703125" bestFit="1" customWidth="1"/>
    <col min="22" max="22" width="13.28515625" bestFit="1" customWidth="1"/>
  </cols>
  <sheetData>
    <row r="1" spans="2:22" ht="26.25" x14ac:dyDescent="0.4">
      <c r="B1" s="17" t="s">
        <v>723</v>
      </c>
    </row>
    <row r="2" spans="2:22" ht="26.25" x14ac:dyDescent="0.4">
      <c r="D2" s="3"/>
      <c r="K2" s="6"/>
      <c r="L2" s="7"/>
      <c r="M2" s="7"/>
      <c r="N2" s="7"/>
    </row>
    <row r="3" spans="2:22" ht="30" x14ac:dyDescent="0.25">
      <c r="B3" s="4" t="str">
        <f>"Confidence Threshold Optimizer
" &amp; B1 &amp; "
error confidence range =" &amp; TEXT(J4,"±0.0%") &amp; "
" &amp;J3&amp;" samples. Threshold =" &amp;TEXT(B5/100,"0.0%")</f>
        <v>Confidence Threshold Optimizer
Parascript FormXtra 7.6 FirstName, Cursive, Accurate
error confidence range =±4.9%
425 samples. Threshold =78.0%</v>
      </c>
      <c r="D3" s="3"/>
      <c r="F3" s="2" t="s">
        <v>4</v>
      </c>
      <c r="J3" s="2">
        <f>COUNTA(T_4_567101231525[Confidence])</f>
        <v>425</v>
      </c>
      <c r="K3" s="2" t="s">
        <v>188</v>
      </c>
      <c r="L3" s="1"/>
      <c r="M3" s="1"/>
      <c r="N3" s="1"/>
      <c r="P3" s="47" t="s">
        <v>254</v>
      </c>
      <c r="Q3" s="48">
        <f>Summary!J1</f>
        <v>1</v>
      </c>
      <c r="R3" s="48" t="s">
        <v>253</v>
      </c>
    </row>
    <row r="4" spans="2:22" ht="26.25" x14ac:dyDescent="0.25">
      <c r="B4" s="2">
        <v>22</v>
      </c>
      <c r="D4" s="3"/>
      <c r="J4" s="4">
        <f>1/SQRT(J3)</f>
        <v>4.8507125007266595E-2</v>
      </c>
      <c r="K4" t="s">
        <v>189</v>
      </c>
      <c r="P4" s="48" t="s">
        <v>252</v>
      </c>
      <c r="Q4" s="48">
        <f>Summary!J2</f>
        <v>1.5</v>
      </c>
      <c r="R4" s="48" t="s">
        <v>253</v>
      </c>
    </row>
    <row r="5" spans="2:22" ht="12" customHeight="1" x14ac:dyDescent="0.25">
      <c r="B5" s="8">
        <f>(100-B4)</f>
        <v>78</v>
      </c>
      <c r="D5" s="3"/>
    </row>
    <row r="6" spans="2:22" ht="30" x14ac:dyDescent="0.25">
      <c r="D6" s="3"/>
      <c r="J6" s="27" t="s">
        <v>237</v>
      </c>
      <c r="K6" s="12" t="s">
        <v>182</v>
      </c>
      <c r="L6" s="13" t="s">
        <v>183</v>
      </c>
      <c r="M6" s="14" t="s">
        <v>184</v>
      </c>
      <c r="N6" s="15" t="s">
        <v>185</v>
      </c>
      <c r="O6" s="16" t="s">
        <v>235</v>
      </c>
      <c r="P6" s="18" t="s">
        <v>236</v>
      </c>
      <c r="Q6" s="38" t="s">
        <v>249</v>
      </c>
      <c r="R6" s="50" t="s">
        <v>256</v>
      </c>
      <c r="S6" s="16" t="s">
        <v>258</v>
      </c>
    </row>
    <row r="7" spans="2:22" ht="12" customHeight="1" x14ac:dyDescent="0.25">
      <c r="D7" s="3"/>
    </row>
    <row r="8" spans="2:22" ht="12" customHeight="1" thickBot="1" x14ac:dyDescent="0.3">
      <c r="D8" s="3"/>
    </row>
    <row r="9" spans="2:22" ht="21" customHeight="1" thickBot="1" x14ac:dyDescent="0.4">
      <c r="D9" s="3"/>
      <c r="J9" s="25">
        <f>B5/100</f>
        <v>0.78</v>
      </c>
      <c r="K9" s="32" cm="1">
        <f t="array" ref="K9">SUM((T_4_567101231525[Errors]=0)*(T_4_567101231525[Confidence]&gt;=$J9))/J$3</f>
        <v>0.30117647058823527</v>
      </c>
      <c r="L9" s="33" cm="1">
        <f t="array" ref="L9">SUM((T_4_567101231525[Errors]=0)*(T_4_567101231525[Confidence]&lt;$J9)*(T_4_567101231525[Confidence]&gt;0))/J$3</f>
        <v>0.64235294117647057</v>
      </c>
      <c r="M9" s="34" cm="1">
        <f t="array" ref="M9">SUM((T_4_567101231525[Errors]&gt;0)*(T_4_567101231525[Confidence]&lt;$J9))/J$3</f>
        <v>5.647058823529412E-2</v>
      </c>
      <c r="N9" s="35" cm="1">
        <f t="array" ref="N9">SUM((T_4_567101231525[Errors]&gt;0)*(T_4_567101231525[Confidence]&gt;=$J9))/J$3</f>
        <v>0</v>
      </c>
      <c r="O9" s="36">
        <f t="shared" ref="O9" si="0">SUM(K9:N9)</f>
        <v>1</v>
      </c>
      <c r="P9" s="37">
        <f>K9+L9</f>
        <v>0.94352941176470584</v>
      </c>
      <c r="Q9" s="36">
        <f>L9+M9</f>
        <v>0.69882352941176473</v>
      </c>
      <c r="R9" s="49">
        <f>IFERROR(3600/(L9*$Q$3+$Q$4*M9),"infinite")</f>
        <v>4951.4563106796113</v>
      </c>
      <c r="S9" s="51">
        <f>R9/3600*$Q$4</f>
        <v>2.0631067961165046</v>
      </c>
    </row>
    <row r="10" spans="2:22" ht="12" customHeight="1" x14ac:dyDescent="0.25">
      <c r="D10" s="3"/>
      <c r="O10" s="31"/>
      <c r="R10" s="46"/>
    </row>
    <row r="11" spans="2:22" ht="12" customHeight="1" x14ac:dyDescent="0.25">
      <c r="D11" s="3"/>
      <c r="O11" s="31"/>
      <c r="R11" s="46"/>
    </row>
    <row r="12" spans="2:22" ht="12" customHeight="1" x14ac:dyDescent="0.25">
      <c r="D12" s="3"/>
      <c r="J12" s="8">
        <v>0</v>
      </c>
      <c r="K12" s="20" cm="1">
        <f t="array" ref="K12">SUM((T_4_567101231525[Errors]=0)*(T_4_567101231525[Confidence]&gt;=$J12)*(T_4_567101231525[Field]&lt;&gt;""))/J$3</f>
        <v>0.94352941176470584</v>
      </c>
      <c r="L12" s="21" cm="1">
        <f t="array" ref="L12">SUM((T_4_567101231525[Errors]=0)*(T_4_567101231525[Confidence]&lt;$J12)*(T_4_567101231525[Field]&lt;&gt;""))/J$3</f>
        <v>0</v>
      </c>
      <c r="M12" s="22" cm="1">
        <f t="array" ref="M12">SUM((T_4_567101231525[Errors]&gt;0)*(T_4_567101231525[Confidence]&lt;$J12))/J$3</f>
        <v>0</v>
      </c>
      <c r="N12" s="23" cm="1">
        <f t="array" ref="N12">SUM((T_4_567101231525[Errors]&gt;0)*(T_4_567101231525[Confidence]&gt;=$J12))/J$3</f>
        <v>5.647058823529412E-2</v>
      </c>
      <c r="O12" s="30">
        <f>SUM(K12:N12)</f>
        <v>1</v>
      </c>
      <c r="P12" s="24">
        <f>K12+L12</f>
        <v>0.94352941176470584</v>
      </c>
      <c r="Q12" s="30">
        <f>L12+M12</f>
        <v>0</v>
      </c>
      <c r="R12" s="46" t="str">
        <f t="shared" ref="R12:R32" si="1">IFERROR(3600/(L12*$Q$3+$Q$4*M12),"infinite")</f>
        <v>infinite</v>
      </c>
      <c r="S12" s="45" t="str">
        <f>IFERROR(R12/3600*$Q$4,"infinite")</f>
        <v>infinite</v>
      </c>
      <c r="T12" s="2" t="s">
        <v>257</v>
      </c>
      <c r="U12" t="s">
        <v>250</v>
      </c>
      <c r="V12" t="s">
        <v>251</v>
      </c>
    </row>
    <row r="13" spans="2:22" ht="12" customHeight="1" x14ac:dyDescent="0.25">
      <c r="D13" s="3"/>
      <c r="J13" s="8">
        <v>0.05</v>
      </c>
      <c r="K13" s="20" cm="1">
        <f t="array" ref="K13">SUM((T_4_567101231525[Errors]=0)*(T_4_567101231525[Confidence]&gt;=$J13)*(T_4_567101231525[Field]&lt;&gt;""))/J$3</f>
        <v>0.94352941176470584</v>
      </c>
      <c r="L13" s="21" cm="1">
        <f t="array" ref="L13">SUM((T_4_567101231525[Errors]=0)*(T_4_567101231525[Confidence]&lt;$J13)*(T_4_567101231525[Confidence]&gt;0))/J$3</f>
        <v>0</v>
      </c>
      <c r="M13" s="22" cm="1">
        <f t="array" ref="M13">SUM((T_4_567101231525[Errors]&gt;0)*(T_4_567101231525[Confidence]&lt;$J13))/J$3</f>
        <v>0</v>
      </c>
      <c r="N13" s="23" cm="1">
        <f t="array" ref="N13">SUM((T_4_567101231525[Errors]&gt;0)*(T_4_567101231525[Confidence]&gt;=$J13))/J$3</f>
        <v>5.647058823529412E-2</v>
      </c>
      <c r="O13" s="30">
        <f>SUM(K13:N13)</f>
        <v>1</v>
      </c>
      <c r="P13" s="24">
        <f>K13+L13</f>
        <v>0.94352941176470584</v>
      </c>
      <c r="Q13" s="30">
        <f t="shared" ref="Q13:Q32" si="2">L13+M13</f>
        <v>0</v>
      </c>
      <c r="R13" s="46" t="str">
        <f t="shared" si="1"/>
        <v>infinite</v>
      </c>
      <c r="S13" s="45" t="str">
        <f t="shared" ref="S13:S32" si="3">IFERROR(R13/3600*$Q$4,"infinite")</f>
        <v>infinite</v>
      </c>
      <c r="T13" s="40">
        <v>0</v>
      </c>
      <c r="U13" s="10">
        <f>COUNTIF(T_4_567101231525[Errors],Differences1113141636[[#This Row],[Errors]])</f>
        <v>401</v>
      </c>
      <c r="V13" s="41">
        <f>Differences1113141636[[#This Row],[Count]]/SUM(Differences1113141636[Count])</f>
        <v>0.94352941176470584</v>
      </c>
    </row>
    <row r="14" spans="2:22" ht="12" customHeight="1" x14ac:dyDescent="0.25">
      <c r="D14" s="3"/>
      <c r="J14" s="8">
        <v>0.1</v>
      </c>
      <c r="K14" s="20" cm="1">
        <f t="array" ref="K14">SUM((T_4_567101231525[Errors]=0)*(T_4_567101231525[Confidence]&gt;=$J14)*(T_4_567101231525[Field]&lt;&gt;""))/J$3</f>
        <v>0.94352941176470584</v>
      </c>
      <c r="L14" s="21" cm="1">
        <f t="array" ref="L14">SUM((T_4_567101231525[Errors]=0)*(T_4_567101231525[Confidence]&lt;$J14)*(T_4_567101231525[Confidence]&gt;0))/J$3</f>
        <v>0</v>
      </c>
      <c r="M14" s="22" cm="1">
        <f t="array" ref="M14">SUM((T_4_567101231525[Errors]&gt;0)*(T_4_567101231525[Confidence]&lt;$J14))/J$3</f>
        <v>0</v>
      </c>
      <c r="N14" s="23" cm="1">
        <f t="array" ref="N14">SUM((T_4_567101231525[Errors]&gt;0)*(T_4_567101231525[Confidence]&gt;=$J14))/J$3</f>
        <v>5.647058823529412E-2</v>
      </c>
      <c r="O14" s="30">
        <f t="shared" ref="O14:O32" si="4">SUM(K14:N14)</f>
        <v>1</v>
      </c>
      <c r="P14" s="24">
        <f t="shared" ref="P14:P32" si="5">K14+L14</f>
        <v>0.94352941176470584</v>
      </c>
      <c r="Q14" s="30">
        <f t="shared" si="2"/>
        <v>0</v>
      </c>
      <c r="R14" s="46" t="str">
        <f t="shared" si="1"/>
        <v>infinite</v>
      </c>
      <c r="S14" s="45" t="str">
        <f t="shared" si="3"/>
        <v>infinite</v>
      </c>
      <c r="T14" s="42">
        <v>1</v>
      </c>
      <c r="U14" s="11">
        <f>COUNTIF(T_4_567101231525[Errors],Differences1113141636[[#This Row],[Errors]])</f>
        <v>16</v>
      </c>
      <c r="V14" s="43">
        <f>Differences1113141636[[#This Row],[Count]]/SUM(Differences1113141636[Count])</f>
        <v>3.7647058823529408E-2</v>
      </c>
    </row>
    <row r="15" spans="2:22" ht="12" customHeight="1" x14ac:dyDescent="0.25">
      <c r="D15" s="3"/>
      <c r="J15" s="8">
        <v>0.15</v>
      </c>
      <c r="K15" s="20" cm="1">
        <f t="array" ref="K15">SUM((T_4_567101231525[Errors]=0)*(T_4_567101231525[Confidence]&gt;=$J15)*(T_4_567101231525[Field]&lt;&gt;""))/J$3</f>
        <v>0.91529411764705881</v>
      </c>
      <c r="L15" s="21" cm="1">
        <f t="array" ref="L15">SUM((T_4_567101231525[Errors]=0)*(T_4_567101231525[Confidence]&lt;$J15)*(T_4_567101231525[Confidence]&gt;0))/J$3</f>
        <v>2.823529411764706E-2</v>
      </c>
      <c r="M15" s="22" cm="1">
        <f t="array" ref="M15">SUM((T_4_567101231525[Errors]&gt;0)*(T_4_567101231525[Confidence]&lt;$J15))/J$3</f>
        <v>3.2941176470588238E-2</v>
      </c>
      <c r="N15" s="23" cm="1">
        <f t="array" ref="N15">SUM((T_4_567101231525[Errors]&gt;0)*(T_4_567101231525[Confidence]&gt;=$J15))/J$3</f>
        <v>2.3529411764705882E-2</v>
      </c>
      <c r="O15" s="30">
        <f t="shared" si="4"/>
        <v>1</v>
      </c>
      <c r="P15" s="24">
        <f t="shared" si="5"/>
        <v>0.94352941176470584</v>
      </c>
      <c r="Q15" s="30">
        <f t="shared" si="2"/>
        <v>6.1176470588235297E-2</v>
      </c>
      <c r="R15" s="46">
        <f t="shared" si="1"/>
        <v>46363.63636363636</v>
      </c>
      <c r="S15" s="45">
        <f t="shared" si="3"/>
        <v>19.318181818181817</v>
      </c>
      <c r="T15" s="40">
        <v>2</v>
      </c>
      <c r="U15" s="10">
        <f>COUNTIF(T_4_567101231525[Errors],Differences1113141636[[#This Row],[Errors]])</f>
        <v>8</v>
      </c>
      <c r="V15" s="41">
        <f>Differences1113141636[[#This Row],[Count]]/SUM(Differences1113141636[Count])</f>
        <v>1.8823529411764704E-2</v>
      </c>
    </row>
    <row r="16" spans="2:22" ht="12" customHeight="1" x14ac:dyDescent="0.25">
      <c r="D16" s="3"/>
      <c r="J16" s="8">
        <v>0.2</v>
      </c>
      <c r="K16" s="20" cm="1">
        <f t="array" ref="K16">SUM((T_4_567101231525[Errors]=0)*(T_4_567101231525[Confidence]&gt;=$J16)*(T_4_567101231525[Field]&lt;&gt;""))/J$3</f>
        <v>0.90117647058823525</v>
      </c>
      <c r="L16" s="21" cm="1">
        <f t="array" ref="L16">SUM((T_4_567101231525[Errors]=0)*(T_4_567101231525[Confidence]&lt;$J16)*(T_4_567101231525[Confidence]&gt;0))/J$3</f>
        <v>4.2352941176470586E-2</v>
      </c>
      <c r="M16" s="22" cm="1">
        <f t="array" ref="M16">SUM((T_4_567101231525[Errors]&gt;0)*(T_4_567101231525[Confidence]&lt;$J16))/J$3</f>
        <v>3.2941176470588238E-2</v>
      </c>
      <c r="N16" s="23" cm="1">
        <f t="array" ref="N16">SUM((T_4_567101231525[Errors]&gt;0)*(T_4_567101231525[Confidence]&gt;=$J16))/J$3</f>
        <v>2.3529411764705882E-2</v>
      </c>
      <c r="O16" s="30">
        <f t="shared" si="4"/>
        <v>1</v>
      </c>
      <c r="P16" s="24">
        <f t="shared" si="5"/>
        <v>0.94352941176470584</v>
      </c>
      <c r="Q16" s="30">
        <f t="shared" si="2"/>
        <v>7.5294117647058817E-2</v>
      </c>
      <c r="R16" s="46">
        <f t="shared" si="1"/>
        <v>39230.769230769227</v>
      </c>
      <c r="S16" s="45">
        <f t="shared" si="3"/>
        <v>16.346153846153843</v>
      </c>
      <c r="T16" s="42">
        <v>3</v>
      </c>
      <c r="U16" s="11">
        <f>COUNTIF(T_4_567101231525[Errors],Differences1113141636[[#This Row],[Errors]])</f>
        <v>0</v>
      </c>
      <c r="V16" s="44">
        <f>Differences1113141636[[#This Row],[Count]]/SUM(Differences1113141636[Count])</f>
        <v>0</v>
      </c>
    </row>
    <row r="17" spans="2:22" ht="12" customHeight="1" x14ac:dyDescent="0.25">
      <c r="D17" s="3"/>
      <c r="J17" s="8">
        <v>0.25</v>
      </c>
      <c r="K17" s="20" cm="1">
        <f t="array" ref="K17">SUM((T_4_567101231525[Errors]=0)*(T_4_567101231525[Confidence]&gt;=$J17)*(T_4_567101231525[Field]&lt;&gt;""))/J$3</f>
        <v>0.90117647058823525</v>
      </c>
      <c r="L17" s="21" cm="1">
        <f t="array" ref="L17">SUM((T_4_567101231525[Errors]=0)*(T_4_567101231525[Confidence]&lt;$J17)*(T_4_567101231525[Confidence]&gt;0))/J$3</f>
        <v>4.2352941176470586E-2</v>
      </c>
      <c r="M17" s="22" cm="1">
        <f t="array" ref="M17">SUM((T_4_567101231525[Errors]&gt;0)*(T_4_567101231525[Confidence]&lt;$J17))/J$3</f>
        <v>3.2941176470588238E-2</v>
      </c>
      <c r="N17" s="23" cm="1">
        <f t="array" ref="N17">SUM((T_4_567101231525[Errors]&gt;0)*(T_4_567101231525[Confidence]&gt;=$J17))/J$3</f>
        <v>2.3529411764705882E-2</v>
      </c>
      <c r="O17" s="30">
        <f t="shared" si="4"/>
        <v>1</v>
      </c>
      <c r="P17" s="24">
        <f t="shared" si="5"/>
        <v>0.94352941176470584</v>
      </c>
      <c r="Q17" s="30">
        <f t="shared" si="2"/>
        <v>7.5294117647058817E-2</v>
      </c>
      <c r="R17" s="46">
        <f t="shared" si="1"/>
        <v>39230.769230769227</v>
      </c>
      <c r="S17" s="45">
        <f t="shared" si="3"/>
        <v>16.346153846153843</v>
      </c>
      <c r="T17" s="40">
        <v>4</v>
      </c>
      <c r="U17" s="10">
        <f>COUNTIF(T_4_567101231525[Errors],Differences1113141636[[#This Row],[Errors]])</f>
        <v>0</v>
      </c>
      <c r="V17" s="41">
        <f>Differences1113141636[[#This Row],[Count]]/SUM(Differences1113141636[Count])</f>
        <v>0</v>
      </c>
    </row>
    <row r="18" spans="2:22" ht="12" customHeight="1" x14ac:dyDescent="0.25">
      <c r="D18" s="3"/>
      <c r="J18" s="8">
        <v>0.3</v>
      </c>
      <c r="K18" s="20" cm="1">
        <f t="array" ref="K18">SUM((T_4_567101231525[Errors]=0)*(T_4_567101231525[Confidence]&gt;=$J18)*(T_4_567101231525[Field]&lt;&gt;""))/J$3</f>
        <v>0.89647058823529413</v>
      </c>
      <c r="L18" s="21" cm="1">
        <f t="array" ref="L18">SUM((T_4_567101231525[Errors]=0)*(T_4_567101231525[Confidence]&lt;$J18)*(T_4_567101231525[Confidence]&gt;0))/J$3</f>
        <v>4.7058823529411764E-2</v>
      </c>
      <c r="M18" s="22" cm="1">
        <f t="array" ref="M18">SUM((T_4_567101231525[Errors]&gt;0)*(T_4_567101231525[Confidence]&lt;$J18))/J$3</f>
        <v>3.2941176470588238E-2</v>
      </c>
      <c r="N18" s="23" cm="1">
        <f t="array" ref="N18">SUM((T_4_567101231525[Errors]&gt;0)*(T_4_567101231525[Confidence]&gt;=$J18))/J$3</f>
        <v>2.3529411764705882E-2</v>
      </c>
      <c r="O18" s="30">
        <f t="shared" si="4"/>
        <v>1</v>
      </c>
      <c r="P18" s="24">
        <f t="shared" si="5"/>
        <v>0.94352941176470595</v>
      </c>
      <c r="Q18" s="30">
        <f t="shared" si="2"/>
        <v>0.08</v>
      </c>
      <c r="R18" s="46">
        <f t="shared" si="1"/>
        <v>37317.07317073171</v>
      </c>
      <c r="S18" s="45">
        <f t="shared" si="3"/>
        <v>15.54878048780488</v>
      </c>
      <c r="T18" s="42">
        <v>5</v>
      </c>
      <c r="U18" s="11">
        <f>COUNTIF(T_4_567101231525[Errors],Differences1113141636[[#This Row],[Errors]])</f>
        <v>0</v>
      </c>
      <c r="V18" s="44">
        <f>Differences1113141636[[#This Row],[Count]]/SUM(Differences1113141636[Count])</f>
        <v>0</v>
      </c>
    </row>
    <row r="19" spans="2:22" ht="12" customHeight="1" x14ac:dyDescent="0.25">
      <c r="D19" s="3"/>
      <c r="J19" s="8">
        <v>0.35</v>
      </c>
      <c r="K19" s="20" cm="1">
        <f t="array" ref="K19">SUM((T_4_567101231525[Errors]=0)*(T_4_567101231525[Confidence]&gt;=$J19)*(T_4_567101231525[Field]&lt;&gt;""))/J$3</f>
        <v>0.88235294117647056</v>
      </c>
      <c r="L19" s="21" cm="1">
        <f t="array" ref="L19">SUM((T_4_567101231525[Errors]=0)*(T_4_567101231525[Confidence]&lt;$J19)*(T_4_567101231525[Confidence]&gt;0))/J$3</f>
        <v>6.1176470588235297E-2</v>
      </c>
      <c r="M19" s="22" cm="1">
        <f t="array" ref="M19">SUM((T_4_567101231525[Errors]&gt;0)*(T_4_567101231525[Confidence]&lt;$J19))/J$3</f>
        <v>3.2941176470588238E-2</v>
      </c>
      <c r="N19" s="23" cm="1">
        <f t="array" ref="N19">SUM((T_4_567101231525[Errors]&gt;0)*(T_4_567101231525[Confidence]&gt;=$J19))/J$3</f>
        <v>2.3529411764705882E-2</v>
      </c>
      <c r="O19" s="30">
        <f t="shared" si="4"/>
        <v>1</v>
      </c>
      <c r="P19" s="24">
        <f t="shared" si="5"/>
        <v>0.94352941176470584</v>
      </c>
      <c r="Q19" s="30">
        <f t="shared" si="2"/>
        <v>9.4117647058823528E-2</v>
      </c>
      <c r="R19" s="46">
        <f t="shared" si="1"/>
        <v>32553.191489361699</v>
      </c>
      <c r="S19" s="45">
        <f t="shared" si="3"/>
        <v>13.563829787234042</v>
      </c>
      <c r="T19" s="40">
        <v>6</v>
      </c>
      <c r="U19" s="10">
        <f>COUNTIF(T_4_567101231525[Errors],Differences1113141636[[#This Row],[Errors]])</f>
        <v>0</v>
      </c>
      <c r="V19" s="41">
        <f>Differences1113141636[[#This Row],[Count]]/SUM(Differences1113141636[Count])</f>
        <v>0</v>
      </c>
    </row>
    <row r="20" spans="2:22" ht="12" customHeight="1" x14ac:dyDescent="0.25">
      <c r="D20" s="3"/>
      <c r="J20" s="8">
        <v>0.4</v>
      </c>
      <c r="K20" s="20" cm="1">
        <f t="array" ref="K20">SUM((T_4_567101231525[Errors]=0)*(T_4_567101231525[Confidence]&gt;=$J20)*(T_4_567101231525[Field]&lt;&gt;""))/J$3</f>
        <v>0.88235294117647056</v>
      </c>
      <c r="L20" s="21" cm="1">
        <f t="array" ref="L20">SUM((T_4_567101231525[Errors]=0)*(T_4_567101231525[Confidence]&lt;$J20)*(T_4_567101231525[Confidence]&gt;0))/J$3</f>
        <v>6.1176470588235297E-2</v>
      </c>
      <c r="M20" s="22" cm="1">
        <f t="array" ref="M20">SUM((T_4_567101231525[Errors]&gt;0)*(T_4_567101231525[Confidence]&lt;$J20))/J$3</f>
        <v>3.2941176470588238E-2</v>
      </c>
      <c r="N20" s="23" cm="1">
        <f t="array" ref="N20">SUM((T_4_567101231525[Errors]&gt;0)*(T_4_567101231525[Confidence]&gt;=$J20))/J$3</f>
        <v>2.3529411764705882E-2</v>
      </c>
      <c r="O20" s="30">
        <f t="shared" si="4"/>
        <v>1</v>
      </c>
      <c r="P20" s="24">
        <f t="shared" si="5"/>
        <v>0.94352941176470584</v>
      </c>
      <c r="Q20" s="30">
        <f t="shared" si="2"/>
        <v>9.4117647058823528E-2</v>
      </c>
      <c r="R20" s="46">
        <f t="shared" si="1"/>
        <v>32553.191489361699</v>
      </c>
      <c r="S20" s="45">
        <f t="shared" si="3"/>
        <v>13.563829787234042</v>
      </c>
      <c r="T20" s="42">
        <v>7</v>
      </c>
      <c r="U20" s="11">
        <f>COUNTIF(T_4_567101231525[Errors],Differences1113141636[[#This Row],[Errors]])</f>
        <v>0</v>
      </c>
      <c r="V20" s="44">
        <f>Differences1113141636[[#This Row],[Count]]/SUM(Differences1113141636[Count])</f>
        <v>0</v>
      </c>
    </row>
    <row r="21" spans="2:22" ht="12" customHeight="1" x14ac:dyDescent="0.25">
      <c r="D21" s="3"/>
      <c r="J21" s="8">
        <v>0.45</v>
      </c>
      <c r="K21" s="20" cm="1">
        <f t="array" ref="K21">SUM((T_4_567101231525[Errors]=0)*(T_4_567101231525[Confidence]&gt;=$J21)*(T_4_567101231525[Field]&lt;&gt;""))/J$3</f>
        <v>0.87764705882352945</v>
      </c>
      <c r="L21" s="21" cm="1">
        <f t="array" ref="L21">SUM((T_4_567101231525[Errors]=0)*(T_4_567101231525[Confidence]&lt;$J21)*(T_4_567101231525[Confidence]&gt;0))/J$3</f>
        <v>6.5882352941176475E-2</v>
      </c>
      <c r="M21" s="22" cm="1">
        <f t="array" ref="M21">SUM((T_4_567101231525[Errors]&gt;0)*(T_4_567101231525[Confidence]&lt;$J21))/J$3</f>
        <v>3.2941176470588238E-2</v>
      </c>
      <c r="N21" s="23" cm="1">
        <f t="array" ref="N21">SUM((T_4_567101231525[Errors]&gt;0)*(T_4_567101231525[Confidence]&gt;=$J21))/J$3</f>
        <v>2.3529411764705882E-2</v>
      </c>
      <c r="O21" s="30">
        <f t="shared" si="4"/>
        <v>1</v>
      </c>
      <c r="P21" s="24">
        <f t="shared" si="5"/>
        <v>0.94352941176470595</v>
      </c>
      <c r="Q21" s="30">
        <f t="shared" si="2"/>
        <v>9.8823529411764713E-2</v>
      </c>
      <c r="R21" s="46">
        <f t="shared" si="1"/>
        <v>31224.489795918365</v>
      </c>
      <c r="S21" s="45">
        <f t="shared" si="3"/>
        <v>13.010204081632653</v>
      </c>
      <c r="T21" s="40">
        <v>8</v>
      </c>
      <c r="U21" s="10">
        <f>COUNTIF(T_4_567101231525[Errors],Differences1113141636[[#This Row],[Errors]])</f>
        <v>0</v>
      </c>
      <c r="V21" s="41">
        <f>Differences1113141636[[#This Row],[Count]]/SUM(Differences1113141636[Count])</f>
        <v>0</v>
      </c>
    </row>
    <row r="22" spans="2:22" ht="12" customHeight="1" x14ac:dyDescent="0.25">
      <c r="D22" s="3"/>
      <c r="J22" s="8">
        <v>0.5</v>
      </c>
      <c r="K22" s="20" cm="1">
        <f t="array" ref="K22">SUM((T_4_567101231525[Errors]=0)*(T_4_567101231525[Confidence]&gt;=$J22)*(T_4_567101231525[Field]&lt;&gt;""))/J$3</f>
        <v>0.87294117647058822</v>
      </c>
      <c r="L22" s="21" cm="1">
        <f t="array" ref="L22">SUM((T_4_567101231525[Errors]=0)*(T_4_567101231525[Confidence]&lt;$J22)*(T_4_567101231525[Confidence]&gt;0))/J$3</f>
        <v>7.0588235294117646E-2</v>
      </c>
      <c r="M22" s="22" cm="1">
        <f t="array" ref="M22">SUM((T_4_567101231525[Errors]&gt;0)*(T_4_567101231525[Confidence]&lt;$J22))/J$3</f>
        <v>3.7647058823529408E-2</v>
      </c>
      <c r="N22" s="23" cm="1">
        <f t="array" ref="N22">SUM((T_4_567101231525[Errors]&gt;0)*(T_4_567101231525[Confidence]&gt;=$J22))/J$3</f>
        <v>1.8823529411764704E-2</v>
      </c>
      <c r="O22" s="30">
        <f t="shared" si="4"/>
        <v>0.99999999999999989</v>
      </c>
      <c r="P22" s="24">
        <f t="shared" si="5"/>
        <v>0.94352941176470584</v>
      </c>
      <c r="Q22" s="30">
        <f t="shared" si="2"/>
        <v>0.10823529411764705</v>
      </c>
      <c r="R22" s="46">
        <f t="shared" si="1"/>
        <v>28333.333333333336</v>
      </c>
      <c r="S22" s="45">
        <f t="shared" si="3"/>
        <v>11.805555555555557</v>
      </c>
      <c r="T22" s="42">
        <v>9</v>
      </c>
      <c r="U22" s="11">
        <f>COUNTIF(T_4_567101231525[Errors],Differences1113141636[[#This Row],[Errors]])</f>
        <v>0</v>
      </c>
      <c r="V22" s="44">
        <f>Differences1113141636[[#This Row],[Count]]/SUM(Differences1113141636[Count])</f>
        <v>0</v>
      </c>
    </row>
    <row r="23" spans="2:22" ht="12" customHeight="1" x14ac:dyDescent="0.25">
      <c r="D23" s="3"/>
      <c r="J23" s="8">
        <v>0.55000000000000004</v>
      </c>
      <c r="K23" s="20" cm="1">
        <f t="array" ref="K23">SUM((T_4_567101231525[Errors]=0)*(T_4_567101231525[Confidence]&gt;=$J23)*(T_4_567101231525[Field]&lt;&gt;""))/J$3</f>
        <v>0.85882352941176465</v>
      </c>
      <c r="L23" s="21" cm="1">
        <f t="array" ref="L23">SUM((T_4_567101231525[Errors]=0)*(T_4_567101231525[Confidence]&lt;$J23)*(T_4_567101231525[Confidence]&gt;0))/J$3</f>
        <v>8.4705882352941173E-2</v>
      </c>
      <c r="M23" s="22" cm="1">
        <f t="array" ref="M23">SUM((T_4_567101231525[Errors]&gt;0)*(T_4_567101231525[Confidence]&lt;$J23))/J$3</f>
        <v>3.7647058823529408E-2</v>
      </c>
      <c r="N23" s="23" cm="1">
        <f t="array" ref="N23">SUM((T_4_567101231525[Errors]&gt;0)*(T_4_567101231525[Confidence]&gt;=$J23))/J$3</f>
        <v>1.8823529411764704E-2</v>
      </c>
      <c r="O23" s="30">
        <f t="shared" si="4"/>
        <v>0.99999999999999989</v>
      </c>
      <c r="P23" s="24">
        <f t="shared" si="5"/>
        <v>0.94352941176470584</v>
      </c>
      <c r="Q23" s="30">
        <f t="shared" si="2"/>
        <v>0.12235294117647058</v>
      </c>
      <c r="R23" s="46">
        <f t="shared" si="1"/>
        <v>25500</v>
      </c>
      <c r="S23" s="45">
        <f t="shared" si="3"/>
        <v>10.625</v>
      </c>
      <c r="T23" s="40">
        <v>10</v>
      </c>
      <c r="U23" s="10">
        <f>COUNTIF(T_4_567101231525[Errors],Differences1113141636[[#This Row],[Errors]])</f>
        <v>0</v>
      </c>
      <c r="V23" s="41">
        <f>Differences1113141636[[#This Row],[Count]]/SUM(Differences1113141636[Count])</f>
        <v>0</v>
      </c>
    </row>
    <row r="24" spans="2:22" x14ac:dyDescent="0.25">
      <c r="J24" s="8">
        <v>0.6</v>
      </c>
      <c r="K24" s="20" cm="1">
        <f t="array" ref="K24">SUM((T_4_567101231525[Errors]=0)*(T_4_567101231525[Confidence]&gt;=$J24)*(T_4_567101231525[Field]&lt;&gt;""))/J$3</f>
        <v>0.81647058823529417</v>
      </c>
      <c r="L24" s="21" cm="1">
        <f t="array" ref="L24">SUM((T_4_567101231525[Errors]=0)*(T_4_567101231525[Confidence]&lt;$J24)*(T_4_567101231525[Confidence]&gt;0))/J$3</f>
        <v>0.12705882352941175</v>
      </c>
      <c r="M24" s="22" cm="1">
        <f t="array" ref="M24">SUM((T_4_567101231525[Errors]&gt;0)*(T_4_567101231525[Confidence]&lt;$J24))/J$3</f>
        <v>3.7647058823529408E-2</v>
      </c>
      <c r="N24" s="23" cm="1">
        <f t="array" ref="N24">SUM((T_4_567101231525[Errors]&gt;0)*(T_4_567101231525[Confidence]&gt;=$J24))/J$3</f>
        <v>1.8823529411764704E-2</v>
      </c>
      <c r="O24" s="30">
        <f t="shared" si="4"/>
        <v>1</v>
      </c>
      <c r="P24" s="24">
        <f t="shared" si="5"/>
        <v>0.94352941176470595</v>
      </c>
      <c r="Q24" s="30">
        <f t="shared" si="2"/>
        <v>0.16470588235294115</v>
      </c>
      <c r="R24" s="46">
        <f t="shared" si="1"/>
        <v>19615.384615384617</v>
      </c>
      <c r="S24" s="45">
        <f t="shared" si="3"/>
        <v>8.1730769230769234</v>
      </c>
      <c r="T24" s="42">
        <v>11</v>
      </c>
      <c r="U24" s="11">
        <f>COUNTIF(T_4_567101231525[Errors],Differences1113141636[[#This Row],[Errors]])</f>
        <v>0</v>
      </c>
      <c r="V24" s="44">
        <f>Differences1113141636[[#This Row],[Count]]/SUM(Differences1113141636[Count])</f>
        <v>0</v>
      </c>
    </row>
    <row r="25" spans="2:22" x14ac:dyDescent="0.25">
      <c r="J25" s="8">
        <v>0.65</v>
      </c>
      <c r="K25" s="20" cm="1">
        <f t="array" ref="K25">SUM((T_4_567101231525[Errors]=0)*(T_4_567101231525[Confidence]&gt;=$J25)*(T_4_567101231525[Field]&lt;&gt;""))/J$3</f>
        <v>0.76</v>
      </c>
      <c r="L25" s="21" cm="1">
        <f t="array" ref="L25">SUM((T_4_567101231525[Errors]=0)*(T_4_567101231525[Confidence]&lt;$J25)*(T_4_567101231525[Confidence]&gt;0))/J$3</f>
        <v>0.18352941176470589</v>
      </c>
      <c r="M25" s="22" cm="1">
        <f t="array" ref="M25">SUM((T_4_567101231525[Errors]&gt;0)*(T_4_567101231525[Confidence]&lt;$J25))/J$3</f>
        <v>4.2352941176470586E-2</v>
      </c>
      <c r="N25" s="23" cm="1">
        <f t="array" ref="N25">SUM((T_4_567101231525[Errors]&gt;0)*(T_4_567101231525[Confidence]&gt;=$J25))/J$3</f>
        <v>1.411764705882353E-2</v>
      </c>
      <c r="O25" s="30">
        <f t="shared" si="4"/>
        <v>1</v>
      </c>
      <c r="P25" s="24">
        <f t="shared" si="5"/>
        <v>0.94352941176470595</v>
      </c>
      <c r="Q25" s="30">
        <f t="shared" si="2"/>
        <v>0.22588235294117648</v>
      </c>
      <c r="R25" s="46">
        <f t="shared" si="1"/>
        <v>14571.428571428571</v>
      </c>
      <c r="S25" s="45">
        <f t="shared" si="3"/>
        <v>6.0714285714285712</v>
      </c>
      <c r="T25" s="40">
        <v>12</v>
      </c>
      <c r="U25" s="10">
        <f>COUNTIF(T_4_567101231525[Errors],Differences1113141636[[#This Row],[Errors]])</f>
        <v>0</v>
      </c>
      <c r="V25" s="41">
        <f>Differences1113141636[[#This Row],[Count]]/SUM(Differences1113141636[Count])</f>
        <v>0</v>
      </c>
    </row>
    <row r="26" spans="2:22" x14ac:dyDescent="0.25">
      <c r="J26" s="8">
        <v>0.7</v>
      </c>
      <c r="K26" s="20" cm="1">
        <f t="array" ref="K26">SUM((T_4_567101231525[Errors]=0)*(T_4_567101231525[Confidence]&gt;=$J26)*(T_4_567101231525[Field]&lt;&gt;""))/J$3</f>
        <v>0.64235294117647057</v>
      </c>
      <c r="L26" s="21" cm="1">
        <f t="array" ref="L26">SUM((T_4_567101231525[Errors]=0)*(T_4_567101231525[Confidence]&lt;$J26)*(T_4_567101231525[Confidence]&gt;0))/J$3</f>
        <v>0.30117647058823527</v>
      </c>
      <c r="M26" s="22" cm="1">
        <f t="array" ref="M26">SUM((T_4_567101231525[Errors]&gt;0)*(T_4_567101231525[Confidence]&lt;$J26))/J$3</f>
        <v>5.1764705882352942E-2</v>
      </c>
      <c r="N26" s="23" cm="1">
        <f t="array" ref="N26">SUM((T_4_567101231525[Errors]&gt;0)*(T_4_567101231525[Confidence]&gt;=$J26))/J$3</f>
        <v>4.7058823529411761E-3</v>
      </c>
      <c r="O26" s="30">
        <f t="shared" si="4"/>
        <v>1</v>
      </c>
      <c r="P26" s="24">
        <f t="shared" si="5"/>
        <v>0.94352941176470584</v>
      </c>
      <c r="Q26" s="30">
        <f t="shared" si="2"/>
        <v>0.3529411764705882</v>
      </c>
      <c r="R26" s="46">
        <f t="shared" si="1"/>
        <v>9503.1055900621122</v>
      </c>
      <c r="S26" s="45">
        <f t="shared" si="3"/>
        <v>3.9596273291925463</v>
      </c>
      <c r="T26" s="42">
        <v>13</v>
      </c>
      <c r="U26" s="11">
        <f>COUNTIF(T_4_567101231525[Errors],Differences1113141636[[#This Row],[Errors]])</f>
        <v>0</v>
      </c>
      <c r="V26" s="44">
        <f>Differences1113141636[[#This Row],[Count]]/SUM(Differences1113141636[Count])</f>
        <v>0</v>
      </c>
    </row>
    <row r="27" spans="2:22" x14ac:dyDescent="0.25">
      <c r="J27" s="8">
        <v>0.75</v>
      </c>
      <c r="K27" s="20" cm="1">
        <f t="array" ref="K27">SUM((T_4_567101231525[Errors]=0)*(T_4_567101231525[Confidence]&gt;=$J27)*(T_4_567101231525[Field]&lt;&gt;""))/J$3</f>
        <v>0.47764705882352942</v>
      </c>
      <c r="L27" s="21" cm="1">
        <f t="array" ref="L27">SUM((T_4_567101231525[Errors]=0)*(T_4_567101231525[Confidence]&lt;$J27)*(T_4_567101231525[Confidence]&gt;0))/J$3</f>
        <v>0.46588235294117647</v>
      </c>
      <c r="M27" s="22" cm="1">
        <f t="array" ref="M27">SUM((T_4_567101231525[Errors]&gt;0)*(T_4_567101231525[Confidence]&lt;$J27))/J$3</f>
        <v>5.1764705882352942E-2</v>
      </c>
      <c r="N27" s="23" cm="1">
        <f t="array" ref="N27">SUM((T_4_567101231525[Errors]&gt;0)*(T_4_567101231525[Confidence]&gt;=$J27))/J$3</f>
        <v>4.7058823529411761E-3</v>
      </c>
      <c r="O27" s="30">
        <f t="shared" si="4"/>
        <v>1</v>
      </c>
      <c r="P27" s="24">
        <f t="shared" si="5"/>
        <v>0.94352941176470595</v>
      </c>
      <c r="Q27" s="30">
        <f t="shared" si="2"/>
        <v>0.51764705882352946</v>
      </c>
      <c r="R27" s="46">
        <f t="shared" si="1"/>
        <v>6623.3766233766228</v>
      </c>
      <c r="S27" s="45">
        <f t="shared" si="3"/>
        <v>2.7597402597402594</v>
      </c>
      <c r="T27" s="40">
        <v>14</v>
      </c>
      <c r="U27" s="10">
        <f>COUNTIF(T_4_567101231525[Errors],Differences1113141636[[#This Row],[Errors]])</f>
        <v>0</v>
      </c>
      <c r="V27" s="41">
        <f>Differences1113141636[[#This Row],[Count]]/SUM(Differences1113141636[Count])</f>
        <v>0</v>
      </c>
    </row>
    <row r="28" spans="2:22" x14ac:dyDescent="0.25">
      <c r="B28" s="5"/>
      <c r="J28" s="8">
        <v>0.8</v>
      </c>
      <c r="K28" s="20" cm="1">
        <f t="array" ref="K28">SUM((T_4_567101231525[Errors]=0)*(T_4_567101231525[Confidence]&gt;=$J28)*(T_4_567101231525[Field]&lt;&gt;""))/J$3</f>
        <v>0.23058823529411765</v>
      </c>
      <c r="L28" s="21" cm="1">
        <f t="array" ref="L28">SUM((T_4_567101231525[Errors]=0)*(T_4_567101231525[Confidence]&lt;$J28)*(T_4_567101231525[Confidence]&gt;0))/J$3</f>
        <v>0.71294117647058819</v>
      </c>
      <c r="M28" s="22" cm="1">
        <f t="array" ref="M28">SUM((T_4_567101231525[Errors]&gt;0)*(T_4_567101231525[Confidence]&lt;$J28))/J$3</f>
        <v>5.647058823529412E-2</v>
      </c>
      <c r="N28" s="23" cm="1">
        <f t="array" ref="N28">SUM((T_4_567101231525[Errors]&gt;0)*(T_4_567101231525[Confidence]&gt;=$J28))/J$3</f>
        <v>0</v>
      </c>
      <c r="O28" s="30">
        <f t="shared" si="4"/>
        <v>1</v>
      </c>
      <c r="P28" s="24">
        <f t="shared" si="5"/>
        <v>0.94352941176470584</v>
      </c>
      <c r="Q28" s="30">
        <f t="shared" si="2"/>
        <v>0.76941176470588235</v>
      </c>
      <c r="R28" s="46">
        <f t="shared" si="1"/>
        <v>4513.2743362831861</v>
      </c>
      <c r="S28" s="45">
        <f t="shared" si="3"/>
        <v>1.8805309734513274</v>
      </c>
    </row>
    <row r="29" spans="2:22" x14ac:dyDescent="0.25">
      <c r="B29" s="5"/>
      <c r="J29" s="8">
        <v>0.85</v>
      </c>
      <c r="K29" s="20" cm="1">
        <f t="array" ref="K29">SUM((T_4_567101231525[Errors]=0)*(T_4_567101231525[Confidence]&gt;=$J29)*(T_4_567101231525[Field]&lt;&gt;""))/J$3</f>
        <v>4.7058823529411764E-2</v>
      </c>
      <c r="L29" s="21" cm="1">
        <f t="array" ref="L29">SUM((T_4_567101231525[Errors]=0)*(T_4_567101231525[Confidence]&lt;$J29)*(T_4_567101231525[Confidence]&gt;0))/J$3</f>
        <v>0.89647058823529413</v>
      </c>
      <c r="M29" s="22" cm="1">
        <f t="array" ref="M29">SUM((T_4_567101231525[Errors]&gt;0)*(T_4_567101231525[Confidence]&lt;$J29))/J$3</f>
        <v>5.647058823529412E-2</v>
      </c>
      <c r="N29" s="23" cm="1">
        <f t="array" ref="N29">SUM((T_4_567101231525[Errors]&gt;0)*(T_4_567101231525[Confidence]&gt;=$J29))/J$3</f>
        <v>0</v>
      </c>
      <c r="O29" s="30">
        <f t="shared" si="4"/>
        <v>1</v>
      </c>
      <c r="P29" s="24">
        <f t="shared" si="5"/>
        <v>0.94352941176470595</v>
      </c>
      <c r="Q29" s="30">
        <f t="shared" si="2"/>
        <v>0.95294117647058829</v>
      </c>
      <c r="R29" s="46">
        <f t="shared" si="1"/>
        <v>3669.0647482014388</v>
      </c>
      <c r="S29" s="45">
        <f t="shared" si="3"/>
        <v>1.528776978417266</v>
      </c>
    </row>
    <row r="30" spans="2:22" x14ac:dyDescent="0.25">
      <c r="B30" s="5"/>
      <c r="J30" s="8">
        <v>0.9</v>
      </c>
      <c r="K30" s="20" cm="1">
        <f t="array" ref="K30">SUM((T_4_567101231525[Errors]=0)*(T_4_567101231525[Confidence]&gt;=$J30)*(T_4_567101231525[Field]&lt;&gt;""))/J$3</f>
        <v>0</v>
      </c>
      <c r="L30" s="21" cm="1">
        <f t="array" ref="L30">SUM((T_4_567101231525[Errors]=0)*(T_4_567101231525[Confidence]&lt;$J30)*(T_4_567101231525[Confidence]&gt;0))/J$3</f>
        <v>0.94352941176470584</v>
      </c>
      <c r="M30" s="22" cm="1">
        <f t="array" ref="M30">SUM((T_4_567101231525[Errors]&gt;0)*(T_4_567101231525[Confidence]&lt;$J30))/J$3</f>
        <v>5.647058823529412E-2</v>
      </c>
      <c r="N30" s="23" cm="1">
        <f t="array" ref="N30">SUM((T_4_567101231525[Errors]&gt;0)*(T_4_567101231525[Confidence]&gt;=$J30))/J$3</f>
        <v>0</v>
      </c>
      <c r="O30" s="30">
        <f t="shared" si="4"/>
        <v>1</v>
      </c>
      <c r="P30" s="24">
        <f t="shared" si="5"/>
        <v>0.94352941176470584</v>
      </c>
      <c r="Q30" s="30">
        <f t="shared" si="2"/>
        <v>1</v>
      </c>
      <c r="R30" s="46">
        <f t="shared" si="1"/>
        <v>3501.1441647597253</v>
      </c>
      <c r="S30" s="45">
        <f t="shared" si="3"/>
        <v>1.4588100686498855</v>
      </c>
    </row>
    <row r="31" spans="2:22" x14ac:dyDescent="0.25">
      <c r="J31" s="8">
        <v>0.95</v>
      </c>
      <c r="K31" s="20" cm="1">
        <f t="array" ref="K31">SUM((T_4_567101231525[Errors]=0)*(T_4_567101231525[Confidence]&gt;=$J31)*(T_4_567101231525[Field]&lt;&gt;""))/J$3</f>
        <v>0</v>
      </c>
      <c r="L31" s="21" cm="1">
        <f t="array" ref="L31">SUM((T_4_567101231525[Errors]=0)*(T_4_567101231525[Confidence]&lt;$J31)*(T_4_567101231525[Confidence]&gt;0))/J$3</f>
        <v>0.94352941176470584</v>
      </c>
      <c r="M31" s="22" cm="1">
        <f t="array" ref="M31">SUM((T_4_567101231525[Errors]&gt;0)*(T_4_567101231525[Confidence]&lt;$J31))/J$3</f>
        <v>5.647058823529412E-2</v>
      </c>
      <c r="N31" s="23" cm="1">
        <f t="array" ref="N31">SUM((T_4_567101231525[Errors]&gt;0)*(T_4_567101231525[Confidence]&gt;=$J31))/J$3</f>
        <v>0</v>
      </c>
      <c r="O31" s="30">
        <f t="shared" si="4"/>
        <v>1</v>
      </c>
      <c r="P31" s="24">
        <f t="shared" si="5"/>
        <v>0.94352941176470584</v>
      </c>
      <c r="Q31" s="30">
        <f t="shared" si="2"/>
        <v>1</v>
      </c>
      <c r="R31" s="46">
        <f t="shared" si="1"/>
        <v>3501.1441647597253</v>
      </c>
      <c r="S31" s="45">
        <f t="shared" si="3"/>
        <v>1.4588100686498855</v>
      </c>
    </row>
    <row r="32" spans="2:22" x14ac:dyDescent="0.25">
      <c r="J32" s="8">
        <v>1</v>
      </c>
      <c r="K32" s="20" cm="1">
        <f t="array" ref="K32">SUM((T_4_567101231525[Errors]=0)*(T_4_567101231525[Confidence]&gt;=$J32)*(T_4_567101231525[Field]&lt;&gt;""))/J$3</f>
        <v>0</v>
      </c>
      <c r="L32" s="21" cm="1">
        <f t="array" ref="L32">SUM((T_4_567101231525[Errors]=0)*(T_4_567101231525[Confidence]&lt;$J32)*(T_4_567101231525[Confidence]&gt;0))/J$3</f>
        <v>0.94352941176470584</v>
      </c>
      <c r="M32" s="22" cm="1">
        <f t="array" ref="M32">SUM((T_4_567101231525[Errors]&gt;0)*(T_4_567101231525[Confidence]&lt;$J32))/J$3</f>
        <v>5.647058823529412E-2</v>
      </c>
      <c r="N32" s="23" cm="1">
        <f t="array" ref="N32">SUM((T_4_567101231525[Errors]&gt;0)*(T_4_567101231525[Confidence]&gt;=$J32))/J$3</f>
        <v>0</v>
      </c>
      <c r="O32" s="30">
        <f t="shared" si="4"/>
        <v>1</v>
      </c>
      <c r="P32" s="24">
        <f t="shared" si="5"/>
        <v>0.94352941176470584</v>
      </c>
      <c r="Q32" s="30">
        <f t="shared" si="2"/>
        <v>1</v>
      </c>
      <c r="R32" s="46">
        <f t="shared" si="1"/>
        <v>3501.1441647597253</v>
      </c>
      <c r="S32" s="45">
        <f t="shared" si="3"/>
        <v>1.4588100686498855</v>
      </c>
    </row>
    <row r="33" spans="1:8" s="1" customFormat="1" x14ac:dyDescent="0.25">
      <c r="A33" s="29" t="s">
        <v>115</v>
      </c>
      <c r="B33" s="16" t="s">
        <v>186</v>
      </c>
      <c r="C33" s="28" t="s">
        <v>116</v>
      </c>
      <c r="D33" s="28" t="s">
        <v>117</v>
      </c>
      <c r="E33" s="28" t="s">
        <v>181</v>
      </c>
      <c r="F33" s="26" t="s">
        <v>118</v>
      </c>
      <c r="G33" s="26" t="s">
        <v>257</v>
      </c>
      <c r="H33" s="16" t="s">
        <v>187</v>
      </c>
    </row>
    <row r="34" spans="1:8" ht="15" customHeight="1" x14ac:dyDescent="0.25">
      <c r="A34" t="s">
        <v>265</v>
      </c>
      <c r="C34" t="s">
        <v>264</v>
      </c>
      <c r="D34" t="s">
        <v>232</v>
      </c>
      <c r="E34" s="2" t="s">
        <v>232</v>
      </c>
      <c r="F34" s="9">
        <v>0.66</v>
      </c>
      <c r="G34" s="39">
        <v>0</v>
      </c>
      <c r="H34" t="str">
        <f>IF(F34&gt;=$J$9,IF(T_4_567101231525[[#This Row],[Errors]]=0,"True Positive","False Positive"),IF(T_4_567101231525[[#This Row],[Errors]]&gt;0,"False Negative","True Negative"))</f>
        <v>True Negative</v>
      </c>
    </row>
    <row r="35" spans="1:8" ht="15" customHeight="1" x14ac:dyDescent="0.25">
      <c r="A35" t="s">
        <v>267</v>
      </c>
      <c r="C35" t="s">
        <v>264</v>
      </c>
      <c r="D35" t="s">
        <v>232</v>
      </c>
      <c r="E35" s="2" t="s">
        <v>232</v>
      </c>
      <c r="F35" s="9">
        <v>0.66</v>
      </c>
      <c r="G35" s="39">
        <v>0</v>
      </c>
      <c r="H35" t="str">
        <f>IF(F35&gt;=$J$9,IF(T_4_567101231525[[#This Row],[Errors]]=0,"True Positive","False Positive"),IF(T_4_567101231525[[#This Row],[Errors]]&gt;0,"False Negative","True Negative"))</f>
        <v>True Negative</v>
      </c>
    </row>
    <row r="36" spans="1:8" x14ac:dyDescent="0.25">
      <c r="A36" t="s">
        <v>268</v>
      </c>
      <c r="C36" t="s">
        <v>264</v>
      </c>
      <c r="D36" t="s">
        <v>232</v>
      </c>
      <c r="E36" s="2" t="s">
        <v>232</v>
      </c>
      <c r="F36" s="9">
        <v>0.75</v>
      </c>
      <c r="G36" s="39">
        <v>0</v>
      </c>
      <c r="H36" t="str">
        <f>IF(F36&gt;=$J$9,IF(T_4_567101231525[[#This Row],[Errors]]=0,"True Positive","False Positive"),IF(T_4_567101231525[[#This Row],[Errors]]&gt;0,"False Negative","True Negative"))</f>
        <v>True Negative</v>
      </c>
    </row>
    <row r="37" spans="1:8" x14ac:dyDescent="0.25">
      <c r="A37" t="s">
        <v>269</v>
      </c>
      <c r="C37" t="s">
        <v>264</v>
      </c>
      <c r="D37" t="s">
        <v>232</v>
      </c>
      <c r="E37" s="2" t="s">
        <v>232</v>
      </c>
      <c r="F37" s="9">
        <v>0.75</v>
      </c>
      <c r="G37" s="39">
        <v>0</v>
      </c>
      <c r="H37" t="str">
        <f>IF(F37&gt;=$J$9,IF(T_4_567101231525[[#This Row],[Errors]]=0,"True Positive","False Positive"),IF(T_4_567101231525[[#This Row],[Errors]]&gt;0,"False Negative","True Negative"))</f>
        <v>True Negative</v>
      </c>
    </row>
    <row r="38" spans="1:8" x14ac:dyDescent="0.25">
      <c r="A38" t="s">
        <v>270</v>
      </c>
      <c r="C38" t="s">
        <v>264</v>
      </c>
      <c r="D38" t="s">
        <v>159</v>
      </c>
      <c r="E38" s="2" t="s">
        <v>159</v>
      </c>
      <c r="F38" s="9">
        <v>0.78</v>
      </c>
      <c r="G38" s="39">
        <v>0</v>
      </c>
      <c r="H38" t="str">
        <f>IF(F38&gt;=$J$9,IF(T_4_567101231525[[#This Row],[Errors]]=0,"True Positive","False Positive"),IF(T_4_567101231525[[#This Row],[Errors]]&gt;0,"False Negative","True Negative"))</f>
        <v>True Positive</v>
      </c>
    </row>
    <row r="39" spans="1:8" x14ac:dyDescent="0.25">
      <c r="A39" t="s">
        <v>271</v>
      </c>
      <c r="C39" t="s">
        <v>264</v>
      </c>
      <c r="D39" t="s">
        <v>159</v>
      </c>
      <c r="E39" s="2" t="s">
        <v>159</v>
      </c>
      <c r="F39" s="9">
        <v>0.78</v>
      </c>
      <c r="G39" s="39">
        <v>0</v>
      </c>
      <c r="H39" t="str">
        <f>IF(F39&gt;=$J$9,IF(T_4_567101231525[[#This Row],[Errors]]=0,"True Positive","False Positive"),IF(T_4_567101231525[[#This Row],[Errors]]&gt;0,"False Negative","True Negative"))</f>
        <v>True Positive</v>
      </c>
    </row>
    <row r="40" spans="1:8" x14ac:dyDescent="0.25">
      <c r="A40" t="s">
        <v>263</v>
      </c>
      <c r="C40" t="s">
        <v>264</v>
      </c>
      <c r="D40" t="s">
        <v>13</v>
      </c>
      <c r="E40" s="2" t="s">
        <v>13</v>
      </c>
      <c r="F40" s="9">
        <v>0.8</v>
      </c>
      <c r="G40" s="39">
        <v>0</v>
      </c>
      <c r="H40" t="str">
        <f>IF(F40&gt;=$J$9,IF(T_4_567101231525[[#This Row],[Errors]]=0,"True Positive","False Positive"),IF(T_4_567101231525[[#This Row],[Errors]]&gt;0,"False Negative","True Negative"))</f>
        <v>True Positive</v>
      </c>
    </row>
    <row r="41" spans="1:8" x14ac:dyDescent="0.25">
      <c r="A41" t="s">
        <v>272</v>
      </c>
      <c r="C41" t="s">
        <v>264</v>
      </c>
      <c r="D41" t="s">
        <v>13</v>
      </c>
      <c r="E41" s="2" t="s">
        <v>13</v>
      </c>
      <c r="F41" s="9">
        <v>0.8</v>
      </c>
      <c r="G41" s="39">
        <v>0</v>
      </c>
      <c r="H41" t="str">
        <f>IF(F41&gt;=$J$9,IF(T_4_567101231525[[#This Row],[Errors]]=0,"True Positive","False Positive"),IF(T_4_567101231525[[#This Row],[Errors]]&gt;0,"False Negative","True Negative"))</f>
        <v>True Positive</v>
      </c>
    </row>
    <row r="42" spans="1:8" x14ac:dyDescent="0.25">
      <c r="A42" t="s">
        <v>273</v>
      </c>
      <c r="C42" t="s">
        <v>264</v>
      </c>
      <c r="D42" t="s">
        <v>228</v>
      </c>
      <c r="E42" s="2" t="s">
        <v>228</v>
      </c>
      <c r="F42" s="9">
        <v>0.8</v>
      </c>
      <c r="G42" s="39">
        <v>0</v>
      </c>
      <c r="H42" t="str">
        <f>IF(F42&gt;=$J$9,IF(T_4_567101231525[[#This Row],[Errors]]=0,"True Positive","False Positive"),IF(T_4_567101231525[[#This Row],[Errors]]&gt;0,"False Negative","True Negative"))</f>
        <v>True Positive</v>
      </c>
    </row>
    <row r="43" spans="1:8" x14ac:dyDescent="0.25">
      <c r="A43" t="s">
        <v>274</v>
      </c>
      <c r="C43" t="s">
        <v>264</v>
      </c>
      <c r="D43" t="s">
        <v>228</v>
      </c>
      <c r="E43" s="2" t="s">
        <v>228</v>
      </c>
      <c r="F43" s="9">
        <v>0.8</v>
      </c>
      <c r="G43" s="39">
        <v>0</v>
      </c>
      <c r="H43" t="str">
        <f>IF(F43&gt;=$J$9,IF(T_4_567101231525[[#This Row],[Errors]]=0,"True Positive","False Positive"),IF(T_4_567101231525[[#This Row],[Errors]]&gt;0,"False Negative","True Negative"))</f>
        <v>True Positive</v>
      </c>
    </row>
    <row r="44" spans="1:8" x14ac:dyDescent="0.25">
      <c r="A44" t="s">
        <v>275</v>
      </c>
      <c r="C44" t="s">
        <v>264</v>
      </c>
      <c r="D44" t="s">
        <v>222</v>
      </c>
      <c r="E44" s="2" t="s">
        <v>222</v>
      </c>
      <c r="F44" s="9">
        <v>0.77</v>
      </c>
      <c r="G44" s="39">
        <v>0</v>
      </c>
      <c r="H44" t="str">
        <f>IF(F44&gt;=$J$9,IF(T_4_567101231525[[#This Row],[Errors]]=0,"True Positive","False Positive"),IF(T_4_567101231525[[#This Row],[Errors]]&gt;0,"False Negative","True Negative"))</f>
        <v>True Negative</v>
      </c>
    </row>
    <row r="45" spans="1:8" x14ac:dyDescent="0.25">
      <c r="A45" t="s">
        <v>276</v>
      </c>
      <c r="C45" t="s">
        <v>264</v>
      </c>
      <c r="D45" t="s">
        <v>222</v>
      </c>
      <c r="E45" s="2" t="s">
        <v>222</v>
      </c>
      <c r="F45" s="9">
        <v>0.77</v>
      </c>
      <c r="G45" s="39">
        <v>0</v>
      </c>
      <c r="H45" t="str">
        <f>IF(F45&gt;=$J$9,IF(T_4_567101231525[[#This Row],[Errors]]=0,"True Positive","False Positive"),IF(T_4_567101231525[[#This Row],[Errors]]&gt;0,"False Negative","True Negative"))</f>
        <v>True Negative</v>
      </c>
    </row>
    <row r="46" spans="1:8" x14ac:dyDescent="0.25">
      <c r="A46" t="s">
        <v>277</v>
      </c>
      <c r="C46" t="s">
        <v>264</v>
      </c>
      <c r="D46" t="s">
        <v>168</v>
      </c>
      <c r="E46" s="2" t="s">
        <v>168</v>
      </c>
      <c r="F46" s="9">
        <v>0.76</v>
      </c>
      <c r="G46" s="39">
        <v>0</v>
      </c>
      <c r="H46" t="str">
        <f>IF(F46&gt;=$J$9,IF(T_4_567101231525[[#This Row],[Errors]]=0,"True Positive","False Positive"),IF(T_4_567101231525[[#This Row],[Errors]]&gt;0,"False Negative","True Negative"))</f>
        <v>True Negative</v>
      </c>
    </row>
    <row r="47" spans="1:8" x14ac:dyDescent="0.25">
      <c r="A47" t="s">
        <v>278</v>
      </c>
      <c r="C47" t="s">
        <v>264</v>
      </c>
      <c r="D47" t="s">
        <v>168</v>
      </c>
      <c r="E47" s="2" t="s">
        <v>168</v>
      </c>
      <c r="F47" s="9">
        <v>0.76</v>
      </c>
      <c r="G47" s="39">
        <v>0</v>
      </c>
      <c r="H47" t="str">
        <f>IF(F47&gt;=$J$9,IF(T_4_567101231525[[#This Row],[Errors]]=0,"True Positive","False Positive"),IF(T_4_567101231525[[#This Row],[Errors]]&gt;0,"False Negative","True Negative"))</f>
        <v>True Negative</v>
      </c>
    </row>
    <row r="48" spans="1:8" x14ac:dyDescent="0.25">
      <c r="A48" t="s">
        <v>279</v>
      </c>
      <c r="C48" t="s">
        <v>264</v>
      </c>
      <c r="D48" t="s">
        <v>168</v>
      </c>
      <c r="E48" s="2" t="s">
        <v>168</v>
      </c>
      <c r="F48" s="9">
        <v>0.82</v>
      </c>
      <c r="G48" s="39">
        <v>0</v>
      </c>
      <c r="H48" t="str">
        <f>IF(F48&gt;=$J$9,IF(T_4_567101231525[[#This Row],[Errors]]=0,"True Positive","False Positive"),IF(T_4_567101231525[[#This Row],[Errors]]&gt;0,"False Negative","True Negative"))</f>
        <v>True Positive</v>
      </c>
    </row>
    <row r="49" spans="1:10" x14ac:dyDescent="0.25">
      <c r="A49" t="s">
        <v>280</v>
      </c>
      <c r="C49" t="s">
        <v>264</v>
      </c>
      <c r="D49" t="s">
        <v>168</v>
      </c>
      <c r="E49" s="2" t="s">
        <v>168</v>
      </c>
      <c r="F49" s="9">
        <v>0.82</v>
      </c>
      <c r="G49" s="39">
        <v>0</v>
      </c>
      <c r="H49" t="str">
        <f>IF(F49&gt;=$J$9,IF(T_4_567101231525[[#This Row],[Errors]]=0,"True Positive","False Positive"),IF(T_4_567101231525[[#This Row],[Errors]]&gt;0,"False Negative","True Negative"))</f>
        <v>True Positive</v>
      </c>
    </row>
    <row r="50" spans="1:10" x14ac:dyDescent="0.25">
      <c r="A50" t="s">
        <v>281</v>
      </c>
      <c r="C50" t="s">
        <v>264</v>
      </c>
      <c r="D50" t="s">
        <v>168</v>
      </c>
      <c r="E50" s="2" t="s">
        <v>168</v>
      </c>
      <c r="F50" s="9">
        <v>0.61</v>
      </c>
      <c r="G50" s="39">
        <v>0</v>
      </c>
      <c r="H50" t="str">
        <f>IF(F50&gt;=$J$9,IF(T_4_567101231525[[#This Row],[Errors]]=0,"True Positive","False Positive"),IF(T_4_567101231525[[#This Row],[Errors]]&gt;0,"False Negative","True Negative"))</f>
        <v>True Negative</v>
      </c>
      <c r="J50" s="2"/>
    </row>
    <row r="51" spans="1:10" x14ac:dyDescent="0.25">
      <c r="A51" t="s">
        <v>282</v>
      </c>
      <c r="C51" t="s">
        <v>264</v>
      </c>
      <c r="D51" t="s">
        <v>168</v>
      </c>
      <c r="E51" s="2" t="s">
        <v>168</v>
      </c>
      <c r="F51" s="9">
        <v>0.61</v>
      </c>
      <c r="G51" s="39">
        <v>0</v>
      </c>
      <c r="H51" t="str">
        <f>IF(F51&gt;=$J$9,IF(T_4_567101231525[[#This Row],[Errors]]=0,"True Positive","False Positive"),IF(T_4_567101231525[[#This Row],[Errors]]&gt;0,"False Negative","True Negative"))</f>
        <v>True Negative</v>
      </c>
      <c r="J51" s="2"/>
    </row>
    <row r="52" spans="1:10" x14ac:dyDescent="0.25">
      <c r="A52" t="s">
        <v>283</v>
      </c>
      <c r="C52" t="s">
        <v>264</v>
      </c>
      <c r="D52" t="s">
        <v>245</v>
      </c>
      <c r="E52" s="2" t="s">
        <v>245</v>
      </c>
      <c r="F52" s="9">
        <v>0.19</v>
      </c>
      <c r="G52" s="39">
        <v>0</v>
      </c>
      <c r="H52" t="str">
        <f>IF(F52&gt;=$J$9,IF(T_4_567101231525[[#This Row],[Errors]]=0,"True Positive","False Positive"),IF(T_4_567101231525[[#This Row],[Errors]]&gt;0,"False Negative","True Negative"))</f>
        <v>True Negative</v>
      </c>
      <c r="J52" s="2"/>
    </row>
    <row r="53" spans="1:10" x14ac:dyDescent="0.25">
      <c r="A53" t="s">
        <v>285</v>
      </c>
      <c r="C53" t="s">
        <v>264</v>
      </c>
      <c r="D53" t="s">
        <v>245</v>
      </c>
      <c r="E53" s="2" t="s">
        <v>245</v>
      </c>
      <c r="F53" s="9">
        <v>0.19</v>
      </c>
      <c r="G53" s="39">
        <v>0</v>
      </c>
      <c r="H53" t="str">
        <f>IF(F53&gt;=$J$9,IF(T_4_567101231525[[#This Row],[Errors]]=0,"True Positive","False Positive"),IF(T_4_567101231525[[#This Row],[Errors]]&gt;0,"False Negative","True Negative"))</f>
        <v>True Negative</v>
      </c>
      <c r="J53" s="2"/>
    </row>
    <row r="54" spans="1:10" x14ac:dyDescent="0.25">
      <c r="A54" t="s">
        <v>286</v>
      </c>
      <c r="C54" t="s">
        <v>264</v>
      </c>
      <c r="D54" t="s">
        <v>205</v>
      </c>
      <c r="E54" s="2" t="s">
        <v>205</v>
      </c>
      <c r="F54" s="9">
        <v>0.28000000000000003</v>
      </c>
      <c r="G54" s="39">
        <v>0</v>
      </c>
      <c r="H54" t="str">
        <f>IF(F54&gt;=$J$9,IF(T_4_567101231525[[#This Row],[Errors]]=0,"True Positive","False Positive"),IF(T_4_567101231525[[#This Row],[Errors]]&gt;0,"False Negative","True Negative"))</f>
        <v>True Negative</v>
      </c>
      <c r="J54" s="2"/>
    </row>
    <row r="55" spans="1:10" x14ac:dyDescent="0.25">
      <c r="A55" t="s">
        <v>288</v>
      </c>
      <c r="C55" t="s">
        <v>264</v>
      </c>
      <c r="D55" t="s">
        <v>205</v>
      </c>
      <c r="E55" s="2" t="s">
        <v>205</v>
      </c>
      <c r="F55" s="9">
        <v>0.28000000000000003</v>
      </c>
      <c r="G55" s="39">
        <v>0</v>
      </c>
      <c r="H55" t="str">
        <f>IF(F55&gt;=$J$9,IF(T_4_567101231525[[#This Row],[Errors]]=0,"True Positive","False Positive"),IF(T_4_567101231525[[#This Row],[Errors]]&gt;0,"False Negative","True Negative"))</f>
        <v>True Negative</v>
      </c>
      <c r="J55" s="2"/>
    </row>
    <row r="56" spans="1:10" x14ac:dyDescent="0.25">
      <c r="A56" t="s">
        <v>289</v>
      </c>
      <c r="C56" t="s">
        <v>264</v>
      </c>
      <c r="D56" t="s">
        <v>205</v>
      </c>
      <c r="E56" s="2" t="s">
        <v>205</v>
      </c>
      <c r="F56" s="9">
        <v>0.72</v>
      </c>
      <c r="G56" s="39">
        <v>0</v>
      </c>
      <c r="H56" t="str">
        <f>IF(F56&gt;=$J$9,IF(T_4_567101231525[[#This Row],[Errors]]=0,"True Positive","False Positive"),IF(T_4_567101231525[[#This Row],[Errors]]&gt;0,"False Negative","True Negative"))</f>
        <v>True Negative</v>
      </c>
      <c r="J56" s="2"/>
    </row>
    <row r="57" spans="1:10" x14ac:dyDescent="0.25">
      <c r="A57" t="s">
        <v>290</v>
      </c>
      <c r="C57" t="s">
        <v>264</v>
      </c>
      <c r="D57" t="s">
        <v>205</v>
      </c>
      <c r="E57" s="2" t="s">
        <v>205</v>
      </c>
      <c r="F57" s="9">
        <v>0.72</v>
      </c>
      <c r="G57" s="39">
        <v>0</v>
      </c>
      <c r="H57" t="str">
        <f>IF(F57&gt;=$J$9,IF(T_4_567101231525[[#This Row],[Errors]]=0,"True Positive","False Positive"),IF(T_4_567101231525[[#This Row],[Errors]]&gt;0,"False Negative","True Negative"))</f>
        <v>True Negative</v>
      </c>
      <c r="J57" s="2"/>
    </row>
    <row r="58" spans="1:10" x14ac:dyDescent="0.25">
      <c r="A58" t="s">
        <v>291</v>
      </c>
      <c r="C58" t="s">
        <v>264</v>
      </c>
      <c r="D58" t="s">
        <v>205</v>
      </c>
      <c r="E58" s="2" t="s">
        <v>205</v>
      </c>
      <c r="F58" s="9">
        <v>0.75</v>
      </c>
      <c r="G58" s="39">
        <v>0</v>
      </c>
      <c r="H58" t="str">
        <f>IF(F58&gt;=$J$9,IF(T_4_567101231525[[#This Row],[Errors]]=0,"True Positive","False Positive"),IF(T_4_567101231525[[#This Row],[Errors]]&gt;0,"False Negative","True Negative"))</f>
        <v>True Negative</v>
      </c>
      <c r="J58" s="2"/>
    </row>
    <row r="59" spans="1:10" x14ac:dyDescent="0.25">
      <c r="A59" t="s">
        <v>292</v>
      </c>
      <c r="C59" t="s">
        <v>264</v>
      </c>
      <c r="D59" t="s">
        <v>205</v>
      </c>
      <c r="E59" s="2" t="s">
        <v>205</v>
      </c>
      <c r="F59" s="9">
        <v>0.75</v>
      </c>
      <c r="G59" s="39">
        <v>0</v>
      </c>
      <c r="H59" t="str">
        <f>IF(F59&gt;=$J$9,IF(T_4_567101231525[[#This Row],[Errors]]=0,"True Positive","False Positive"),IF(T_4_567101231525[[#This Row],[Errors]]&gt;0,"False Negative","True Negative"))</f>
        <v>True Negative</v>
      </c>
      <c r="J59" s="2"/>
    </row>
    <row r="60" spans="1:10" x14ac:dyDescent="0.25">
      <c r="A60" t="s">
        <v>293</v>
      </c>
      <c r="C60" t="s">
        <v>264</v>
      </c>
      <c r="D60" t="s">
        <v>161</v>
      </c>
      <c r="E60" s="2" t="s">
        <v>161</v>
      </c>
      <c r="F60" s="9">
        <v>0.86</v>
      </c>
      <c r="G60" s="39">
        <v>0</v>
      </c>
      <c r="H60" t="str">
        <f>IF(F60&gt;=$J$9,IF(T_4_567101231525[[#This Row],[Errors]]=0,"True Positive","False Positive"),IF(T_4_567101231525[[#This Row],[Errors]]&gt;0,"False Negative","True Negative"))</f>
        <v>True Positive</v>
      </c>
      <c r="J60" s="2"/>
    </row>
    <row r="61" spans="1:10" x14ac:dyDescent="0.25">
      <c r="A61" t="s">
        <v>294</v>
      </c>
      <c r="C61" t="s">
        <v>264</v>
      </c>
      <c r="D61" t="s">
        <v>161</v>
      </c>
      <c r="E61" s="2" t="s">
        <v>161</v>
      </c>
      <c r="F61" s="9">
        <v>0.86</v>
      </c>
      <c r="G61" s="39">
        <v>0</v>
      </c>
      <c r="H61" t="str">
        <f>IF(F61&gt;=$J$9,IF(T_4_567101231525[[#This Row],[Errors]]=0,"True Positive","False Positive"),IF(T_4_567101231525[[#This Row],[Errors]]&gt;0,"False Negative","True Negative"))</f>
        <v>True Positive</v>
      </c>
      <c r="J61" s="2"/>
    </row>
    <row r="62" spans="1:10" x14ac:dyDescent="0.25">
      <c r="A62" t="s">
        <v>295</v>
      </c>
      <c r="C62" t="s">
        <v>264</v>
      </c>
      <c r="D62" t="s">
        <v>164</v>
      </c>
      <c r="E62" s="2" t="s">
        <v>164</v>
      </c>
      <c r="F62" s="9">
        <v>0.68</v>
      </c>
      <c r="G62" s="39">
        <v>0</v>
      </c>
      <c r="H62" t="str">
        <f>IF(F62&gt;=$J$9,IF(T_4_567101231525[[#This Row],[Errors]]=0,"True Positive","False Positive"),IF(T_4_567101231525[[#This Row],[Errors]]&gt;0,"False Negative","True Negative"))</f>
        <v>True Negative</v>
      </c>
      <c r="J62" s="2"/>
    </row>
    <row r="63" spans="1:10" x14ac:dyDescent="0.25">
      <c r="A63" t="s">
        <v>296</v>
      </c>
      <c r="C63" t="s">
        <v>264</v>
      </c>
      <c r="D63" t="s">
        <v>164</v>
      </c>
      <c r="E63" s="2" t="s">
        <v>164</v>
      </c>
      <c r="F63" s="9">
        <v>0.68</v>
      </c>
      <c r="G63" s="39">
        <v>0</v>
      </c>
      <c r="H63" t="str">
        <f>IF(F63&gt;=$J$9,IF(T_4_567101231525[[#This Row],[Errors]]=0,"True Positive","False Positive"),IF(T_4_567101231525[[#This Row],[Errors]]&gt;0,"False Negative","True Negative"))</f>
        <v>True Negative</v>
      </c>
      <c r="J63" s="2"/>
    </row>
    <row r="64" spans="1:10" x14ac:dyDescent="0.25">
      <c r="A64" t="s">
        <v>297</v>
      </c>
      <c r="C64" t="s">
        <v>264</v>
      </c>
      <c r="D64" t="s">
        <v>40</v>
      </c>
      <c r="E64" s="2" t="s">
        <v>40</v>
      </c>
      <c r="F64" s="9">
        <v>0.61</v>
      </c>
      <c r="G64" s="39">
        <v>0</v>
      </c>
      <c r="H64" t="str">
        <f>IF(F64&gt;=$J$9,IF(T_4_567101231525[[#This Row],[Errors]]=0,"True Positive","False Positive"),IF(T_4_567101231525[[#This Row],[Errors]]&gt;0,"False Negative","True Negative"))</f>
        <v>True Negative</v>
      </c>
      <c r="J64" s="2"/>
    </row>
    <row r="65" spans="1:10" x14ac:dyDescent="0.25">
      <c r="A65" t="s">
        <v>298</v>
      </c>
      <c r="C65" t="s">
        <v>264</v>
      </c>
      <c r="D65" t="s">
        <v>40</v>
      </c>
      <c r="E65" s="2" t="s">
        <v>40</v>
      </c>
      <c r="F65" s="9">
        <v>0.61</v>
      </c>
      <c r="G65" s="39">
        <v>0</v>
      </c>
      <c r="H65" t="str">
        <f>IF(F65&gt;=$J$9,IF(T_4_567101231525[[#This Row],[Errors]]=0,"True Positive","False Positive"),IF(T_4_567101231525[[#This Row],[Errors]]&gt;0,"False Negative","True Negative"))</f>
        <v>True Negative</v>
      </c>
      <c r="J65" s="2"/>
    </row>
    <row r="66" spans="1:10" x14ac:dyDescent="0.25">
      <c r="A66" t="s">
        <v>299</v>
      </c>
      <c r="C66" t="s">
        <v>264</v>
      </c>
      <c r="D66" t="s">
        <v>14</v>
      </c>
      <c r="E66" s="2" t="s">
        <v>161</v>
      </c>
      <c r="F66" s="9">
        <v>0.12</v>
      </c>
      <c r="G66" s="39">
        <v>1</v>
      </c>
      <c r="H66" t="str">
        <f>IF(F66&gt;=$J$9,IF(T_4_567101231525[[#This Row],[Errors]]=0,"True Positive","False Positive"),IF(T_4_567101231525[[#This Row],[Errors]]&gt;0,"False Negative","True Negative"))</f>
        <v>False Negative</v>
      </c>
      <c r="J66" s="2"/>
    </row>
    <row r="67" spans="1:10" x14ac:dyDescent="0.25">
      <c r="A67" t="s">
        <v>300</v>
      </c>
      <c r="C67" t="s">
        <v>264</v>
      </c>
      <c r="D67" t="s">
        <v>14</v>
      </c>
      <c r="E67" s="2" t="s">
        <v>161</v>
      </c>
      <c r="F67" s="9">
        <v>0.12</v>
      </c>
      <c r="G67" s="39">
        <v>1</v>
      </c>
      <c r="H67" t="str">
        <f>IF(F67&gt;=$J$9,IF(T_4_567101231525[[#This Row],[Errors]]=0,"True Positive","False Positive"),IF(T_4_567101231525[[#This Row],[Errors]]&gt;0,"False Negative","True Negative"))</f>
        <v>False Negative</v>
      </c>
      <c r="J67" s="2"/>
    </row>
    <row r="68" spans="1:10" x14ac:dyDescent="0.25">
      <c r="A68" t="s">
        <v>301</v>
      </c>
      <c r="C68" t="s">
        <v>264</v>
      </c>
      <c r="D68" t="s">
        <v>126</v>
      </c>
      <c r="E68" s="2" t="s">
        <v>126</v>
      </c>
      <c r="F68" s="9">
        <v>0.65</v>
      </c>
      <c r="G68" s="39">
        <v>0</v>
      </c>
      <c r="H68" t="str">
        <f>IF(F68&gt;=$J$9,IF(T_4_567101231525[[#This Row],[Errors]]=0,"True Positive","False Positive"),IF(T_4_567101231525[[#This Row],[Errors]]&gt;0,"False Negative","True Negative"))</f>
        <v>True Negative</v>
      </c>
      <c r="J68" s="2"/>
    </row>
    <row r="69" spans="1:10" x14ac:dyDescent="0.25">
      <c r="A69" t="s">
        <v>302</v>
      </c>
      <c r="C69" t="s">
        <v>264</v>
      </c>
      <c r="D69" t="s">
        <v>126</v>
      </c>
      <c r="E69" s="2" t="s">
        <v>126</v>
      </c>
      <c r="F69" s="9">
        <v>0.65</v>
      </c>
      <c r="G69" s="39">
        <v>0</v>
      </c>
      <c r="H69" t="str">
        <f>IF(F69&gt;=$J$9,IF(T_4_567101231525[[#This Row],[Errors]]=0,"True Positive","False Positive"),IF(T_4_567101231525[[#This Row],[Errors]]&gt;0,"False Negative","True Negative"))</f>
        <v>True Negative</v>
      </c>
      <c r="J69" s="2"/>
    </row>
    <row r="70" spans="1:10" x14ac:dyDescent="0.25">
      <c r="A70" t="s">
        <v>303</v>
      </c>
      <c r="C70" t="s">
        <v>264</v>
      </c>
      <c r="D70" t="s">
        <v>29</v>
      </c>
      <c r="E70" s="2" t="s">
        <v>29</v>
      </c>
      <c r="F70" s="9">
        <v>0.85</v>
      </c>
      <c r="G70" s="39">
        <v>0</v>
      </c>
      <c r="H70" t="str">
        <f>IF(F70&gt;=$J$9,IF(T_4_567101231525[[#This Row],[Errors]]=0,"True Positive","False Positive"),IF(T_4_567101231525[[#This Row],[Errors]]&gt;0,"False Negative","True Negative"))</f>
        <v>True Positive</v>
      </c>
      <c r="J70" s="2"/>
    </row>
    <row r="71" spans="1:10" x14ac:dyDescent="0.25">
      <c r="A71" t="s">
        <v>304</v>
      </c>
      <c r="C71" t="s">
        <v>264</v>
      </c>
      <c r="D71" t="s">
        <v>29</v>
      </c>
      <c r="E71" s="2" t="s">
        <v>29</v>
      </c>
      <c r="F71" s="9">
        <v>0.85</v>
      </c>
      <c r="G71" s="39">
        <v>0</v>
      </c>
      <c r="H71" t="str">
        <f>IF(F71&gt;=$J$9,IF(T_4_567101231525[[#This Row],[Errors]]=0,"True Positive","False Positive"),IF(T_4_567101231525[[#This Row],[Errors]]&gt;0,"False Negative","True Negative"))</f>
        <v>True Positive</v>
      </c>
      <c r="J71" s="2"/>
    </row>
    <row r="72" spans="1:10" x14ac:dyDescent="0.25">
      <c r="A72" t="s">
        <v>305</v>
      </c>
      <c r="C72" t="s">
        <v>264</v>
      </c>
      <c r="D72" t="s">
        <v>190</v>
      </c>
      <c r="E72" s="2" t="s">
        <v>190</v>
      </c>
      <c r="F72" s="9">
        <v>0.77</v>
      </c>
      <c r="G72" s="39">
        <v>0</v>
      </c>
      <c r="H72" t="str">
        <f>IF(F72&gt;=$J$9,IF(T_4_567101231525[[#This Row],[Errors]]=0,"True Positive","False Positive"),IF(T_4_567101231525[[#This Row],[Errors]]&gt;0,"False Negative","True Negative"))</f>
        <v>True Negative</v>
      </c>
      <c r="J72" s="2"/>
    </row>
    <row r="73" spans="1:10" x14ac:dyDescent="0.25">
      <c r="A73" t="s">
        <v>306</v>
      </c>
      <c r="C73" t="s">
        <v>264</v>
      </c>
      <c r="D73" t="s">
        <v>190</v>
      </c>
      <c r="E73" s="2" t="s">
        <v>190</v>
      </c>
      <c r="F73" s="9">
        <v>0.77</v>
      </c>
      <c r="G73" s="39">
        <v>0</v>
      </c>
      <c r="H73" t="str">
        <f>IF(F73&gt;=$J$9,IF(T_4_567101231525[[#This Row],[Errors]]=0,"True Positive","False Positive"),IF(T_4_567101231525[[#This Row],[Errors]]&gt;0,"False Negative","True Negative"))</f>
        <v>True Negative</v>
      </c>
      <c r="J73" s="2"/>
    </row>
    <row r="74" spans="1:10" x14ac:dyDescent="0.25">
      <c r="A74" t="s">
        <v>307</v>
      </c>
      <c r="C74" t="s">
        <v>264</v>
      </c>
      <c r="D74" t="s">
        <v>211</v>
      </c>
      <c r="E74" s="2" t="s">
        <v>211</v>
      </c>
      <c r="F74" s="9">
        <v>0.83</v>
      </c>
      <c r="G74" s="39">
        <v>0</v>
      </c>
      <c r="H74" t="str">
        <f>IF(F74&gt;=$J$9,IF(T_4_567101231525[[#This Row],[Errors]]=0,"True Positive","False Positive"),IF(T_4_567101231525[[#This Row],[Errors]]&gt;0,"False Negative","True Negative"))</f>
        <v>True Positive</v>
      </c>
      <c r="J74" s="2"/>
    </row>
    <row r="75" spans="1:10" x14ac:dyDescent="0.25">
      <c r="A75" t="s">
        <v>308</v>
      </c>
      <c r="C75" t="s">
        <v>264</v>
      </c>
      <c r="D75" t="s">
        <v>211</v>
      </c>
      <c r="E75" s="2" t="s">
        <v>211</v>
      </c>
      <c r="F75" s="9">
        <v>0.83</v>
      </c>
      <c r="G75" s="39">
        <v>0</v>
      </c>
      <c r="H75" t="str">
        <f>IF(F75&gt;=$J$9,IF(T_4_567101231525[[#This Row],[Errors]]=0,"True Positive","False Positive"),IF(T_4_567101231525[[#This Row],[Errors]]&gt;0,"False Negative","True Negative"))</f>
        <v>True Positive</v>
      </c>
      <c r="J75" s="2"/>
    </row>
    <row r="76" spans="1:10" x14ac:dyDescent="0.25">
      <c r="A76" t="s">
        <v>309</v>
      </c>
      <c r="C76" t="s">
        <v>264</v>
      </c>
      <c r="D76" t="s">
        <v>145</v>
      </c>
      <c r="E76" s="2" t="s">
        <v>145</v>
      </c>
      <c r="F76" s="9">
        <v>0.75</v>
      </c>
      <c r="G76" s="39">
        <v>0</v>
      </c>
      <c r="H76" t="str">
        <f>IF(F76&gt;=$J$9,IF(T_4_567101231525[[#This Row],[Errors]]=0,"True Positive","False Positive"),IF(T_4_567101231525[[#This Row],[Errors]]&gt;0,"False Negative","True Negative"))</f>
        <v>True Negative</v>
      </c>
      <c r="J76" s="2"/>
    </row>
    <row r="77" spans="1:10" x14ac:dyDescent="0.25">
      <c r="A77" t="s">
        <v>310</v>
      </c>
      <c r="C77" t="s">
        <v>264</v>
      </c>
      <c r="D77" t="s">
        <v>145</v>
      </c>
      <c r="E77" s="2" t="s">
        <v>145</v>
      </c>
      <c r="F77" s="9">
        <v>0.75</v>
      </c>
      <c r="G77" s="39">
        <v>0</v>
      </c>
      <c r="H77" t="str">
        <f>IF(F77&gt;=$J$9,IF(T_4_567101231525[[#This Row],[Errors]]=0,"True Positive","False Positive"),IF(T_4_567101231525[[#This Row],[Errors]]&gt;0,"False Negative","True Negative"))</f>
        <v>True Negative</v>
      </c>
      <c r="J77" s="2"/>
    </row>
    <row r="78" spans="1:10" x14ac:dyDescent="0.25">
      <c r="A78" t="s">
        <v>311</v>
      </c>
      <c r="C78" t="s">
        <v>264</v>
      </c>
      <c r="D78" t="s">
        <v>312</v>
      </c>
      <c r="E78" s="2" t="s">
        <v>197</v>
      </c>
      <c r="F78" s="9">
        <v>0.11</v>
      </c>
      <c r="G78" s="39">
        <v>2</v>
      </c>
      <c r="H78" t="str">
        <f>IF(F78&gt;=$J$9,IF(T_4_567101231525[[#This Row],[Errors]]=0,"True Positive","False Positive"),IF(T_4_567101231525[[#This Row],[Errors]]&gt;0,"False Negative","True Negative"))</f>
        <v>False Negative</v>
      </c>
      <c r="J78" s="2"/>
    </row>
    <row r="79" spans="1:10" x14ac:dyDescent="0.25">
      <c r="A79" t="s">
        <v>313</v>
      </c>
      <c r="C79" t="s">
        <v>264</v>
      </c>
      <c r="D79" t="s">
        <v>312</v>
      </c>
      <c r="E79" s="2" t="s">
        <v>197</v>
      </c>
      <c r="F79" s="9">
        <v>0.11</v>
      </c>
      <c r="G79" s="39">
        <v>2</v>
      </c>
      <c r="H79" t="str">
        <f>IF(F79&gt;=$J$9,IF(T_4_567101231525[[#This Row],[Errors]]=0,"True Positive","False Positive"),IF(T_4_567101231525[[#This Row],[Errors]]&gt;0,"False Negative","True Negative"))</f>
        <v>False Negative</v>
      </c>
      <c r="J79" s="2"/>
    </row>
    <row r="80" spans="1:10" x14ac:dyDescent="0.25">
      <c r="A80" t="s">
        <v>314</v>
      </c>
      <c r="C80" t="s">
        <v>264</v>
      </c>
      <c r="D80" t="s">
        <v>152</v>
      </c>
      <c r="E80" s="2" t="s">
        <v>152</v>
      </c>
      <c r="F80" s="9">
        <v>0.67</v>
      </c>
      <c r="G80" s="39">
        <v>0</v>
      </c>
      <c r="H80" t="str">
        <f>IF(F80&gt;=$J$9,IF(T_4_567101231525[[#This Row],[Errors]]=0,"True Positive","False Positive"),IF(T_4_567101231525[[#This Row],[Errors]]&gt;0,"False Negative","True Negative"))</f>
        <v>True Negative</v>
      </c>
      <c r="J80" s="2"/>
    </row>
    <row r="81" spans="1:10" x14ac:dyDescent="0.25">
      <c r="A81" t="s">
        <v>315</v>
      </c>
      <c r="C81" t="s">
        <v>264</v>
      </c>
      <c r="D81" t="s">
        <v>152</v>
      </c>
      <c r="E81" s="2" t="s">
        <v>152</v>
      </c>
      <c r="F81" s="9">
        <v>0.67</v>
      </c>
      <c r="G81" s="39">
        <v>0</v>
      </c>
      <c r="H81" t="str">
        <f>IF(F81&gt;=$J$9,IF(T_4_567101231525[[#This Row],[Errors]]=0,"True Positive","False Positive"),IF(T_4_567101231525[[#This Row],[Errors]]&gt;0,"False Negative","True Negative"))</f>
        <v>True Negative</v>
      </c>
      <c r="J81" s="2"/>
    </row>
    <row r="82" spans="1:10" x14ac:dyDescent="0.25">
      <c r="A82" t="s">
        <v>316</v>
      </c>
      <c r="C82" t="s">
        <v>264</v>
      </c>
      <c r="D82" t="s">
        <v>152</v>
      </c>
      <c r="E82" s="2" t="s">
        <v>152</v>
      </c>
      <c r="F82" s="9">
        <v>0.75</v>
      </c>
      <c r="G82" s="39">
        <v>0</v>
      </c>
      <c r="H82" t="str">
        <f>IF(F82&gt;=$J$9,IF(T_4_567101231525[[#This Row],[Errors]]=0,"True Positive","False Positive"),IF(T_4_567101231525[[#This Row],[Errors]]&gt;0,"False Negative","True Negative"))</f>
        <v>True Negative</v>
      </c>
      <c r="J82" s="2"/>
    </row>
    <row r="83" spans="1:10" x14ac:dyDescent="0.25">
      <c r="A83" t="s">
        <v>317</v>
      </c>
      <c r="C83" t="s">
        <v>264</v>
      </c>
      <c r="D83" t="s">
        <v>152</v>
      </c>
      <c r="E83" s="2" t="s">
        <v>152</v>
      </c>
      <c r="F83" s="9">
        <v>0.75</v>
      </c>
      <c r="G83" s="39">
        <v>0</v>
      </c>
      <c r="H83" t="str">
        <f>IF(F83&gt;=$J$9,IF(T_4_567101231525[[#This Row],[Errors]]=0,"True Positive","False Positive"),IF(T_4_567101231525[[#This Row],[Errors]]&gt;0,"False Negative","True Negative"))</f>
        <v>True Negative</v>
      </c>
      <c r="J83" s="2"/>
    </row>
    <row r="84" spans="1:10" x14ac:dyDescent="0.25">
      <c r="A84" t="s">
        <v>318</v>
      </c>
      <c r="C84" t="s">
        <v>264</v>
      </c>
      <c r="D84" t="s">
        <v>152</v>
      </c>
      <c r="E84" s="2" t="s">
        <v>152</v>
      </c>
      <c r="F84" s="9">
        <v>0.68</v>
      </c>
      <c r="G84" s="39">
        <v>0</v>
      </c>
      <c r="H84" t="str">
        <f>IF(F84&gt;=$J$9,IF(T_4_567101231525[[#This Row],[Errors]]=0,"True Positive","False Positive"),IF(T_4_567101231525[[#This Row],[Errors]]&gt;0,"False Negative","True Negative"))</f>
        <v>True Negative</v>
      </c>
      <c r="J84" s="2"/>
    </row>
    <row r="85" spans="1:10" x14ac:dyDescent="0.25">
      <c r="A85" t="s">
        <v>319</v>
      </c>
      <c r="C85" t="s">
        <v>264</v>
      </c>
      <c r="D85" t="s">
        <v>152</v>
      </c>
      <c r="E85" s="2" t="s">
        <v>152</v>
      </c>
      <c r="F85" s="9">
        <v>0.68</v>
      </c>
      <c r="G85" s="39">
        <v>0</v>
      </c>
      <c r="H85" t="str">
        <f>IF(F85&gt;=$J$9,IF(T_4_567101231525[[#This Row],[Errors]]=0,"True Positive","False Positive"),IF(T_4_567101231525[[#This Row],[Errors]]&gt;0,"False Negative","True Negative"))</f>
        <v>True Negative</v>
      </c>
      <c r="J85" s="2"/>
    </row>
    <row r="86" spans="1:10" x14ac:dyDescent="0.25">
      <c r="A86" t="s">
        <v>320</v>
      </c>
      <c r="C86" t="s">
        <v>264</v>
      </c>
      <c r="D86" t="s">
        <v>43</v>
      </c>
      <c r="E86" s="2" t="s">
        <v>43</v>
      </c>
      <c r="F86" s="9">
        <v>0.79</v>
      </c>
      <c r="G86" s="39">
        <v>0</v>
      </c>
      <c r="H86" t="str">
        <f>IF(F86&gt;=$J$9,IF(T_4_567101231525[[#This Row],[Errors]]=0,"True Positive","False Positive"),IF(T_4_567101231525[[#This Row],[Errors]]&gt;0,"False Negative","True Negative"))</f>
        <v>True Positive</v>
      </c>
      <c r="J86" s="2"/>
    </row>
    <row r="87" spans="1:10" x14ac:dyDescent="0.25">
      <c r="A87" t="s">
        <v>321</v>
      </c>
      <c r="C87" t="s">
        <v>264</v>
      </c>
      <c r="D87" t="s">
        <v>43</v>
      </c>
      <c r="E87" s="2" t="s">
        <v>43</v>
      </c>
      <c r="F87" s="9">
        <v>0.79</v>
      </c>
      <c r="G87" s="39">
        <v>0</v>
      </c>
      <c r="H87" t="str">
        <f>IF(F87&gt;=$J$9,IF(T_4_567101231525[[#This Row],[Errors]]=0,"True Positive","False Positive"),IF(T_4_567101231525[[#This Row],[Errors]]&gt;0,"False Negative","True Negative"))</f>
        <v>True Positive</v>
      </c>
      <c r="J87" s="2"/>
    </row>
    <row r="88" spans="1:10" x14ac:dyDescent="0.25">
      <c r="A88" t="s">
        <v>322</v>
      </c>
      <c r="C88" t="s">
        <v>264</v>
      </c>
      <c r="D88" t="s">
        <v>148</v>
      </c>
      <c r="E88" s="2" t="s">
        <v>148</v>
      </c>
      <c r="F88" s="9">
        <v>0.8</v>
      </c>
      <c r="G88" s="39">
        <v>0</v>
      </c>
      <c r="H88" t="str">
        <f>IF(F88&gt;=$J$9,IF(T_4_567101231525[[#This Row],[Errors]]=0,"True Positive","False Positive"),IF(T_4_567101231525[[#This Row],[Errors]]&gt;0,"False Negative","True Negative"))</f>
        <v>True Positive</v>
      </c>
      <c r="J88" s="2"/>
    </row>
    <row r="89" spans="1:10" x14ac:dyDescent="0.25">
      <c r="A89" t="s">
        <v>323</v>
      </c>
      <c r="C89" t="s">
        <v>264</v>
      </c>
      <c r="D89" t="s">
        <v>148</v>
      </c>
      <c r="E89" s="2" t="s">
        <v>148</v>
      </c>
      <c r="F89" s="9">
        <v>0.8</v>
      </c>
      <c r="G89" s="39">
        <v>0</v>
      </c>
      <c r="H89" t="str">
        <f>IF(F89&gt;=$J$9,IF(T_4_567101231525[[#This Row],[Errors]]=0,"True Positive","False Positive"),IF(T_4_567101231525[[#This Row],[Errors]]&gt;0,"False Negative","True Negative"))</f>
        <v>True Positive</v>
      </c>
      <c r="J89" s="2"/>
    </row>
    <row r="90" spans="1:10" x14ac:dyDescent="0.25">
      <c r="A90" t="s">
        <v>324</v>
      </c>
      <c r="C90" t="s">
        <v>264</v>
      </c>
      <c r="D90" t="s">
        <v>148</v>
      </c>
      <c r="E90" s="2" t="s">
        <v>148</v>
      </c>
      <c r="F90" s="9">
        <v>0.79</v>
      </c>
      <c r="G90" s="39">
        <v>0</v>
      </c>
      <c r="H90" t="str">
        <f>IF(F90&gt;=$J$9,IF(T_4_567101231525[[#This Row],[Errors]]=0,"True Positive","False Positive"),IF(T_4_567101231525[[#This Row],[Errors]]&gt;0,"False Negative","True Negative"))</f>
        <v>True Positive</v>
      </c>
      <c r="J90" s="2"/>
    </row>
    <row r="91" spans="1:10" x14ac:dyDescent="0.25">
      <c r="A91" t="s">
        <v>325</v>
      </c>
      <c r="C91" t="s">
        <v>264</v>
      </c>
      <c r="D91" t="s">
        <v>148</v>
      </c>
      <c r="E91" s="2" t="s">
        <v>148</v>
      </c>
      <c r="F91" s="9">
        <v>0.79</v>
      </c>
      <c r="G91" s="39">
        <v>0</v>
      </c>
      <c r="H91" t="str">
        <f>IF(F91&gt;=$J$9,IF(T_4_567101231525[[#This Row],[Errors]]=0,"True Positive","False Positive"),IF(T_4_567101231525[[#This Row],[Errors]]&gt;0,"False Negative","True Negative"))</f>
        <v>True Positive</v>
      </c>
      <c r="J91" s="2"/>
    </row>
    <row r="92" spans="1:10" x14ac:dyDescent="0.25">
      <c r="A92" t="s">
        <v>326</v>
      </c>
      <c r="C92" t="s">
        <v>264</v>
      </c>
      <c r="D92" t="s">
        <v>218</v>
      </c>
      <c r="E92" s="2" t="s">
        <v>218</v>
      </c>
      <c r="F92" s="9">
        <v>0.71</v>
      </c>
      <c r="G92" s="39">
        <v>0</v>
      </c>
      <c r="H92" t="str">
        <f>IF(F92&gt;=$J$9,IF(T_4_567101231525[[#This Row],[Errors]]=0,"True Positive","False Positive"),IF(T_4_567101231525[[#This Row],[Errors]]&gt;0,"False Negative","True Negative"))</f>
        <v>True Negative</v>
      </c>
      <c r="J92" s="2"/>
    </row>
    <row r="93" spans="1:10" x14ac:dyDescent="0.25">
      <c r="A93" t="s">
        <v>327</v>
      </c>
      <c r="C93" t="s">
        <v>264</v>
      </c>
      <c r="D93" t="s">
        <v>218</v>
      </c>
      <c r="E93" s="2" t="s">
        <v>218</v>
      </c>
      <c r="F93" s="9">
        <v>0.71</v>
      </c>
      <c r="G93" s="39">
        <v>0</v>
      </c>
      <c r="H93" t="str">
        <f>IF(F93&gt;=$J$9,IF(T_4_567101231525[[#This Row],[Errors]]=0,"True Positive","False Positive"),IF(T_4_567101231525[[#This Row],[Errors]]&gt;0,"False Negative","True Negative"))</f>
        <v>True Negative</v>
      </c>
      <c r="J93" s="2"/>
    </row>
    <row r="94" spans="1:10" x14ac:dyDescent="0.25">
      <c r="A94" t="s">
        <v>328</v>
      </c>
      <c r="C94" t="s">
        <v>264</v>
      </c>
      <c r="D94" t="s">
        <v>218</v>
      </c>
      <c r="E94" s="2" t="s">
        <v>218</v>
      </c>
      <c r="F94" s="9">
        <v>0.75</v>
      </c>
      <c r="G94" s="39">
        <v>0</v>
      </c>
      <c r="H94" t="str">
        <f>IF(F94&gt;=$J$9,IF(T_4_567101231525[[#This Row],[Errors]]=0,"True Positive","False Positive"),IF(T_4_567101231525[[#This Row],[Errors]]&gt;0,"False Negative","True Negative"))</f>
        <v>True Negative</v>
      </c>
      <c r="J94" s="2"/>
    </row>
    <row r="95" spans="1:10" x14ac:dyDescent="0.25">
      <c r="A95" t="s">
        <v>329</v>
      </c>
      <c r="C95" t="s">
        <v>264</v>
      </c>
      <c r="D95" t="s">
        <v>218</v>
      </c>
      <c r="E95" s="2" t="s">
        <v>218</v>
      </c>
      <c r="F95" s="9">
        <v>0.75</v>
      </c>
      <c r="G95" s="39">
        <v>0</v>
      </c>
      <c r="H95" t="str">
        <f>IF(F95&gt;=$J$9,IF(T_4_567101231525[[#This Row],[Errors]]=0,"True Positive","False Positive"),IF(T_4_567101231525[[#This Row],[Errors]]&gt;0,"False Negative","True Negative"))</f>
        <v>True Negative</v>
      </c>
      <c r="J95" s="2"/>
    </row>
    <row r="96" spans="1:10" x14ac:dyDescent="0.25">
      <c r="A96" t="s">
        <v>330</v>
      </c>
      <c r="C96" t="s">
        <v>264</v>
      </c>
      <c r="D96" t="s">
        <v>247</v>
      </c>
      <c r="E96" s="2" t="s">
        <v>247</v>
      </c>
      <c r="F96" s="9">
        <v>0.31</v>
      </c>
      <c r="G96" s="39">
        <v>0</v>
      </c>
      <c r="H96" t="str">
        <f>IF(F96&gt;=$J$9,IF(T_4_567101231525[[#This Row],[Errors]]=0,"True Positive","False Positive"),IF(T_4_567101231525[[#This Row],[Errors]]&gt;0,"False Negative","True Negative"))</f>
        <v>True Negative</v>
      </c>
      <c r="J96" s="2"/>
    </row>
    <row r="97" spans="1:10" x14ac:dyDescent="0.25">
      <c r="A97" t="s">
        <v>332</v>
      </c>
      <c r="C97" t="s">
        <v>264</v>
      </c>
      <c r="D97" t="s">
        <v>247</v>
      </c>
      <c r="E97" s="2" t="s">
        <v>247</v>
      </c>
      <c r="F97" s="9">
        <v>0.31</v>
      </c>
      <c r="G97" s="39">
        <v>0</v>
      </c>
      <c r="H97" t="str">
        <f>IF(F97&gt;=$J$9,IF(T_4_567101231525[[#This Row],[Errors]]=0,"True Positive","False Positive"),IF(T_4_567101231525[[#This Row],[Errors]]&gt;0,"False Negative","True Negative"))</f>
        <v>True Negative</v>
      </c>
      <c r="J97" s="2"/>
    </row>
    <row r="98" spans="1:10" x14ac:dyDescent="0.25">
      <c r="A98" t="s">
        <v>333</v>
      </c>
      <c r="C98" t="s">
        <v>264</v>
      </c>
      <c r="D98" t="s">
        <v>165</v>
      </c>
      <c r="E98" s="2" t="s">
        <v>165</v>
      </c>
      <c r="F98" s="9">
        <v>0.72</v>
      </c>
      <c r="G98" s="39">
        <v>0</v>
      </c>
      <c r="H98" t="str">
        <f>IF(F98&gt;=$J$9,IF(T_4_567101231525[[#This Row],[Errors]]=0,"True Positive","False Positive"),IF(T_4_567101231525[[#This Row],[Errors]]&gt;0,"False Negative","True Negative"))</f>
        <v>True Negative</v>
      </c>
      <c r="J98" s="2"/>
    </row>
    <row r="99" spans="1:10" x14ac:dyDescent="0.25">
      <c r="A99" t="s">
        <v>334</v>
      </c>
      <c r="C99" t="s">
        <v>264</v>
      </c>
      <c r="D99" t="s">
        <v>165</v>
      </c>
      <c r="E99" s="2" t="s">
        <v>165</v>
      </c>
      <c r="F99" s="9">
        <v>0.72</v>
      </c>
      <c r="G99" s="39">
        <v>0</v>
      </c>
      <c r="H99" t="str">
        <f>IF(F99&gt;=$J$9,IF(T_4_567101231525[[#This Row],[Errors]]=0,"True Positive","False Positive"),IF(T_4_567101231525[[#This Row],[Errors]]&gt;0,"False Negative","True Negative"))</f>
        <v>True Negative</v>
      </c>
      <c r="J99" s="2"/>
    </row>
    <row r="100" spans="1:10" x14ac:dyDescent="0.25">
      <c r="A100" t="s">
        <v>335</v>
      </c>
      <c r="C100" t="s">
        <v>264</v>
      </c>
      <c r="D100" t="s">
        <v>210</v>
      </c>
      <c r="E100" s="2" t="s">
        <v>210</v>
      </c>
      <c r="F100" s="9">
        <v>0.68</v>
      </c>
      <c r="G100" s="39">
        <v>0</v>
      </c>
      <c r="H100" t="str">
        <f>IF(F100&gt;=$J$9,IF(T_4_567101231525[[#This Row],[Errors]]=0,"True Positive","False Positive"),IF(T_4_567101231525[[#This Row],[Errors]]&gt;0,"False Negative","True Negative"))</f>
        <v>True Negative</v>
      </c>
      <c r="J100" s="2"/>
    </row>
    <row r="101" spans="1:10" x14ac:dyDescent="0.25">
      <c r="A101" t="s">
        <v>336</v>
      </c>
      <c r="C101" t="s">
        <v>264</v>
      </c>
      <c r="D101" t="s">
        <v>210</v>
      </c>
      <c r="E101" s="2" t="s">
        <v>210</v>
      </c>
      <c r="F101" s="9">
        <v>0.68</v>
      </c>
      <c r="G101" s="39">
        <v>0</v>
      </c>
      <c r="H101" t="str">
        <f>IF(F101&gt;=$J$9,IF(T_4_567101231525[[#This Row],[Errors]]=0,"True Positive","False Positive"),IF(T_4_567101231525[[#This Row],[Errors]]&gt;0,"False Negative","True Negative"))</f>
        <v>True Negative</v>
      </c>
      <c r="J101" s="2"/>
    </row>
    <row r="102" spans="1:10" x14ac:dyDescent="0.25">
      <c r="A102" t="s">
        <v>337</v>
      </c>
      <c r="C102" t="s">
        <v>264</v>
      </c>
      <c r="D102" t="s">
        <v>169</v>
      </c>
      <c r="E102" s="2" t="s">
        <v>169</v>
      </c>
      <c r="F102" s="9">
        <v>0.74</v>
      </c>
      <c r="G102" s="39">
        <v>0</v>
      </c>
      <c r="H102" t="str">
        <f>IF(F102&gt;=$J$9,IF(T_4_567101231525[[#This Row],[Errors]]=0,"True Positive","False Positive"),IF(T_4_567101231525[[#This Row],[Errors]]&gt;0,"False Negative","True Negative"))</f>
        <v>True Negative</v>
      </c>
      <c r="J102" s="2"/>
    </row>
    <row r="103" spans="1:10" x14ac:dyDescent="0.25">
      <c r="A103" t="s">
        <v>338</v>
      </c>
      <c r="C103" t="s">
        <v>264</v>
      </c>
      <c r="D103" t="s">
        <v>169</v>
      </c>
      <c r="E103" s="2" t="s">
        <v>169</v>
      </c>
      <c r="F103" s="9">
        <v>0.74</v>
      </c>
      <c r="G103" s="39">
        <v>0</v>
      </c>
      <c r="H103" t="str">
        <f>IF(F103&gt;=$J$9,IF(T_4_567101231525[[#This Row],[Errors]]=0,"True Positive","False Positive"),IF(T_4_567101231525[[#This Row],[Errors]]&gt;0,"False Negative","True Negative"))</f>
        <v>True Negative</v>
      </c>
      <c r="J103" s="2"/>
    </row>
    <row r="104" spans="1:10" x14ac:dyDescent="0.25">
      <c r="A104" t="s">
        <v>339</v>
      </c>
      <c r="C104" t="s">
        <v>264</v>
      </c>
      <c r="D104" t="s">
        <v>160</v>
      </c>
      <c r="E104" s="2" t="s">
        <v>160</v>
      </c>
      <c r="F104" s="9">
        <v>0.81</v>
      </c>
      <c r="G104" s="39">
        <v>0</v>
      </c>
      <c r="H104" t="str">
        <f>IF(F104&gt;=$J$9,IF(T_4_567101231525[[#This Row],[Errors]]=0,"True Positive","False Positive"),IF(T_4_567101231525[[#This Row],[Errors]]&gt;0,"False Negative","True Negative"))</f>
        <v>True Positive</v>
      </c>
      <c r="J104" s="2"/>
    </row>
    <row r="105" spans="1:10" x14ac:dyDescent="0.25">
      <c r="A105" t="s">
        <v>340</v>
      </c>
      <c r="C105" t="s">
        <v>264</v>
      </c>
      <c r="D105" t="s">
        <v>160</v>
      </c>
      <c r="E105" s="2" t="s">
        <v>160</v>
      </c>
      <c r="F105" s="9">
        <v>0.81</v>
      </c>
      <c r="G105" s="39">
        <v>0</v>
      </c>
      <c r="H105" t="str">
        <f>IF(F105&gt;=$J$9,IF(T_4_567101231525[[#This Row],[Errors]]=0,"True Positive","False Positive"),IF(T_4_567101231525[[#This Row],[Errors]]&gt;0,"False Negative","True Negative"))</f>
        <v>True Positive</v>
      </c>
      <c r="J105" s="2"/>
    </row>
    <row r="106" spans="1:10" x14ac:dyDescent="0.25">
      <c r="A106" t="s">
        <v>341</v>
      </c>
      <c r="C106" t="s">
        <v>264</v>
      </c>
      <c r="D106" t="s">
        <v>49</v>
      </c>
      <c r="E106" s="2" t="s">
        <v>49</v>
      </c>
      <c r="F106" s="9">
        <v>0.83</v>
      </c>
      <c r="G106" s="39">
        <v>0</v>
      </c>
      <c r="H106" t="str">
        <f>IF(F106&gt;=$J$9,IF(T_4_567101231525[[#This Row],[Errors]]=0,"True Positive","False Positive"),IF(T_4_567101231525[[#This Row],[Errors]]&gt;0,"False Negative","True Negative"))</f>
        <v>True Positive</v>
      </c>
      <c r="J106" s="2"/>
    </row>
    <row r="107" spans="1:10" x14ac:dyDescent="0.25">
      <c r="A107" t="s">
        <v>342</v>
      </c>
      <c r="C107" t="s">
        <v>264</v>
      </c>
      <c r="D107" t="s">
        <v>49</v>
      </c>
      <c r="E107" s="2" t="s">
        <v>49</v>
      </c>
      <c r="F107" s="9">
        <v>0.83</v>
      </c>
      <c r="G107" s="39">
        <v>0</v>
      </c>
      <c r="H107" t="str">
        <f>IF(F107&gt;=$J$9,IF(T_4_567101231525[[#This Row],[Errors]]=0,"True Positive","False Positive"),IF(T_4_567101231525[[#This Row],[Errors]]&gt;0,"False Negative","True Negative"))</f>
        <v>True Positive</v>
      </c>
      <c r="J107" s="2"/>
    </row>
    <row r="108" spans="1:10" x14ac:dyDescent="0.25">
      <c r="A108" t="s">
        <v>343</v>
      </c>
      <c r="C108" t="s">
        <v>264</v>
      </c>
      <c r="D108" t="s">
        <v>193</v>
      </c>
      <c r="E108" s="2" t="s">
        <v>193</v>
      </c>
      <c r="F108" s="9">
        <v>0.68</v>
      </c>
      <c r="G108" s="39">
        <v>0</v>
      </c>
      <c r="H108" t="str">
        <f>IF(F108&gt;=$J$9,IF(T_4_567101231525[[#This Row],[Errors]]=0,"True Positive","False Positive"),IF(T_4_567101231525[[#This Row],[Errors]]&gt;0,"False Negative","True Negative"))</f>
        <v>True Negative</v>
      </c>
      <c r="J108" s="2"/>
    </row>
    <row r="109" spans="1:10" x14ac:dyDescent="0.25">
      <c r="A109" t="s">
        <v>344</v>
      </c>
      <c r="C109" t="s">
        <v>264</v>
      </c>
      <c r="D109" t="s">
        <v>193</v>
      </c>
      <c r="E109" s="2" t="s">
        <v>193</v>
      </c>
      <c r="F109" s="9">
        <v>0.68</v>
      </c>
      <c r="G109" s="39">
        <v>0</v>
      </c>
      <c r="H109" t="str">
        <f>IF(F109&gt;=$J$9,IF(T_4_567101231525[[#This Row],[Errors]]=0,"True Positive","False Positive"),IF(T_4_567101231525[[#This Row],[Errors]]&gt;0,"False Negative","True Negative"))</f>
        <v>True Negative</v>
      </c>
      <c r="J109" s="2"/>
    </row>
    <row r="110" spans="1:10" x14ac:dyDescent="0.25">
      <c r="A110" t="s">
        <v>345</v>
      </c>
      <c r="C110" t="s">
        <v>264</v>
      </c>
      <c r="D110" t="s">
        <v>233</v>
      </c>
      <c r="E110" s="2" t="s">
        <v>233</v>
      </c>
      <c r="F110" s="9">
        <v>0.77</v>
      </c>
      <c r="G110" s="39">
        <v>0</v>
      </c>
      <c r="H110" t="str">
        <f>IF(F110&gt;=$J$9,IF(T_4_567101231525[[#This Row],[Errors]]=0,"True Positive","False Positive"),IF(T_4_567101231525[[#This Row],[Errors]]&gt;0,"False Negative","True Negative"))</f>
        <v>True Negative</v>
      </c>
      <c r="J110" s="2"/>
    </row>
    <row r="111" spans="1:10" x14ac:dyDescent="0.25">
      <c r="A111" t="s">
        <v>346</v>
      </c>
      <c r="C111" t="s">
        <v>264</v>
      </c>
      <c r="D111" t="s">
        <v>233</v>
      </c>
      <c r="E111" s="2" t="s">
        <v>233</v>
      </c>
      <c r="F111" s="9">
        <v>0.77</v>
      </c>
      <c r="G111" s="39">
        <v>0</v>
      </c>
      <c r="H111" t="str">
        <f>IF(F111&gt;=$J$9,IF(T_4_567101231525[[#This Row],[Errors]]=0,"True Positive","False Positive"),IF(T_4_567101231525[[#This Row],[Errors]]&gt;0,"False Negative","True Negative"))</f>
        <v>True Negative</v>
      </c>
      <c r="J111" s="2"/>
    </row>
    <row r="112" spans="1:10" x14ac:dyDescent="0.25">
      <c r="A112" t="s">
        <v>347</v>
      </c>
      <c r="C112" t="s">
        <v>264</v>
      </c>
      <c r="D112" t="s">
        <v>227</v>
      </c>
      <c r="E112" s="2" t="s">
        <v>227</v>
      </c>
      <c r="F112" s="9">
        <v>0.77</v>
      </c>
      <c r="G112" s="39">
        <v>0</v>
      </c>
      <c r="H112" t="str">
        <f>IF(F112&gt;=$J$9,IF(T_4_567101231525[[#This Row],[Errors]]=0,"True Positive","False Positive"),IF(T_4_567101231525[[#This Row],[Errors]]&gt;0,"False Negative","True Negative"))</f>
        <v>True Negative</v>
      </c>
      <c r="J112" s="2"/>
    </row>
    <row r="113" spans="1:10" x14ac:dyDescent="0.25">
      <c r="A113" t="s">
        <v>348</v>
      </c>
      <c r="C113" t="s">
        <v>264</v>
      </c>
      <c r="D113" t="s">
        <v>227</v>
      </c>
      <c r="E113" s="2" t="s">
        <v>227</v>
      </c>
      <c r="F113" s="9">
        <v>0.77</v>
      </c>
      <c r="G113" s="39">
        <v>0</v>
      </c>
      <c r="H113" t="str">
        <f>IF(F113&gt;=$J$9,IF(T_4_567101231525[[#This Row],[Errors]]=0,"True Positive","False Positive"),IF(T_4_567101231525[[#This Row],[Errors]]&gt;0,"False Negative","True Negative"))</f>
        <v>True Negative</v>
      </c>
      <c r="J113" s="2"/>
    </row>
    <row r="114" spans="1:10" x14ac:dyDescent="0.25">
      <c r="A114" t="s">
        <v>349</v>
      </c>
      <c r="C114" t="s">
        <v>264</v>
      </c>
      <c r="D114" t="s">
        <v>11</v>
      </c>
      <c r="E114" s="2" t="s">
        <v>11</v>
      </c>
      <c r="F114" s="9">
        <v>0.78</v>
      </c>
      <c r="G114" s="39">
        <v>0</v>
      </c>
      <c r="H114" t="str">
        <f>IF(F114&gt;=$J$9,IF(T_4_567101231525[[#This Row],[Errors]]=0,"True Positive","False Positive"),IF(T_4_567101231525[[#This Row],[Errors]]&gt;0,"False Negative","True Negative"))</f>
        <v>True Positive</v>
      </c>
      <c r="J114" s="2"/>
    </row>
    <row r="115" spans="1:10" x14ac:dyDescent="0.25">
      <c r="A115" t="s">
        <v>350</v>
      </c>
      <c r="C115" t="s">
        <v>264</v>
      </c>
      <c r="D115" t="s">
        <v>11</v>
      </c>
      <c r="E115" s="2" t="s">
        <v>11</v>
      </c>
      <c r="F115" s="9">
        <v>0.78</v>
      </c>
      <c r="G115" s="39">
        <v>0</v>
      </c>
      <c r="H115" t="str">
        <f>IF(F115&gt;=$J$9,IF(T_4_567101231525[[#This Row],[Errors]]=0,"True Positive","False Positive"),IF(T_4_567101231525[[#This Row],[Errors]]&gt;0,"False Negative","True Negative"))</f>
        <v>True Positive</v>
      </c>
      <c r="J115" s="2"/>
    </row>
    <row r="116" spans="1:10" x14ac:dyDescent="0.25">
      <c r="A116" t="s">
        <v>351</v>
      </c>
      <c r="C116" t="s">
        <v>264</v>
      </c>
      <c r="D116" t="s">
        <v>11</v>
      </c>
      <c r="E116" s="2" t="s">
        <v>11</v>
      </c>
      <c r="F116" s="9">
        <v>0.81</v>
      </c>
      <c r="G116" s="39">
        <v>0</v>
      </c>
      <c r="H116" t="str">
        <f>IF(F116&gt;=$J$9,IF(T_4_567101231525[[#This Row],[Errors]]=0,"True Positive","False Positive"),IF(T_4_567101231525[[#This Row],[Errors]]&gt;0,"False Negative","True Negative"))</f>
        <v>True Positive</v>
      </c>
      <c r="J116" s="2"/>
    </row>
    <row r="117" spans="1:10" x14ac:dyDescent="0.25">
      <c r="A117" t="s">
        <v>352</v>
      </c>
      <c r="C117" t="s">
        <v>264</v>
      </c>
      <c r="D117" t="s">
        <v>11</v>
      </c>
      <c r="E117" s="2" t="s">
        <v>11</v>
      </c>
      <c r="F117" s="9">
        <v>0.81</v>
      </c>
      <c r="G117" s="39">
        <v>0</v>
      </c>
      <c r="H117" t="str">
        <f>IF(F117&gt;=$J$9,IF(T_4_567101231525[[#This Row],[Errors]]=0,"True Positive","False Positive"),IF(T_4_567101231525[[#This Row],[Errors]]&gt;0,"False Negative","True Negative"))</f>
        <v>True Positive</v>
      </c>
      <c r="J117" s="2"/>
    </row>
    <row r="118" spans="1:10" x14ac:dyDescent="0.25">
      <c r="A118" t="s">
        <v>353</v>
      </c>
      <c r="C118" t="s">
        <v>264</v>
      </c>
      <c r="D118" t="s">
        <v>51</v>
      </c>
      <c r="E118" s="2" t="s">
        <v>51</v>
      </c>
      <c r="F118" s="9">
        <v>0.55000000000000004</v>
      </c>
      <c r="G118" s="39">
        <v>0</v>
      </c>
      <c r="H118" t="str">
        <f>IF(F118&gt;=$J$9,IF(T_4_567101231525[[#This Row],[Errors]]=0,"True Positive","False Positive"),IF(T_4_567101231525[[#This Row],[Errors]]&gt;0,"False Negative","True Negative"))</f>
        <v>True Negative</v>
      </c>
      <c r="J118" s="2"/>
    </row>
    <row r="119" spans="1:10" x14ac:dyDescent="0.25">
      <c r="A119" t="s">
        <v>355</v>
      </c>
      <c r="C119" t="s">
        <v>264</v>
      </c>
      <c r="D119" t="s">
        <v>51</v>
      </c>
      <c r="E119" s="2" t="s">
        <v>51</v>
      </c>
      <c r="F119" s="9">
        <v>0.55000000000000004</v>
      </c>
      <c r="G119" s="39">
        <v>0</v>
      </c>
      <c r="H119" t="str">
        <f>IF(F119&gt;=$J$9,IF(T_4_567101231525[[#This Row],[Errors]]=0,"True Positive","False Positive"),IF(T_4_567101231525[[#This Row],[Errors]]&gt;0,"False Negative","True Negative"))</f>
        <v>True Negative</v>
      </c>
      <c r="J119" s="2"/>
    </row>
    <row r="120" spans="1:10" x14ac:dyDescent="0.25">
      <c r="A120" t="s">
        <v>356</v>
      </c>
      <c r="C120" t="s">
        <v>264</v>
      </c>
      <c r="D120" t="s">
        <v>10</v>
      </c>
      <c r="E120" s="2" t="s">
        <v>10</v>
      </c>
      <c r="F120" s="9">
        <v>0.84</v>
      </c>
      <c r="G120" s="39">
        <v>0</v>
      </c>
      <c r="H120" t="str">
        <f>IF(F120&gt;=$J$9,IF(T_4_567101231525[[#This Row],[Errors]]=0,"True Positive","False Positive"),IF(T_4_567101231525[[#This Row],[Errors]]&gt;0,"False Negative","True Negative"))</f>
        <v>True Positive</v>
      </c>
      <c r="J120" s="2"/>
    </row>
    <row r="121" spans="1:10" x14ac:dyDescent="0.25">
      <c r="A121" t="s">
        <v>357</v>
      </c>
      <c r="C121" t="s">
        <v>264</v>
      </c>
      <c r="D121" t="s">
        <v>10</v>
      </c>
      <c r="E121" s="2" t="s">
        <v>10</v>
      </c>
      <c r="F121" s="9">
        <v>0.84</v>
      </c>
      <c r="G121" s="39">
        <v>0</v>
      </c>
      <c r="H121" t="str">
        <f>IF(F121&gt;=$J$9,IF(T_4_567101231525[[#This Row],[Errors]]=0,"True Positive","False Positive"),IF(T_4_567101231525[[#This Row],[Errors]]&gt;0,"False Negative","True Negative"))</f>
        <v>True Positive</v>
      </c>
      <c r="J121" s="2"/>
    </row>
    <row r="122" spans="1:10" x14ac:dyDescent="0.25">
      <c r="A122" t="s">
        <v>358</v>
      </c>
      <c r="C122" t="s">
        <v>264</v>
      </c>
      <c r="D122" t="s">
        <v>10</v>
      </c>
      <c r="E122" s="2" t="s">
        <v>10</v>
      </c>
      <c r="F122" s="9">
        <v>0.74</v>
      </c>
      <c r="G122" s="39">
        <v>0</v>
      </c>
      <c r="H122" t="str">
        <f>IF(F122&gt;=$J$9,IF(T_4_567101231525[[#This Row],[Errors]]=0,"True Positive","False Positive"),IF(T_4_567101231525[[#This Row],[Errors]]&gt;0,"False Negative","True Negative"))</f>
        <v>True Negative</v>
      </c>
      <c r="J122" s="2"/>
    </row>
    <row r="123" spans="1:10" x14ac:dyDescent="0.25">
      <c r="A123" t="s">
        <v>359</v>
      </c>
      <c r="C123" t="s">
        <v>264</v>
      </c>
      <c r="D123" t="s">
        <v>10</v>
      </c>
      <c r="E123" s="2" t="s">
        <v>10</v>
      </c>
      <c r="F123" s="9">
        <v>0.74</v>
      </c>
      <c r="G123" s="39">
        <v>0</v>
      </c>
      <c r="H123" t="str">
        <f>IF(F123&gt;=$J$9,IF(T_4_567101231525[[#This Row],[Errors]]=0,"True Positive","False Positive"),IF(T_4_567101231525[[#This Row],[Errors]]&gt;0,"False Negative","True Negative"))</f>
        <v>True Negative</v>
      </c>
      <c r="J123" s="2"/>
    </row>
    <row r="124" spans="1:10" x14ac:dyDescent="0.25">
      <c r="A124" t="s">
        <v>360</v>
      </c>
      <c r="C124" t="s">
        <v>264</v>
      </c>
      <c r="D124" t="s">
        <v>142</v>
      </c>
      <c r="E124" s="2" t="s">
        <v>142</v>
      </c>
      <c r="F124" s="9">
        <v>0.51</v>
      </c>
      <c r="G124" s="39">
        <v>0</v>
      </c>
      <c r="H124" t="str">
        <f>IF(F124&gt;=$J$9,IF(T_4_567101231525[[#This Row],[Errors]]=0,"True Positive","False Positive"),IF(T_4_567101231525[[#This Row],[Errors]]&gt;0,"False Negative","True Negative"))</f>
        <v>True Negative</v>
      </c>
      <c r="J124" s="2"/>
    </row>
    <row r="125" spans="1:10" x14ac:dyDescent="0.25">
      <c r="A125" t="s">
        <v>361</v>
      </c>
      <c r="C125" t="s">
        <v>264</v>
      </c>
      <c r="D125" t="s">
        <v>142</v>
      </c>
      <c r="E125" s="2" t="s">
        <v>142</v>
      </c>
      <c r="F125" s="9">
        <v>0.51</v>
      </c>
      <c r="G125" s="39">
        <v>0</v>
      </c>
      <c r="H125" t="str">
        <f>IF(F125&gt;=$J$9,IF(T_4_567101231525[[#This Row],[Errors]]=0,"True Positive","False Positive"),IF(T_4_567101231525[[#This Row],[Errors]]&gt;0,"False Negative","True Negative"))</f>
        <v>True Negative</v>
      </c>
      <c r="J125" s="2"/>
    </row>
    <row r="126" spans="1:10" x14ac:dyDescent="0.25">
      <c r="A126" t="s">
        <v>362</v>
      </c>
      <c r="C126" t="s">
        <v>264</v>
      </c>
      <c r="D126" t="s">
        <v>140</v>
      </c>
      <c r="E126" s="2" t="s">
        <v>140</v>
      </c>
      <c r="F126" s="9">
        <v>0.5</v>
      </c>
      <c r="G126" s="39">
        <v>0</v>
      </c>
      <c r="H126" t="str">
        <f>IF(F126&gt;=$J$9,IF(T_4_567101231525[[#This Row],[Errors]]=0,"True Positive","False Positive"),IF(T_4_567101231525[[#This Row],[Errors]]&gt;0,"False Negative","True Negative"))</f>
        <v>True Negative</v>
      </c>
      <c r="J126" s="2"/>
    </row>
    <row r="127" spans="1:10" x14ac:dyDescent="0.25">
      <c r="A127" t="s">
        <v>363</v>
      </c>
      <c r="C127" t="s">
        <v>264</v>
      </c>
      <c r="D127" t="s">
        <v>140</v>
      </c>
      <c r="E127" s="2" t="s">
        <v>140</v>
      </c>
      <c r="F127" s="9">
        <v>0.5</v>
      </c>
      <c r="G127" s="39">
        <v>0</v>
      </c>
      <c r="H127" t="str">
        <f>IF(F127&gt;=$J$9,IF(T_4_567101231525[[#This Row],[Errors]]=0,"True Positive","False Positive"),IF(T_4_567101231525[[#This Row],[Errors]]&gt;0,"False Negative","True Negative"))</f>
        <v>True Negative</v>
      </c>
      <c r="J127" s="2"/>
    </row>
    <row r="128" spans="1:10" x14ac:dyDescent="0.25">
      <c r="A128" t="s">
        <v>364</v>
      </c>
      <c r="C128" t="s">
        <v>264</v>
      </c>
      <c r="D128" t="s">
        <v>140</v>
      </c>
      <c r="E128" s="2" t="s">
        <v>140</v>
      </c>
      <c r="F128" s="9">
        <v>0.63</v>
      </c>
      <c r="G128" s="39">
        <v>0</v>
      </c>
      <c r="H128" t="str">
        <f>IF(F128&gt;=$J$9,IF(T_4_567101231525[[#This Row],[Errors]]=0,"True Positive","False Positive"),IF(T_4_567101231525[[#This Row],[Errors]]&gt;0,"False Negative","True Negative"))</f>
        <v>True Negative</v>
      </c>
      <c r="J128" s="2"/>
    </row>
    <row r="129" spans="1:10" x14ac:dyDescent="0.25">
      <c r="A129" t="s">
        <v>365</v>
      </c>
      <c r="C129" t="s">
        <v>264</v>
      </c>
      <c r="D129" t="s">
        <v>140</v>
      </c>
      <c r="E129" s="2" t="s">
        <v>140</v>
      </c>
      <c r="F129" s="9">
        <v>0.63</v>
      </c>
      <c r="G129" s="39">
        <v>0</v>
      </c>
      <c r="H129" t="str">
        <f>IF(F129&gt;=$J$9,IF(T_4_567101231525[[#This Row],[Errors]]=0,"True Positive","False Positive"),IF(T_4_567101231525[[#This Row],[Errors]]&gt;0,"False Negative","True Negative"))</f>
        <v>True Negative</v>
      </c>
      <c r="J129" s="2"/>
    </row>
    <row r="130" spans="1:10" x14ac:dyDescent="0.25">
      <c r="A130" t="s">
        <v>366</v>
      </c>
      <c r="C130" t="s">
        <v>264</v>
      </c>
      <c r="D130" t="s">
        <v>140</v>
      </c>
      <c r="E130" s="2" t="s">
        <v>140</v>
      </c>
      <c r="F130" s="9">
        <v>0.63</v>
      </c>
      <c r="G130" s="39">
        <v>0</v>
      </c>
      <c r="H130" t="str">
        <f>IF(F130&gt;=$J$9,IF(T_4_567101231525[[#This Row],[Errors]]=0,"True Positive","False Positive"),IF(T_4_567101231525[[#This Row],[Errors]]&gt;0,"False Negative","True Negative"))</f>
        <v>True Negative</v>
      </c>
      <c r="J130" s="2"/>
    </row>
    <row r="131" spans="1:10" x14ac:dyDescent="0.25">
      <c r="A131" t="s">
        <v>367</v>
      </c>
      <c r="C131" t="s">
        <v>264</v>
      </c>
      <c r="D131" t="s">
        <v>140</v>
      </c>
      <c r="E131" s="2" t="s">
        <v>140</v>
      </c>
      <c r="F131" s="9">
        <v>0.63</v>
      </c>
      <c r="G131" s="39">
        <v>0</v>
      </c>
      <c r="H131" t="str">
        <f>IF(F131&gt;=$J$9,IF(T_4_567101231525[[#This Row],[Errors]]=0,"True Positive","False Positive"),IF(T_4_567101231525[[#This Row],[Errors]]&gt;0,"False Negative","True Negative"))</f>
        <v>True Negative</v>
      </c>
      <c r="J131" s="2"/>
    </row>
    <row r="132" spans="1:10" x14ac:dyDescent="0.25">
      <c r="A132" t="s">
        <v>368</v>
      </c>
      <c r="C132" t="s">
        <v>264</v>
      </c>
      <c r="D132" t="s">
        <v>18</v>
      </c>
      <c r="E132" s="2" t="s">
        <v>18</v>
      </c>
      <c r="F132" s="9">
        <v>0.63</v>
      </c>
      <c r="G132" s="39">
        <v>0</v>
      </c>
      <c r="H132" t="str">
        <f>IF(F132&gt;=$J$9,IF(T_4_567101231525[[#This Row],[Errors]]=0,"True Positive","False Positive"),IF(T_4_567101231525[[#This Row],[Errors]]&gt;0,"False Negative","True Negative"))</f>
        <v>True Negative</v>
      </c>
      <c r="J132" s="2"/>
    </row>
    <row r="133" spans="1:10" x14ac:dyDescent="0.25">
      <c r="A133" t="s">
        <v>370</v>
      </c>
      <c r="C133" t="s">
        <v>264</v>
      </c>
      <c r="D133" t="s">
        <v>18</v>
      </c>
      <c r="E133" s="2" t="s">
        <v>18</v>
      </c>
      <c r="F133" s="9">
        <v>0.63</v>
      </c>
      <c r="G133" s="39">
        <v>0</v>
      </c>
      <c r="H133" t="str">
        <f>IF(F133&gt;=$J$9,IF(T_4_567101231525[[#This Row],[Errors]]=0,"True Positive","False Positive"),IF(T_4_567101231525[[#This Row],[Errors]]&gt;0,"False Negative","True Negative"))</f>
        <v>True Negative</v>
      </c>
      <c r="J133" s="2"/>
    </row>
    <row r="134" spans="1:10" x14ac:dyDescent="0.25">
      <c r="A134" t="s">
        <v>371</v>
      </c>
      <c r="C134" t="s">
        <v>264</v>
      </c>
      <c r="D134" t="s">
        <v>198</v>
      </c>
      <c r="E134" s="2" t="s">
        <v>198</v>
      </c>
      <c r="F134" s="9">
        <v>0.32</v>
      </c>
      <c r="G134" s="39">
        <v>0</v>
      </c>
      <c r="H134" t="str">
        <f>IF(F134&gt;=$J$9,IF(T_4_567101231525[[#This Row],[Errors]]=0,"True Positive","False Positive"),IF(T_4_567101231525[[#This Row],[Errors]]&gt;0,"False Negative","True Negative"))</f>
        <v>True Negative</v>
      </c>
      <c r="J134" s="2"/>
    </row>
    <row r="135" spans="1:10" x14ac:dyDescent="0.25">
      <c r="A135" t="s">
        <v>372</v>
      </c>
      <c r="C135" t="s">
        <v>264</v>
      </c>
      <c r="D135" t="s">
        <v>198</v>
      </c>
      <c r="E135" s="2" t="s">
        <v>198</v>
      </c>
      <c r="F135" s="9">
        <v>0.32</v>
      </c>
      <c r="G135" s="39">
        <v>0</v>
      </c>
      <c r="H135" t="str">
        <f>IF(F135&gt;=$J$9,IF(T_4_567101231525[[#This Row],[Errors]]=0,"True Positive","False Positive"),IF(T_4_567101231525[[#This Row],[Errors]]&gt;0,"False Negative","True Negative"))</f>
        <v>True Negative</v>
      </c>
      <c r="J135" s="2"/>
    </row>
    <row r="136" spans="1:10" x14ac:dyDescent="0.25">
      <c r="A136" t="s">
        <v>373</v>
      </c>
      <c r="C136" t="s">
        <v>264</v>
      </c>
      <c r="D136" t="s">
        <v>215</v>
      </c>
      <c r="E136" s="2" t="s">
        <v>215</v>
      </c>
      <c r="F136" s="9">
        <v>0.11</v>
      </c>
      <c r="G136" s="39">
        <v>0</v>
      </c>
      <c r="H136" t="str">
        <f>IF(F136&gt;=$J$9,IF(T_4_567101231525[[#This Row],[Errors]]=0,"True Positive","False Positive"),IF(T_4_567101231525[[#This Row],[Errors]]&gt;0,"False Negative","True Negative"))</f>
        <v>True Negative</v>
      </c>
      <c r="J136" s="2"/>
    </row>
    <row r="137" spans="1:10" x14ac:dyDescent="0.25">
      <c r="A137" t="s">
        <v>374</v>
      </c>
      <c r="C137" t="s">
        <v>264</v>
      </c>
      <c r="D137" t="s">
        <v>215</v>
      </c>
      <c r="E137" s="2" t="s">
        <v>215</v>
      </c>
      <c r="F137" s="9">
        <v>0.11</v>
      </c>
      <c r="G137" s="39">
        <v>0</v>
      </c>
      <c r="H137" t="str">
        <f>IF(F137&gt;=$J$9,IF(T_4_567101231525[[#This Row],[Errors]]=0,"True Positive","False Positive"),IF(T_4_567101231525[[#This Row],[Errors]]&gt;0,"False Negative","True Negative"))</f>
        <v>True Negative</v>
      </c>
      <c r="J137" s="2"/>
    </row>
    <row r="138" spans="1:10" x14ac:dyDescent="0.25">
      <c r="A138" t="s">
        <v>375</v>
      </c>
      <c r="C138" t="s">
        <v>264</v>
      </c>
      <c r="D138" t="s">
        <v>215</v>
      </c>
      <c r="E138" s="2" t="s">
        <v>215</v>
      </c>
      <c r="F138" s="9">
        <v>0.72</v>
      </c>
      <c r="G138" s="39">
        <v>0</v>
      </c>
      <c r="H138" t="str">
        <f>IF(F138&gt;=$J$9,IF(T_4_567101231525[[#This Row],[Errors]]=0,"True Positive","False Positive"),IF(T_4_567101231525[[#This Row],[Errors]]&gt;0,"False Negative","True Negative"))</f>
        <v>True Negative</v>
      </c>
      <c r="J138" s="2"/>
    </row>
    <row r="139" spans="1:10" x14ac:dyDescent="0.25">
      <c r="A139" t="s">
        <v>376</v>
      </c>
      <c r="C139" t="s">
        <v>264</v>
      </c>
      <c r="D139" t="s">
        <v>215</v>
      </c>
      <c r="E139" s="2" t="s">
        <v>215</v>
      </c>
      <c r="F139" s="9">
        <v>0.72</v>
      </c>
      <c r="G139" s="39">
        <v>0</v>
      </c>
      <c r="H139" t="str">
        <f>IF(F139&gt;=$J$9,IF(T_4_567101231525[[#This Row],[Errors]]=0,"True Positive","False Positive"),IF(T_4_567101231525[[#This Row],[Errors]]&gt;0,"False Negative","True Negative"))</f>
        <v>True Negative</v>
      </c>
      <c r="J139" s="2"/>
    </row>
    <row r="140" spans="1:10" x14ac:dyDescent="0.25">
      <c r="A140" t="s">
        <v>377</v>
      </c>
      <c r="C140" t="s">
        <v>264</v>
      </c>
      <c r="D140" t="s">
        <v>19</v>
      </c>
      <c r="E140" s="2" t="s">
        <v>19</v>
      </c>
      <c r="F140" s="9">
        <v>0.76</v>
      </c>
      <c r="G140" s="39">
        <v>0</v>
      </c>
      <c r="H140" t="str">
        <f>IF(F140&gt;=$J$9,IF(T_4_567101231525[[#This Row],[Errors]]=0,"True Positive","False Positive"),IF(T_4_567101231525[[#This Row],[Errors]]&gt;0,"False Negative","True Negative"))</f>
        <v>True Negative</v>
      </c>
      <c r="J140" s="2"/>
    </row>
    <row r="141" spans="1:10" x14ac:dyDescent="0.25">
      <c r="A141" t="s">
        <v>378</v>
      </c>
      <c r="C141" t="s">
        <v>264</v>
      </c>
      <c r="D141" t="s">
        <v>19</v>
      </c>
      <c r="E141" s="2" t="s">
        <v>19</v>
      </c>
      <c r="F141" s="9">
        <v>0.76</v>
      </c>
      <c r="G141" s="39">
        <v>0</v>
      </c>
      <c r="H141" t="str">
        <f>IF(F141&gt;=$J$9,IF(T_4_567101231525[[#This Row],[Errors]]=0,"True Positive","False Positive"),IF(T_4_567101231525[[#This Row],[Errors]]&gt;0,"False Negative","True Negative"))</f>
        <v>True Negative</v>
      </c>
      <c r="J141" s="2"/>
    </row>
    <row r="142" spans="1:10" x14ac:dyDescent="0.25">
      <c r="A142" t="s">
        <v>379</v>
      </c>
      <c r="C142" t="s">
        <v>264</v>
      </c>
      <c r="D142" t="s">
        <v>8</v>
      </c>
      <c r="E142" s="2" t="s">
        <v>8</v>
      </c>
      <c r="F142" s="9">
        <v>0.66</v>
      </c>
      <c r="G142" s="39">
        <v>0</v>
      </c>
      <c r="H142" t="str">
        <f>IF(F142&gt;=$J$9,IF(T_4_567101231525[[#This Row],[Errors]]=0,"True Positive","False Positive"),IF(T_4_567101231525[[#This Row],[Errors]]&gt;0,"False Negative","True Negative"))</f>
        <v>True Negative</v>
      </c>
      <c r="J142" s="2"/>
    </row>
    <row r="143" spans="1:10" x14ac:dyDescent="0.25">
      <c r="A143" t="s">
        <v>380</v>
      </c>
      <c r="C143" t="s">
        <v>264</v>
      </c>
      <c r="D143" t="s">
        <v>8</v>
      </c>
      <c r="E143" s="2" t="s">
        <v>8</v>
      </c>
      <c r="F143" s="9">
        <v>0.66</v>
      </c>
      <c r="G143" s="39">
        <v>0</v>
      </c>
      <c r="H143" t="str">
        <f>IF(F143&gt;=$J$9,IF(T_4_567101231525[[#This Row],[Errors]]=0,"True Positive","False Positive"),IF(T_4_567101231525[[#This Row],[Errors]]&gt;0,"False Negative","True Negative"))</f>
        <v>True Negative</v>
      </c>
      <c r="J143" s="2"/>
    </row>
    <row r="144" spans="1:10" x14ac:dyDescent="0.25">
      <c r="A144" t="s">
        <v>381</v>
      </c>
      <c r="C144" t="s">
        <v>264</v>
      </c>
      <c r="D144" t="s">
        <v>191</v>
      </c>
      <c r="E144" s="2" t="s">
        <v>191</v>
      </c>
      <c r="F144" s="9">
        <v>0.77</v>
      </c>
      <c r="G144" s="39">
        <v>0</v>
      </c>
      <c r="H144" t="str">
        <f>IF(F144&gt;=$J$9,IF(T_4_567101231525[[#This Row],[Errors]]=0,"True Positive","False Positive"),IF(T_4_567101231525[[#This Row],[Errors]]&gt;0,"False Negative","True Negative"))</f>
        <v>True Negative</v>
      </c>
      <c r="J144" s="2"/>
    </row>
    <row r="145" spans="1:8" x14ac:dyDescent="0.25">
      <c r="A145" t="s">
        <v>382</v>
      </c>
      <c r="C145" s="2" t="s">
        <v>264</v>
      </c>
      <c r="D145" s="2" t="s">
        <v>28</v>
      </c>
      <c r="E145" s="9" t="s">
        <v>28</v>
      </c>
      <c r="F145" s="9">
        <v>0.86</v>
      </c>
      <c r="G145" s="9">
        <v>0</v>
      </c>
      <c r="H145" s="61" t="str">
        <f>IF(F145&gt;=$J$9,IF(T_4_567101231525[[#This Row],[Errors]]=0,"True Positive","False Positive"),IF(T_4_567101231525[[#This Row],[Errors]]&gt;0,"False Negative","True Negative"))</f>
        <v>True Positive</v>
      </c>
    </row>
    <row r="146" spans="1:8" x14ac:dyDescent="0.25">
      <c r="A146" t="s">
        <v>383</v>
      </c>
      <c r="C146" s="2" t="s">
        <v>264</v>
      </c>
      <c r="D146" s="2" t="s">
        <v>28</v>
      </c>
      <c r="E146" s="9" t="s">
        <v>28</v>
      </c>
      <c r="F146" s="9">
        <v>0.86</v>
      </c>
      <c r="G146" s="9">
        <v>0</v>
      </c>
      <c r="H146" s="61" t="str">
        <f>IF(F146&gt;=$J$9,IF(T_4_567101231525[[#This Row],[Errors]]=0,"True Positive","False Positive"),IF(T_4_567101231525[[#This Row],[Errors]]&gt;0,"False Negative","True Negative"))</f>
        <v>True Positive</v>
      </c>
    </row>
    <row r="147" spans="1:8" x14ac:dyDescent="0.25">
      <c r="A147" t="s">
        <v>384</v>
      </c>
      <c r="C147" s="2" t="s">
        <v>264</v>
      </c>
      <c r="D147" s="2" t="s">
        <v>230</v>
      </c>
      <c r="E147" s="9" t="s">
        <v>230</v>
      </c>
      <c r="F147" s="9">
        <v>0.56999999999999995</v>
      </c>
      <c r="G147" s="9">
        <v>0</v>
      </c>
      <c r="H147" s="61" t="str">
        <f>IF(F147&gt;=$J$9,IF(T_4_567101231525[[#This Row],[Errors]]=0,"True Positive","False Positive"),IF(T_4_567101231525[[#This Row],[Errors]]&gt;0,"False Negative","True Negative"))</f>
        <v>True Negative</v>
      </c>
    </row>
    <row r="148" spans="1:8" x14ac:dyDescent="0.25">
      <c r="A148" t="s">
        <v>385</v>
      </c>
      <c r="C148" s="2" t="s">
        <v>264</v>
      </c>
      <c r="D148" s="2" t="s">
        <v>230</v>
      </c>
      <c r="E148" s="9" t="s">
        <v>230</v>
      </c>
      <c r="F148" s="9">
        <v>0.56999999999999995</v>
      </c>
      <c r="G148" s="9">
        <v>0</v>
      </c>
      <c r="H148" s="61" t="str">
        <f>IF(F148&gt;=$J$9,IF(T_4_567101231525[[#This Row],[Errors]]=0,"True Positive","False Positive"),IF(T_4_567101231525[[#This Row],[Errors]]&gt;0,"False Negative","True Negative"))</f>
        <v>True Negative</v>
      </c>
    </row>
    <row r="149" spans="1:8" x14ac:dyDescent="0.25">
      <c r="A149" t="s">
        <v>386</v>
      </c>
      <c r="C149" s="2" t="s">
        <v>264</v>
      </c>
      <c r="D149" s="2" t="s">
        <v>202</v>
      </c>
      <c r="E149" s="9" t="s">
        <v>202</v>
      </c>
      <c r="F149" s="9">
        <v>0.71</v>
      </c>
      <c r="G149" s="9">
        <v>0</v>
      </c>
      <c r="H149" s="61" t="str">
        <f>IF(F149&gt;=$J$9,IF(T_4_567101231525[[#This Row],[Errors]]=0,"True Positive","False Positive"),IF(T_4_567101231525[[#This Row],[Errors]]&gt;0,"False Negative","True Negative"))</f>
        <v>True Negative</v>
      </c>
    </row>
    <row r="150" spans="1:8" x14ac:dyDescent="0.25">
      <c r="A150" t="s">
        <v>387</v>
      </c>
      <c r="C150" s="2" t="s">
        <v>264</v>
      </c>
      <c r="D150" s="2" t="s">
        <v>202</v>
      </c>
      <c r="E150" s="9" t="s">
        <v>202</v>
      </c>
      <c r="F150" s="9">
        <v>0.71</v>
      </c>
      <c r="G150" s="9">
        <v>0</v>
      </c>
      <c r="H150" s="61" t="str">
        <f>IF(F150&gt;=$J$9,IF(T_4_567101231525[[#This Row],[Errors]]=0,"True Positive","False Positive"),IF(T_4_567101231525[[#This Row],[Errors]]&gt;0,"False Negative","True Negative"))</f>
        <v>True Negative</v>
      </c>
    </row>
    <row r="151" spans="1:8" x14ac:dyDescent="0.25">
      <c r="A151" t="s">
        <v>388</v>
      </c>
      <c r="C151" s="2" t="s">
        <v>264</v>
      </c>
      <c r="D151" s="2" t="s">
        <v>194</v>
      </c>
      <c r="E151" s="9" t="s">
        <v>194</v>
      </c>
      <c r="F151" s="9">
        <v>0.75</v>
      </c>
      <c r="G151" s="9">
        <v>0</v>
      </c>
      <c r="H151" s="61" t="str">
        <f>IF(F151&gt;=$J$9,IF(T_4_567101231525[[#This Row],[Errors]]=0,"True Positive","False Positive"),IF(T_4_567101231525[[#This Row],[Errors]]&gt;0,"False Negative","True Negative"))</f>
        <v>True Negative</v>
      </c>
    </row>
    <row r="152" spans="1:8" x14ac:dyDescent="0.25">
      <c r="A152" t="s">
        <v>389</v>
      </c>
      <c r="C152" s="2" t="s">
        <v>264</v>
      </c>
      <c r="D152" s="2" t="s">
        <v>194</v>
      </c>
      <c r="E152" s="9" t="s">
        <v>194</v>
      </c>
      <c r="F152" s="9">
        <v>0.75</v>
      </c>
      <c r="G152" s="9">
        <v>0</v>
      </c>
      <c r="H152" s="61" t="str">
        <f>IF(F152&gt;=$J$9,IF(T_4_567101231525[[#This Row],[Errors]]=0,"True Positive","False Positive"),IF(T_4_567101231525[[#This Row],[Errors]]&gt;0,"False Negative","True Negative"))</f>
        <v>True Negative</v>
      </c>
    </row>
    <row r="153" spans="1:8" x14ac:dyDescent="0.25">
      <c r="A153" t="s">
        <v>390</v>
      </c>
      <c r="C153" s="2" t="s">
        <v>264</v>
      </c>
      <c r="D153" s="2" t="s">
        <v>199</v>
      </c>
      <c r="E153" s="9" t="s">
        <v>199</v>
      </c>
      <c r="F153" s="9">
        <v>0.77</v>
      </c>
      <c r="G153" s="9">
        <v>0</v>
      </c>
      <c r="H153" s="61" t="str">
        <f>IF(F153&gt;=$J$9,IF(T_4_567101231525[[#This Row],[Errors]]=0,"True Positive","False Positive"),IF(T_4_567101231525[[#This Row],[Errors]]&gt;0,"False Negative","True Negative"))</f>
        <v>True Negative</v>
      </c>
    </row>
    <row r="154" spans="1:8" x14ac:dyDescent="0.25">
      <c r="A154" t="s">
        <v>391</v>
      </c>
      <c r="C154" s="2" t="s">
        <v>264</v>
      </c>
      <c r="D154" s="2" t="s">
        <v>199</v>
      </c>
      <c r="E154" s="9" t="s">
        <v>199</v>
      </c>
      <c r="F154" s="9">
        <v>0.77</v>
      </c>
      <c r="G154" s="9">
        <v>0</v>
      </c>
      <c r="H154" s="61" t="str">
        <f>IF(F154&gt;=$J$9,IF(T_4_567101231525[[#This Row],[Errors]]=0,"True Positive","False Positive"),IF(T_4_567101231525[[#This Row],[Errors]]&gt;0,"False Negative","True Negative"))</f>
        <v>True Negative</v>
      </c>
    </row>
    <row r="155" spans="1:8" x14ac:dyDescent="0.25">
      <c r="A155" t="s">
        <v>392</v>
      </c>
      <c r="C155" s="2" t="s">
        <v>264</v>
      </c>
      <c r="D155" s="2" t="s">
        <v>204</v>
      </c>
      <c r="E155" s="9" t="s">
        <v>204</v>
      </c>
      <c r="F155" s="9">
        <v>0.63</v>
      </c>
      <c r="G155" s="9">
        <v>0</v>
      </c>
      <c r="H155" s="61" t="str">
        <f>IF(F155&gt;=$J$9,IF(T_4_567101231525[[#This Row],[Errors]]=0,"True Positive","False Positive"),IF(T_4_567101231525[[#This Row],[Errors]]&gt;0,"False Negative","True Negative"))</f>
        <v>True Negative</v>
      </c>
    </row>
    <row r="156" spans="1:8" x14ac:dyDescent="0.25">
      <c r="A156" t="s">
        <v>393</v>
      </c>
      <c r="C156" s="2" t="s">
        <v>264</v>
      </c>
      <c r="D156" s="2" t="s">
        <v>204</v>
      </c>
      <c r="E156" s="9" t="s">
        <v>204</v>
      </c>
      <c r="F156" s="9">
        <v>0.63</v>
      </c>
      <c r="G156" s="9">
        <v>0</v>
      </c>
      <c r="H156" s="61" t="str">
        <f>IF(F156&gt;=$J$9,IF(T_4_567101231525[[#This Row],[Errors]]=0,"True Positive","False Positive"),IF(T_4_567101231525[[#This Row],[Errors]]&gt;0,"False Negative","True Negative"))</f>
        <v>True Negative</v>
      </c>
    </row>
    <row r="157" spans="1:8" x14ac:dyDescent="0.25">
      <c r="A157" t="s">
        <v>394</v>
      </c>
      <c r="C157" s="2" t="s">
        <v>264</v>
      </c>
      <c r="D157" s="2" t="s">
        <v>141</v>
      </c>
      <c r="E157" s="9" t="s">
        <v>141</v>
      </c>
      <c r="F157" s="9">
        <v>0.73</v>
      </c>
      <c r="G157" s="9">
        <v>0</v>
      </c>
      <c r="H157" s="61" t="str">
        <f>IF(F157&gt;=$J$9,IF(T_4_567101231525[[#This Row],[Errors]]=0,"True Positive","False Positive"),IF(T_4_567101231525[[#This Row],[Errors]]&gt;0,"False Negative","True Negative"))</f>
        <v>True Negative</v>
      </c>
    </row>
    <row r="158" spans="1:8" x14ac:dyDescent="0.25">
      <c r="A158" t="s">
        <v>395</v>
      </c>
      <c r="C158" s="2" t="s">
        <v>264</v>
      </c>
      <c r="D158" s="2" t="s">
        <v>141</v>
      </c>
      <c r="E158" s="9" t="s">
        <v>141</v>
      </c>
      <c r="F158" s="9">
        <v>0.73</v>
      </c>
      <c r="G158" s="9">
        <v>0</v>
      </c>
      <c r="H158" s="61" t="str">
        <f>IF(F158&gt;=$J$9,IF(T_4_567101231525[[#This Row],[Errors]]=0,"True Positive","False Positive"),IF(T_4_567101231525[[#This Row],[Errors]]&gt;0,"False Negative","True Negative"))</f>
        <v>True Negative</v>
      </c>
    </row>
    <row r="159" spans="1:8" x14ac:dyDescent="0.25">
      <c r="A159" t="s">
        <v>396</v>
      </c>
      <c r="C159" s="2" t="s">
        <v>264</v>
      </c>
      <c r="D159" s="2" t="s">
        <v>135</v>
      </c>
      <c r="E159" s="9" t="s">
        <v>135</v>
      </c>
      <c r="F159" s="9">
        <v>0.7</v>
      </c>
      <c r="G159" s="9">
        <v>0</v>
      </c>
      <c r="H159" s="61" t="str">
        <f>IF(F159&gt;=$J$9,IF(T_4_567101231525[[#This Row],[Errors]]=0,"True Positive","False Positive"),IF(T_4_567101231525[[#This Row],[Errors]]&gt;0,"False Negative","True Negative"))</f>
        <v>True Negative</v>
      </c>
    </row>
    <row r="160" spans="1:8" x14ac:dyDescent="0.25">
      <c r="A160" t="s">
        <v>397</v>
      </c>
      <c r="C160" s="2" t="s">
        <v>264</v>
      </c>
      <c r="D160" s="2" t="s">
        <v>135</v>
      </c>
      <c r="E160" s="9" t="s">
        <v>135</v>
      </c>
      <c r="F160" s="9">
        <v>0.7</v>
      </c>
      <c r="G160" s="9">
        <v>0</v>
      </c>
      <c r="H160" s="61" t="str">
        <f>IF(F160&gt;=$J$9,IF(T_4_567101231525[[#This Row],[Errors]]=0,"True Positive","False Positive"),IF(T_4_567101231525[[#This Row],[Errors]]&gt;0,"False Negative","True Negative"))</f>
        <v>True Negative</v>
      </c>
    </row>
    <row r="161" spans="1:8" x14ac:dyDescent="0.25">
      <c r="A161" t="s">
        <v>398</v>
      </c>
      <c r="C161" s="2" t="s">
        <v>264</v>
      </c>
      <c r="D161" s="2" t="s">
        <v>44</v>
      </c>
      <c r="E161" s="9" t="s">
        <v>44</v>
      </c>
      <c r="F161" s="9">
        <v>0.66</v>
      </c>
      <c r="G161" s="9">
        <v>0</v>
      </c>
      <c r="H161" s="61" t="str">
        <f>IF(F161&gt;=$J$9,IF(T_4_567101231525[[#This Row],[Errors]]=0,"True Positive","False Positive"),IF(T_4_567101231525[[#This Row],[Errors]]&gt;0,"False Negative","True Negative"))</f>
        <v>True Negative</v>
      </c>
    </row>
    <row r="162" spans="1:8" x14ac:dyDescent="0.25">
      <c r="A162" t="s">
        <v>399</v>
      </c>
      <c r="C162" s="2" t="s">
        <v>264</v>
      </c>
      <c r="D162" s="2" t="s">
        <v>44</v>
      </c>
      <c r="E162" s="9" t="s">
        <v>44</v>
      </c>
      <c r="F162" s="9">
        <v>0.66</v>
      </c>
      <c r="G162" s="9">
        <v>0</v>
      </c>
      <c r="H162" s="61" t="str">
        <f>IF(F162&gt;=$J$9,IF(T_4_567101231525[[#This Row],[Errors]]=0,"True Positive","False Positive"),IF(T_4_567101231525[[#This Row],[Errors]]&gt;0,"False Negative","True Negative"))</f>
        <v>True Negative</v>
      </c>
    </row>
    <row r="163" spans="1:8" x14ac:dyDescent="0.25">
      <c r="A163" t="s">
        <v>400</v>
      </c>
      <c r="C163" s="2" t="s">
        <v>264</v>
      </c>
      <c r="D163" s="2" t="s">
        <v>44</v>
      </c>
      <c r="E163" s="9" t="s">
        <v>44</v>
      </c>
      <c r="F163" s="9">
        <v>0.73</v>
      </c>
      <c r="G163" s="9">
        <v>0</v>
      </c>
      <c r="H163" s="61" t="str">
        <f>IF(F163&gt;=$J$9,IF(T_4_567101231525[[#This Row],[Errors]]=0,"True Positive","False Positive"),IF(T_4_567101231525[[#This Row],[Errors]]&gt;0,"False Negative","True Negative"))</f>
        <v>True Negative</v>
      </c>
    </row>
    <row r="164" spans="1:8" x14ac:dyDescent="0.25">
      <c r="A164" t="s">
        <v>401</v>
      </c>
      <c r="C164" s="2" t="s">
        <v>264</v>
      </c>
      <c r="D164" s="2" t="s">
        <v>44</v>
      </c>
      <c r="E164" s="9" t="s">
        <v>44</v>
      </c>
      <c r="F164" s="9">
        <v>0.73</v>
      </c>
      <c r="G164" s="9">
        <v>0</v>
      </c>
      <c r="H164" s="61" t="str">
        <f>IF(F164&gt;=$J$9,IF(T_4_567101231525[[#This Row],[Errors]]=0,"True Positive","False Positive"),IF(T_4_567101231525[[#This Row],[Errors]]&gt;0,"False Negative","True Negative"))</f>
        <v>True Negative</v>
      </c>
    </row>
    <row r="165" spans="1:8" x14ac:dyDescent="0.25">
      <c r="A165" t="s">
        <v>402</v>
      </c>
      <c r="C165" s="2" t="s">
        <v>264</v>
      </c>
      <c r="D165" s="2" t="s">
        <v>242</v>
      </c>
      <c r="E165" s="9" t="s">
        <v>242</v>
      </c>
      <c r="F165" s="9">
        <v>0.14000000000000001</v>
      </c>
      <c r="G165" s="9">
        <v>0</v>
      </c>
      <c r="H165" s="61" t="str">
        <f>IF(F165&gt;=$J$9,IF(T_4_567101231525[[#This Row],[Errors]]=0,"True Positive","False Positive"),IF(T_4_567101231525[[#This Row],[Errors]]&gt;0,"False Negative","True Negative"))</f>
        <v>True Negative</v>
      </c>
    </row>
    <row r="166" spans="1:8" x14ac:dyDescent="0.25">
      <c r="A166" t="s">
        <v>404</v>
      </c>
      <c r="C166" s="2" t="s">
        <v>264</v>
      </c>
      <c r="D166" s="2" t="s">
        <v>242</v>
      </c>
      <c r="E166" s="9" t="s">
        <v>242</v>
      </c>
      <c r="F166" s="9">
        <v>0.14000000000000001</v>
      </c>
      <c r="G166" s="9">
        <v>0</v>
      </c>
      <c r="H166" s="61" t="str">
        <f>IF(F166&gt;=$J$9,IF(T_4_567101231525[[#This Row],[Errors]]=0,"True Positive","False Positive"),IF(T_4_567101231525[[#This Row],[Errors]]&gt;0,"False Negative","True Negative"))</f>
        <v>True Negative</v>
      </c>
    </row>
    <row r="167" spans="1:8" x14ac:dyDescent="0.25">
      <c r="A167" t="s">
        <v>405</v>
      </c>
      <c r="C167" s="2" t="s">
        <v>264</v>
      </c>
      <c r="D167" s="2" t="s">
        <v>203</v>
      </c>
      <c r="E167" s="9" t="s">
        <v>203</v>
      </c>
      <c r="F167" s="9">
        <v>0.12</v>
      </c>
      <c r="G167" s="9">
        <v>0</v>
      </c>
      <c r="H167" s="61" t="str">
        <f>IF(F167&gt;=$J$9,IF(T_4_567101231525[[#This Row],[Errors]]=0,"True Positive","False Positive"),IF(T_4_567101231525[[#This Row],[Errors]]&gt;0,"False Negative","True Negative"))</f>
        <v>True Negative</v>
      </c>
    </row>
    <row r="168" spans="1:8" x14ac:dyDescent="0.25">
      <c r="A168" t="s">
        <v>406</v>
      </c>
      <c r="C168" s="2" t="s">
        <v>264</v>
      </c>
      <c r="D168" s="2" t="s">
        <v>203</v>
      </c>
      <c r="E168" s="9" t="s">
        <v>203</v>
      </c>
      <c r="F168" s="9">
        <v>0.12</v>
      </c>
      <c r="G168" s="9">
        <v>0</v>
      </c>
      <c r="H168" s="61" t="str">
        <f>IF(F168&gt;=$J$9,IF(T_4_567101231525[[#This Row],[Errors]]=0,"True Positive","False Positive"),IF(T_4_567101231525[[#This Row],[Errors]]&gt;0,"False Negative","True Negative"))</f>
        <v>True Negative</v>
      </c>
    </row>
    <row r="169" spans="1:8" x14ac:dyDescent="0.25">
      <c r="A169" t="s">
        <v>407</v>
      </c>
      <c r="C169" s="2" t="s">
        <v>264</v>
      </c>
      <c r="D169" s="2" t="s">
        <v>240</v>
      </c>
      <c r="E169" s="9" t="s">
        <v>240</v>
      </c>
      <c r="F169" s="9">
        <v>0.57999999999999996</v>
      </c>
      <c r="G169" s="9">
        <v>0</v>
      </c>
      <c r="H169" s="61" t="str">
        <f>IF(F169&gt;=$J$9,IF(T_4_567101231525[[#This Row],[Errors]]=0,"True Positive","False Positive"),IF(T_4_567101231525[[#This Row],[Errors]]&gt;0,"False Negative","True Negative"))</f>
        <v>True Negative</v>
      </c>
    </row>
    <row r="170" spans="1:8" x14ac:dyDescent="0.25">
      <c r="A170" t="s">
        <v>409</v>
      </c>
      <c r="C170" s="2" t="s">
        <v>264</v>
      </c>
      <c r="D170" s="2" t="s">
        <v>240</v>
      </c>
      <c r="E170" s="9" t="s">
        <v>240</v>
      </c>
      <c r="F170" s="9">
        <v>0.57999999999999996</v>
      </c>
      <c r="G170" s="9">
        <v>0</v>
      </c>
      <c r="H170" s="61" t="str">
        <f>IF(F170&gt;=$J$9,IF(T_4_567101231525[[#This Row],[Errors]]=0,"True Positive","False Positive"),IF(T_4_567101231525[[#This Row],[Errors]]&gt;0,"False Negative","True Negative"))</f>
        <v>True Negative</v>
      </c>
    </row>
    <row r="171" spans="1:8" x14ac:dyDescent="0.25">
      <c r="A171" t="s">
        <v>410</v>
      </c>
      <c r="C171" s="2" t="s">
        <v>264</v>
      </c>
      <c r="D171" s="2" t="s">
        <v>156</v>
      </c>
      <c r="E171" s="9" t="s">
        <v>156</v>
      </c>
      <c r="F171" s="9">
        <v>0.12</v>
      </c>
      <c r="G171" s="9">
        <v>0</v>
      </c>
      <c r="H171" s="61" t="str">
        <f>IF(F171&gt;=$J$9,IF(T_4_567101231525[[#This Row],[Errors]]=0,"True Positive","False Positive"),IF(T_4_567101231525[[#This Row],[Errors]]&gt;0,"False Negative","True Negative"))</f>
        <v>True Negative</v>
      </c>
    </row>
    <row r="172" spans="1:8" x14ac:dyDescent="0.25">
      <c r="A172" t="s">
        <v>411</v>
      </c>
      <c r="C172" s="2" t="s">
        <v>264</v>
      </c>
      <c r="D172" s="2" t="s">
        <v>156</v>
      </c>
      <c r="E172" s="9" t="s">
        <v>156</v>
      </c>
      <c r="F172" s="9">
        <v>0.12</v>
      </c>
      <c r="G172" s="9">
        <v>0</v>
      </c>
      <c r="H172" s="61" t="str">
        <f>IF(F172&gt;=$J$9,IF(T_4_567101231525[[#This Row],[Errors]]=0,"True Positive","False Positive"),IF(T_4_567101231525[[#This Row],[Errors]]&gt;0,"False Negative","True Negative"))</f>
        <v>True Negative</v>
      </c>
    </row>
    <row r="173" spans="1:8" x14ac:dyDescent="0.25">
      <c r="A173" t="s">
        <v>412</v>
      </c>
      <c r="C173" s="2" t="s">
        <v>264</v>
      </c>
      <c r="D173" s="2" t="s">
        <v>36</v>
      </c>
      <c r="E173" s="9" t="s">
        <v>36</v>
      </c>
      <c r="F173" s="9">
        <v>0.5</v>
      </c>
      <c r="G173" s="9">
        <v>0</v>
      </c>
      <c r="H173" s="61" t="str">
        <f>IF(F173&gt;=$J$9,IF(T_4_567101231525[[#This Row],[Errors]]=0,"True Positive","False Positive"),IF(T_4_567101231525[[#This Row],[Errors]]&gt;0,"False Negative","True Negative"))</f>
        <v>True Negative</v>
      </c>
    </row>
    <row r="174" spans="1:8" x14ac:dyDescent="0.25">
      <c r="A174" t="s">
        <v>414</v>
      </c>
      <c r="C174" s="2" t="s">
        <v>264</v>
      </c>
      <c r="D174" s="2" t="s">
        <v>36</v>
      </c>
      <c r="E174" s="9" t="s">
        <v>36</v>
      </c>
      <c r="F174" s="9">
        <v>0.5</v>
      </c>
      <c r="G174" s="9">
        <v>0</v>
      </c>
      <c r="H174" s="61" t="str">
        <f>IF(F174&gt;=$J$9,IF(T_4_567101231525[[#This Row],[Errors]]=0,"True Positive","False Positive"),IF(T_4_567101231525[[#This Row],[Errors]]&gt;0,"False Negative","True Negative"))</f>
        <v>True Negative</v>
      </c>
    </row>
    <row r="175" spans="1:8" x14ac:dyDescent="0.25">
      <c r="A175" t="s">
        <v>415</v>
      </c>
      <c r="C175" s="2" t="s">
        <v>264</v>
      </c>
      <c r="D175" s="2" t="s">
        <v>36</v>
      </c>
      <c r="E175" s="9" t="s">
        <v>36</v>
      </c>
      <c r="F175" s="9">
        <v>0.78</v>
      </c>
      <c r="G175" s="9">
        <v>0</v>
      </c>
      <c r="H175" s="61" t="str">
        <f>IF(F175&gt;=$J$9,IF(T_4_567101231525[[#This Row],[Errors]]=0,"True Positive","False Positive"),IF(T_4_567101231525[[#This Row],[Errors]]&gt;0,"False Negative","True Negative"))</f>
        <v>True Positive</v>
      </c>
    </row>
    <row r="176" spans="1:8" x14ac:dyDescent="0.25">
      <c r="A176" t="s">
        <v>416</v>
      </c>
      <c r="C176" s="2" t="s">
        <v>264</v>
      </c>
      <c r="D176" s="2" t="s">
        <v>36</v>
      </c>
      <c r="E176" s="9" t="s">
        <v>36</v>
      </c>
      <c r="F176" s="9">
        <v>0.78</v>
      </c>
      <c r="G176" s="9">
        <v>0</v>
      </c>
      <c r="H176" s="61" t="str">
        <f>IF(F176&gt;=$J$9,IF(T_4_567101231525[[#This Row],[Errors]]=0,"True Positive","False Positive"),IF(T_4_567101231525[[#This Row],[Errors]]&gt;0,"False Negative","True Negative"))</f>
        <v>True Positive</v>
      </c>
    </row>
    <row r="177" spans="1:8" x14ac:dyDescent="0.25">
      <c r="A177" t="s">
        <v>417</v>
      </c>
      <c r="C177" s="2" t="s">
        <v>264</v>
      </c>
      <c r="D177" s="2" t="s">
        <v>195</v>
      </c>
      <c r="E177" s="9" t="s">
        <v>195</v>
      </c>
      <c r="F177" s="9">
        <v>0.78</v>
      </c>
      <c r="G177" s="9">
        <v>0</v>
      </c>
      <c r="H177" s="61" t="str">
        <f>IF(F177&gt;=$J$9,IF(T_4_567101231525[[#This Row],[Errors]]=0,"True Positive","False Positive"),IF(T_4_567101231525[[#This Row],[Errors]]&gt;0,"False Negative","True Negative"))</f>
        <v>True Positive</v>
      </c>
    </row>
    <row r="178" spans="1:8" x14ac:dyDescent="0.25">
      <c r="A178" t="s">
        <v>418</v>
      </c>
      <c r="C178" s="2" t="s">
        <v>264</v>
      </c>
      <c r="D178" s="2" t="s">
        <v>195</v>
      </c>
      <c r="E178" s="9" t="s">
        <v>195</v>
      </c>
      <c r="F178" s="9">
        <v>0.78</v>
      </c>
      <c r="G178" s="9">
        <v>0</v>
      </c>
      <c r="H178" s="61" t="str">
        <f>IF(F178&gt;=$J$9,IF(T_4_567101231525[[#This Row],[Errors]]=0,"True Positive","False Positive"),IF(T_4_567101231525[[#This Row],[Errors]]&gt;0,"False Negative","True Negative"))</f>
        <v>True Positive</v>
      </c>
    </row>
    <row r="179" spans="1:8" x14ac:dyDescent="0.25">
      <c r="A179" t="s">
        <v>419</v>
      </c>
      <c r="C179" s="2" t="s">
        <v>264</v>
      </c>
      <c r="D179" s="2" t="s">
        <v>158</v>
      </c>
      <c r="E179" s="9" t="s">
        <v>158</v>
      </c>
      <c r="F179" s="9">
        <v>0.77</v>
      </c>
      <c r="G179" s="9">
        <v>0</v>
      </c>
      <c r="H179" s="61" t="str">
        <f>IF(F179&gt;=$J$9,IF(T_4_567101231525[[#This Row],[Errors]]=0,"True Positive","False Positive"),IF(T_4_567101231525[[#This Row],[Errors]]&gt;0,"False Negative","True Negative"))</f>
        <v>True Negative</v>
      </c>
    </row>
    <row r="180" spans="1:8" x14ac:dyDescent="0.25">
      <c r="A180" t="s">
        <v>420</v>
      </c>
      <c r="C180" s="2" t="s">
        <v>264</v>
      </c>
      <c r="D180" s="2" t="s">
        <v>158</v>
      </c>
      <c r="E180" s="9" t="s">
        <v>158</v>
      </c>
      <c r="F180" s="9">
        <v>0.77</v>
      </c>
      <c r="G180" s="9">
        <v>0</v>
      </c>
      <c r="H180" s="61" t="str">
        <f>IF(F180&gt;=$J$9,IF(T_4_567101231525[[#This Row],[Errors]]=0,"True Positive","False Positive"),IF(T_4_567101231525[[#This Row],[Errors]]&gt;0,"False Negative","True Negative"))</f>
        <v>True Negative</v>
      </c>
    </row>
    <row r="181" spans="1:8" x14ac:dyDescent="0.25">
      <c r="A181" t="s">
        <v>421</v>
      </c>
      <c r="C181" s="2" t="s">
        <v>264</v>
      </c>
      <c r="D181" s="2" t="s">
        <v>2</v>
      </c>
      <c r="E181" s="9" t="s">
        <v>2</v>
      </c>
      <c r="F181" s="9">
        <v>0.83</v>
      </c>
      <c r="G181" s="9">
        <v>0</v>
      </c>
      <c r="H181" s="61" t="str">
        <f>IF(F181&gt;=$J$9,IF(T_4_567101231525[[#This Row],[Errors]]=0,"True Positive","False Positive"),IF(T_4_567101231525[[#This Row],[Errors]]&gt;0,"False Negative","True Negative"))</f>
        <v>True Positive</v>
      </c>
    </row>
    <row r="182" spans="1:8" x14ac:dyDescent="0.25">
      <c r="A182" t="s">
        <v>422</v>
      </c>
      <c r="C182" s="2" t="s">
        <v>264</v>
      </c>
      <c r="D182" s="2" t="s">
        <v>2</v>
      </c>
      <c r="E182" s="9" t="s">
        <v>2</v>
      </c>
      <c r="F182" s="9">
        <v>0.83</v>
      </c>
      <c r="G182" s="9">
        <v>0</v>
      </c>
      <c r="H182" s="61" t="str">
        <f>IF(F182&gt;=$J$9,IF(T_4_567101231525[[#This Row],[Errors]]=0,"True Positive","False Positive"),IF(T_4_567101231525[[#This Row],[Errors]]&gt;0,"False Negative","True Negative"))</f>
        <v>True Positive</v>
      </c>
    </row>
    <row r="183" spans="1:8" x14ac:dyDescent="0.25">
      <c r="A183" t="s">
        <v>423</v>
      </c>
      <c r="C183" s="2" t="s">
        <v>264</v>
      </c>
      <c r="D183" s="2" t="s">
        <v>2</v>
      </c>
      <c r="E183" s="9" t="s">
        <v>2</v>
      </c>
      <c r="F183" s="9">
        <v>0.78</v>
      </c>
      <c r="G183" s="9">
        <v>0</v>
      </c>
      <c r="H183" s="61" t="str">
        <f>IF(F183&gt;=$J$9,IF(T_4_567101231525[[#This Row],[Errors]]=0,"True Positive","False Positive"),IF(T_4_567101231525[[#This Row],[Errors]]&gt;0,"False Negative","True Negative"))</f>
        <v>True Positive</v>
      </c>
    </row>
    <row r="184" spans="1:8" x14ac:dyDescent="0.25">
      <c r="A184" t="s">
        <v>424</v>
      </c>
      <c r="C184" s="2" t="s">
        <v>264</v>
      </c>
      <c r="D184" s="2" t="s">
        <v>2</v>
      </c>
      <c r="E184" s="9" t="s">
        <v>2</v>
      </c>
      <c r="F184" s="9">
        <v>0.78</v>
      </c>
      <c r="G184" s="9">
        <v>0</v>
      </c>
      <c r="H184" s="61" t="str">
        <f>IF(F184&gt;=$J$9,IF(T_4_567101231525[[#This Row],[Errors]]=0,"True Positive","False Positive"),IF(T_4_567101231525[[#This Row],[Errors]]&gt;0,"False Negative","True Negative"))</f>
        <v>True Positive</v>
      </c>
    </row>
    <row r="185" spans="1:8" x14ac:dyDescent="0.25">
      <c r="A185" t="s">
        <v>425</v>
      </c>
      <c r="C185" s="2" t="s">
        <v>264</v>
      </c>
      <c r="D185" s="2" t="s">
        <v>226</v>
      </c>
      <c r="E185" s="9" t="s">
        <v>226</v>
      </c>
      <c r="F185" s="9">
        <v>0.8</v>
      </c>
      <c r="G185" s="9">
        <v>0</v>
      </c>
      <c r="H185" s="61" t="str">
        <f>IF(F185&gt;=$J$9,IF(T_4_567101231525[[#This Row],[Errors]]=0,"True Positive","False Positive"),IF(T_4_567101231525[[#This Row],[Errors]]&gt;0,"False Negative","True Negative"))</f>
        <v>True Positive</v>
      </c>
    </row>
    <row r="186" spans="1:8" x14ac:dyDescent="0.25">
      <c r="A186" t="s">
        <v>426</v>
      </c>
      <c r="C186" s="2" t="s">
        <v>264</v>
      </c>
      <c r="D186" s="2" t="s">
        <v>226</v>
      </c>
      <c r="E186" s="9" t="s">
        <v>226</v>
      </c>
      <c r="F186" s="9">
        <v>0.8</v>
      </c>
      <c r="G186" s="9">
        <v>0</v>
      </c>
      <c r="H186" s="61" t="str">
        <f>IF(F186&gt;=$J$9,IF(T_4_567101231525[[#This Row],[Errors]]=0,"True Positive","False Positive"),IF(T_4_567101231525[[#This Row],[Errors]]&gt;0,"False Negative","True Negative"))</f>
        <v>True Positive</v>
      </c>
    </row>
    <row r="187" spans="1:8" x14ac:dyDescent="0.25">
      <c r="A187" t="s">
        <v>427</v>
      </c>
      <c r="C187" s="2" t="s">
        <v>264</v>
      </c>
      <c r="D187" s="2" t="s">
        <v>226</v>
      </c>
      <c r="E187" s="9" t="s">
        <v>226</v>
      </c>
      <c r="F187" s="9">
        <v>0.83</v>
      </c>
      <c r="G187" s="9">
        <v>0</v>
      </c>
      <c r="H187" s="61" t="str">
        <f>IF(F187&gt;=$J$9,IF(T_4_567101231525[[#This Row],[Errors]]=0,"True Positive","False Positive"),IF(T_4_567101231525[[#This Row],[Errors]]&gt;0,"False Negative","True Negative"))</f>
        <v>True Positive</v>
      </c>
    </row>
    <row r="188" spans="1:8" x14ac:dyDescent="0.25">
      <c r="A188" t="s">
        <v>428</v>
      </c>
      <c r="C188" s="2" t="s">
        <v>264</v>
      </c>
      <c r="D188" s="2" t="s">
        <v>226</v>
      </c>
      <c r="E188" s="9" t="s">
        <v>226</v>
      </c>
      <c r="F188" s="9">
        <v>0.83</v>
      </c>
      <c r="G188" s="9">
        <v>0</v>
      </c>
      <c r="H188" s="61" t="str">
        <f>IF(F188&gt;=$J$9,IF(T_4_567101231525[[#This Row],[Errors]]=0,"True Positive","False Positive"),IF(T_4_567101231525[[#This Row],[Errors]]&gt;0,"False Negative","True Negative"))</f>
        <v>True Positive</v>
      </c>
    </row>
    <row r="189" spans="1:8" x14ac:dyDescent="0.25">
      <c r="A189" t="s">
        <v>429</v>
      </c>
      <c r="C189" s="2" t="s">
        <v>264</v>
      </c>
      <c r="D189" s="2" t="s">
        <v>16</v>
      </c>
      <c r="E189" s="9" t="s">
        <v>16</v>
      </c>
      <c r="F189" s="9">
        <v>0.77</v>
      </c>
      <c r="G189" s="9">
        <v>0</v>
      </c>
      <c r="H189" s="61" t="str">
        <f>IF(F189&gt;=$J$9,IF(T_4_567101231525[[#This Row],[Errors]]=0,"True Positive","False Positive"),IF(T_4_567101231525[[#This Row],[Errors]]&gt;0,"False Negative","True Negative"))</f>
        <v>True Negative</v>
      </c>
    </row>
    <row r="190" spans="1:8" x14ac:dyDescent="0.25">
      <c r="A190" t="s">
        <v>430</v>
      </c>
      <c r="C190" s="2" t="s">
        <v>264</v>
      </c>
      <c r="D190" s="2" t="s">
        <v>16</v>
      </c>
      <c r="E190" s="9" t="s">
        <v>16</v>
      </c>
      <c r="F190" s="9">
        <v>0.77</v>
      </c>
      <c r="G190" s="9">
        <v>0</v>
      </c>
      <c r="H190" s="61" t="str">
        <f>IF(F190&gt;=$J$9,IF(T_4_567101231525[[#This Row],[Errors]]=0,"True Positive","False Positive"),IF(T_4_567101231525[[#This Row],[Errors]]&gt;0,"False Negative","True Negative"))</f>
        <v>True Negative</v>
      </c>
    </row>
    <row r="191" spans="1:8" x14ac:dyDescent="0.25">
      <c r="A191" t="s">
        <v>431</v>
      </c>
      <c r="C191" s="2" t="s">
        <v>264</v>
      </c>
      <c r="D191" s="2" t="s">
        <v>248</v>
      </c>
      <c r="E191" s="9" t="s">
        <v>248</v>
      </c>
      <c r="F191" s="9">
        <v>0.66</v>
      </c>
      <c r="G191" s="9">
        <v>0</v>
      </c>
      <c r="H191" s="61" t="str">
        <f>IF(F191&gt;=$J$9,IF(T_4_567101231525[[#This Row],[Errors]]=0,"True Positive","False Positive"),IF(T_4_567101231525[[#This Row],[Errors]]&gt;0,"False Negative","True Negative"))</f>
        <v>True Negative</v>
      </c>
    </row>
    <row r="192" spans="1:8" x14ac:dyDescent="0.25">
      <c r="A192" t="s">
        <v>433</v>
      </c>
      <c r="C192" s="2" t="s">
        <v>264</v>
      </c>
      <c r="D192" s="2" t="s">
        <v>248</v>
      </c>
      <c r="E192" s="9" t="s">
        <v>248</v>
      </c>
      <c r="F192" s="9">
        <v>0.66</v>
      </c>
      <c r="G192" s="9">
        <v>0</v>
      </c>
      <c r="H192" s="61" t="str">
        <f>IF(F192&gt;=$J$9,IF(T_4_567101231525[[#This Row],[Errors]]=0,"True Positive","False Positive"),IF(T_4_567101231525[[#This Row],[Errors]]&gt;0,"False Negative","True Negative"))</f>
        <v>True Negative</v>
      </c>
    </row>
    <row r="193" spans="1:8" x14ac:dyDescent="0.25">
      <c r="A193" t="s">
        <v>434</v>
      </c>
      <c r="C193" s="2" t="s">
        <v>264</v>
      </c>
      <c r="D193" s="2" t="s">
        <v>248</v>
      </c>
      <c r="E193" s="9" t="s">
        <v>248</v>
      </c>
      <c r="F193" s="9">
        <v>0.17</v>
      </c>
      <c r="G193" s="9">
        <v>0</v>
      </c>
      <c r="H193" s="61" t="str">
        <f>IF(F193&gt;=$J$9,IF(T_4_567101231525[[#This Row],[Errors]]=0,"True Positive","False Positive"),IF(T_4_567101231525[[#This Row],[Errors]]&gt;0,"False Negative","True Negative"))</f>
        <v>True Negative</v>
      </c>
    </row>
    <row r="194" spans="1:8" x14ac:dyDescent="0.25">
      <c r="A194" t="s">
        <v>436</v>
      </c>
      <c r="C194" s="2" t="s">
        <v>264</v>
      </c>
      <c r="D194" s="2" t="s">
        <v>248</v>
      </c>
      <c r="E194" s="9" t="s">
        <v>248</v>
      </c>
      <c r="F194" s="9">
        <v>0.17</v>
      </c>
      <c r="G194" s="9">
        <v>0</v>
      </c>
      <c r="H194" s="61" t="str">
        <f>IF(F194&gt;=$J$9,IF(T_4_567101231525[[#This Row],[Errors]]=0,"True Positive","False Positive"),IF(T_4_567101231525[[#This Row],[Errors]]&gt;0,"False Negative","True Negative"))</f>
        <v>True Negative</v>
      </c>
    </row>
    <row r="195" spans="1:8" x14ac:dyDescent="0.25">
      <c r="A195" t="s">
        <v>437</v>
      </c>
      <c r="C195" s="2" t="s">
        <v>264</v>
      </c>
      <c r="D195" s="2" t="s">
        <v>26</v>
      </c>
      <c r="E195" s="9" t="s">
        <v>26</v>
      </c>
      <c r="F195" s="9">
        <v>0.8</v>
      </c>
      <c r="G195" s="9">
        <v>0</v>
      </c>
      <c r="H195" s="61" t="str">
        <f>IF(F195&gt;=$J$9,IF(T_4_567101231525[[#This Row],[Errors]]=0,"True Positive","False Positive"),IF(T_4_567101231525[[#This Row],[Errors]]&gt;0,"False Negative","True Negative"))</f>
        <v>True Positive</v>
      </c>
    </row>
    <row r="196" spans="1:8" x14ac:dyDescent="0.25">
      <c r="A196" t="s">
        <v>438</v>
      </c>
      <c r="C196" s="2" t="s">
        <v>264</v>
      </c>
      <c r="D196" s="2" t="s">
        <v>26</v>
      </c>
      <c r="E196" s="9" t="s">
        <v>26</v>
      </c>
      <c r="F196" s="9">
        <v>0.8</v>
      </c>
      <c r="G196" s="9">
        <v>0</v>
      </c>
      <c r="H196" s="61" t="str">
        <f>IF(F196&gt;=$J$9,IF(T_4_567101231525[[#This Row],[Errors]]=0,"True Positive","False Positive"),IF(T_4_567101231525[[#This Row],[Errors]]&gt;0,"False Negative","True Negative"))</f>
        <v>True Positive</v>
      </c>
    </row>
    <row r="197" spans="1:8" x14ac:dyDescent="0.25">
      <c r="A197" t="s">
        <v>439</v>
      </c>
      <c r="C197" s="2" t="s">
        <v>264</v>
      </c>
      <c r="D197" s="2" t="s">
        <v>208</v>
      </c>
      <c r="E197" s="9" t="s">
        <v>208</v>
      </c>
      <c r="F197" s="9">
        <v>0.77</v>
      </c>
      <c r="G197" s="9">
        <v>0</v>
      </c>
      <c r="H197" s="61" t="str">
        <f>IF(F197&gt;=$J$9,IF(T_4_567101231525[[#This Row],[Errors]]=0,"True Positive","False Positive"),IF(T_4_567101231525[[#This Row],[Errors]]&gt;0,"False Negative","True Negative"))</f>
        <v>True Negative</v>
      </c>
    </row>
    <row r="198" spans="1:8" x14ac:dyDescent="0.25">
      <c r="A198" t="s">
        <v>440</v>
      </c>
      <c r="C198" s="2" t="s">
        <v>264</v>
      </c>
      <c r="D198" s="2" t="s">
        <v>208</v>
      </c>
      <c r="E198" s="9" t="s">
        <v>208</v>
      </c>
      <c r="F198" s="9">
        <v>0.77</v>
      </c>
      <c r="G198" s="9">
        <v>0</v>
      </c>
      <c r="H198" s="61" t="str">
        <f>IF(F198&gt;=$J$9,IF(T_4_567101231525[[#This Row],[Errors]]=0,"True Positive","False Positive"),IF(T_4_567101231525[[#This Row],[Errors]]&gt;0,"False Negative","True Negative"))</f>
        <v>True Negative</v>
      </c>
    </row>
    <row r="199" spans="1:8" x14ac:dyDescent="0.25">
      <c r="A199" t="s">
        <v>441</v>
      </c>
      <c r="C199" s="2" t="s">
        <v>264</v>
      </c>
      <c r="D199" s="2" t="s">
        <v>225</v>
      </c>
      <c r="E199" s="9" t="s">
        <v>225</v>
      </c>
      <c r="F199" s="9">
        <v>0.56999999999999995</v>
      </c>
      <c r="G199" s="9">
        <v>0</v>
      </c>
      <c r="H199" s="61" t="str">
        <f>IF(F199&gt;=$J$9,IF(T_4_567101231525[[#This Row],[Errors]]=0,"True Positive","False Positive"),IF(T_4_567101231525[[#This Row],[Errors]]&gt;0,"False Negative","True Negative"))</f>
        <v>True Negative</v>
      </c>
    </row>
    <row r="200" spans="1:8" x14ac:dyDescent="0.25">
      <c r="A200" t="s">
        <v>442</v>
      </c>
      <c r="C200" s="2" t="s">
        <v>264</v>
      </c>
      <c r="D200" s="2" t="s">
        <v>225</v>
      </c>
      <c r="E200" s="9" t="s">
        <v>225</v>
      </c>
      <c r="F200" s="9">
        <v>0.56999999999999995</v>
      </c>
      <c r="G200" s="9">
        <v>0</v>
      </c>
      <c r="H200" s="61" t="str">
        <f>IF(F200&gt;=$J$9,IF(T_4_567101231525[[#This Row],[Errors]]=0,"True Positive","False Positive"),IF(T_4_567101231525[[#This Row],[Errors]]&gt;0,"False Negative","True Negative"))</f>
        <v>True Negative</v>
      </c>
    </row>
    <row r="201" spans="1:8" x14ac:dyDescent="0.25">
      <c r="A201" t="s">
        <v>443</v>
      </c>
      <c r="C201" s="2" t="s">
        <v>264</v>
      </c>
      <c r="D201" s="2" t="s">
        <v>155</v>
      </c>
      <c r="E201" s="9" t="s">
        <v>155</v>
      </c>
      <c r="F201" s="9">
        <v>0.71</v>
      </c>
      <c r="G201" s="9">
        <v>0</v>
      </c>
      <c r="H201" s="61" t="str">
        <f>IF(F201&gt;=$J$9,IF(T_4_567101231525[[#This Row],[Errors]]=0,"True Positive","False Positive"),IF(T_4_567101231525[[#This Row],[Errors]]&gt;0,"False Negative","True Negative"))</f>
        <v>True Negative</v>
      </c>
    </row>
    <row r="202" spans="1:8" x14ac:dyDescent="0.25">
      <c r="A202" t="s">
        <v>444</v>
      </c>
      <c r="C202" s="2" t="s">
        <v>264</v>
      </c>
      <c r="D202" s="2" t="s">
        <v>155</v>
      </c>
      <c r="E202" s="9" t="s">
        <v>155</v>
      </c>
      <c r="F202" s="9">
        <v>0.71</v>
      </c>
      <c r="G202" s="9">
        <v>0</v>
      </c>
      <c r="H202" s="61" t="str">
        <f>IF(F202&gt;=$J$9,IF(T_4_567101231525[[#This Row],[Errors]]=0,"True Positive","False Positive"),IF(T_4_567101231525[[#This Row],[Errors]]&gt;0,"False Negative","True Negative"))</f>
        <v>True Negative</v>
      </c>
    </row>
    <row r="203" spans="1:8" x14ac:dyDescent="0.25">
      <c r="A203" t="s">
        <v>445</v>
      </c>
      <c r="C203" s="2" t="s">
        <v>264</v>
      </c>
      <c r="D203" s="2" t="s">
        <v>155</v>
      </c>
      <c r="E203" s="9" t="s">
        <v>446</v>
      </c>
      <c r="F203" s="9">
        <v>0.11</v>
      </c>
      <c r="G203" s="9">
        <v>2</v>
      </c>
      <c r="H203" s="61" t="str">
        <f>IF(F203&gt;=$J$9,IF(T_4_567101231525[[#This Row],[Errors]]=0,"True Positive","False Positive"),IF(T_4_567101231525[[#This Row],[Errors]]&gt;0,"False Negative","True Negative"))</f>
        <v>False Negative</v>
      </c>
    </row>
    <row r="204" spans="1:8" x14ac:dyDescent="0.25">
      <c r="A204" t="s">
        <v>447</v>
      </c>
      <c r="C204" s="2" t="s">
        <v>264</v>
      </c>
      <c r="D204" s="2" t="s">
        <v>155</v>
      </c>
      <c r="E204" s="9" t="s">
        <v>446</v>
      </c>
      <c r="F204" s="9">
        <v>0.11</v>
      </c>
      <c r="G204" s="9">
        <v>2</v>
      </c>
      <c r="H204" s="61" t="str">
        <f>IF(F204&gt;=$J$9,IF(T_4_567101231525[[#This Row],[Errors]]=0,"True Positive","False Positive"),IF(T_4_567101231525[[#This Row],[Errors]]&gt;0,"False Negative","True Negative"))</f>
        <v>False Negative</v>
      </c>
    </row>
    <row r="205" spans="1:8" x14ac:dyDescent="0.25">
      <c r="A205" t="s">
        <v>448</v>
      </c>
      <c r="C205" s="2" t="s">
        <v>264</v>
      </c>
      <c r="D205" s="2" t="s">
        <v>119</v>
      </c>
      <c r="E205" s="9" t="s">
        <v>119</v>
      </c>
      <c r="F205" s="9">
        <v>0.67</v>
      </c>
      <c r="G205" s="9">
        <v>0</v>
      </c>
      <c r="H205" s="61" t="str">
        <f>IF(F205&gt;=$J$9,IF(T_4_567101231525[[#This Row],[Errors]]=0,"True Positive","False Positive"),IF(T_4_567101231525[[#This Row],[Errors]]&gt;0,"False Negative","True Negative"))</f>
        <v>True Negative</v>
      </c>
    </row>
    <row r="206" spans="1:8" x14ac:dyDescent="0.25">
      <c r="A206" t="s">
        <v>449</v>
      </c>
      <c r="C206" s="2" t="s">
        <v>264</v>
      </c>
      <c r="D206" s="2" t="s">
        <v>119</v>
      </c>
      <c r="E206" s="9" t="s">
        <v>119</v>
      </c>
      <c r="F206" s="9">
        <v>0.67</v>
      </c>
      <c r="G206" s="9">
        <v>0</v>
      </c>
      <c r="H206" s="61" t="str">
        <f>IF(F206&gt;=$J$9,IF(T_4_567101231525[[#This Row],[Errors]]=0,"True Positive","False Positive"),IF(T_4_567101231525[[#This Row],[Errors]]&gt;0,"False Negative","True Negative"))</f>
        <v>True Negative</v>
      </c>
    </row>
    <row r="207" spans="1:8" x14ac:dyDescent="0.25">
      <c r="A207" t="s">
        <v>450</v>
      </c>
      <c r="C207" s="2" t="s">
        <v>264</v>
      </c>
      <c r="D207" s="2" t="s">
        <v>119</v>
      </c>
      <c r="E207" s="9" t="s">
        <v>119</v>
      </c>
      <c r="F207" s="9">
        <v>0.74</v>
      </c>
      <c r="G207" s="9">
        <v>0</v>
      </c>
      <c r="H207" s="61" t="str">
        <f>IF(F207&gt;=$J$9,IF(T_4_567101231525[[#This Row],[Errors]]=0,"True Positive","False Positive"),IF(T_4_567101231525[[#This Row],[Errors]]&gt;0,"False Negative","True Negative"))</f>
        <v>True Negative</v>
      </c>
    </row>
    <row r="208" spans="1:8" x14ac:dyDescent="0.25">
      <c r="A208" t="s">
        <v>451</v>
      </c>
      <c r="C208" s="2" t="s">
        <v>264</v>
      </c>
      <c r="D208" s="2" t="s">
        <v>119</v>
      </c>
      <c r="E208" s="9" t="s">
        <v>119</v>
      </c>
      <c r="F208" s="9">
        <v>0.74</v>
      </c>
      <c r="G208" s="9">
        <v>0</v>
      </c>
      <c r="H208" s="61" t="str">
        <f>IF(F208&gt;=$J$9,IF(T_4_567101231525[[#This Row],[Errors]]=0,"True Positive","False Positive"),IF(T_4_567101231525[[#This Row],[Errors]]&gt;0,"False Negative","True Negative"))</f>
        <v>True Negative</v>
      </c>
    </row>
    <row r="209" spans="1:8" x14ac:dyDescent="0.25">
      <c r="A209" t="s">
        <v>452</v>
      </c>
      <c r="C209" s="2" t="s">
        <v>264</v>
      </c>
      <c r="D209" s="2" t="s">
        <v>119</v>
      </c>
      <c r="E209" s="9" t="s">
        <v>119</v>
      </c>
      <c r="F209" s="9">
        <v>0.75</v>
      </c>
      <c r="G209" s="9">
        <v>0</v>
      </c>
      <c r="H209" s="61" t="str">
        <f>IF(F209&gt;=$J$9,IF(T_4_567101231525[[#This Row],[Errors]]=0,"True Positive","False Positive"),IF(T_4_567101231525[[#This Row],[Errors]]&gt;0,"False Negative","True Negative"))</f>
        <v>True Negative</v>
      </c>
    </row>
    <row r="210" spans="1:8" x14ac:dyDescent="0.25">
      <c r="A210" t="s">
        <v>453</v>
      </c>
      <c r="C210" s="2" t="s">
        <v>264</v>
      </c>
      <c r="D210" s="2" t="s">
        <v>119</v>
      </c>
      <c r="E210" s="9" t="s">
        <v>119</v>
      </c>
      <c r="F210" s="9">
        <v>0.75</v>
      </c>
      <c r="G210" s="9">
        <v>0</v>
      </c>
      <c r="H210" s="61" t="str">
        <f>IF(F210&gt;=$J$9,IF(T_4_567101231525[[#This Row],[Errors]]=0,"True Positive","False Positive"),IF(T_4_567101231525[[#This Row],[Errors]]&gt;0,"False Negative","True Negative"))</f>
        <v>True Negative</v>
      </c>
    </row>
    <row r="211" spans="1:8" x14ac:dyDescent="0.25">
      <c r="A211" t="s">
        <v>454</v>
      </c>
      <c r="C211" s="2" t="s">
        <v>264</v>
      </c>
      <c r="D211" s="2" t="s">
        <v>127</v>
      </c>
      <c r="E211" s="9" t="s">
        <v>127</v>
      </c>
      <c r="F211" s="9">
        <v>0.71</v>
      </c>
      <c r="G211" s="9">
        <v>0</v>
      </c>
      <c r="H211" s="61" t="str">
        <f>IF(F211&gt;=$J$9,IF(T_4_567101231525[[#This Row],[Errors]]=0,"True Positive","False Positive"),IF(T_4_567101231525[[#This Row],[Errors]]&gt;0,"False Negative","True Negative"))</f>
        <v>True Negative</v>
      </c>
    </row>
    <row r="212" spans="1:8" x14ac:dyDescent="0.25">
      <c r="A212" t="s">
        <v>455</v>
      </c>
      <c r="C212" s="2" t="s">
        <v>264</v>
      </c>
      <c r="D212" s="2" t="s">
        <v>127</v>
      </c>
      <c r="E212" s="9" t="s">
        <v>127</v>
      </c>
      <c r="F212" s="9">
        <v>0.71</v>
      </c>
      <c r="G212" s="9">
        <v>0</v>
      </c>
      <c r="H212" s="61" t="str">
        <f>IF(F212&gt;=$J$9,IF(T_4_567101231525[[#This Row],[Errors]]=0,"True Positive","False Positive"),IF(T_4_567101231525[[#This Row],[Errors]]&gt;0,"False Negative","True Negative"))</f>
        <v>True Negative</v>
      </c>
    </row>
    <row r="213" spans="1:8" x14ac:dyDescent="0.25">
      <c r="A213" t="s">
        <v>456</v>
      </c>
      <c r="C213" s="2" t="s">
        <v>264</v>
      </c>
      <c r="D213" s="2" t="s">
        <v>229</v>
      </c>
      <c r="E213" s="9" t="s">
        <v>229</v>
      </c>
      <c r="F213" s="9">
        <v>0.75</v>
      </c>
      <c r="G213" s="9">
        <v>0</v>
      </c>
      <c r="H213" s="61" t="str">
        <f>IF(F213&gt;=$J$9,IF(T_4_567101231525[[#This Row],[Errors]]=0,"True Positive","False Positive"),IF(T_4_567101231525[[#This Row],[Errors]]&gt;0,"False Negative","True Negative"))</f>
        <v>True Negative</v>
      </c>
    </row>
    <row r="214" spans="1:8" x14ac:dyDescent="0.25">
      <c r="A214" t="s">
        <v>457</v>
      </c>
      <c r="C214" s="2" t="s">
        <v>264</v>
      </c>
      <c r="D214" s="2" t="s">
        <v>229</v>
      </c>
      <c r="E214" s="9" t="s">
        <v>229</v>
      </c>
      <c r="F214" s="9">
        <v>0.75</v>
      </c>
      <c r="G214" s="9">
        <v>0</v>
      </c>
      <c r="H214" s="61" t="str">
        <f>IF(F214&gt;=$J$9,IF(T_4_567101231525[[#This Row],[Errors]]=0,"True Positive","False Positive"),IF(T_4_567101231525[[#This Row],[Errors]]&gt;0,"False Negative","True Negative"))</f>
        <v>True Negative</v>
      </c>
    </row>
    <row r="215" spans="1:8" x14ac:dyDescent="0.25">
      <c r="A215" t="s">
        <v>458</v>
      </c>
      <c r="C215" s="2" t="s">
        <v>264</v>
      </c>
      <c r="D215" s="2" t="s">
        <v>243</v>
      </c>
      <c r="E215" s="9" t="s">
        <v>243</v>
      </c>
      <c r="F215" s="9">
        <v>0.3</v>
      </c>
      <c r="G215" s="9">
        <v>0</v>
      </c>
      <c r="H215" s="61" t="str">
        <f>IF(F215&gt;=$J$9,IF(T_4_567101231525[[#This Row],[Errors]]=0,"True Positive","False Positive"),IF(T_4_567101231525[[#This Row],[Errors]]&gt;0,"False Negative","True Negative"))</f>
        <v>True Negative</v>
      </c>
    </row>
    <row r="216" spans="1:8" x14ac:dyDescent="0.25">
      <c r="A216" t="s">
        <v>460</v>
      </c>
      <c r="C216" s="2" t="s">
        <v>264</v>
      </c>
      <c r="D216" s="2" t="s">
        <v>243</v>
      </c>
      <c r="E216" s="9" t="s">
        <v>243</v>
      </c>
      <c r="F216" s="9">
        <v>0.3</v>
      </c>
      <c r="G216" s="9">
        <v>0</v>
      </c>
      <c r="H216" s="61" t="str">
        <f>IF(F216&gt;=$J$9,IF(T_4_567101231525[[#This Row],[Errors]]=0,"True Positive","False Positive"),IF(T_4_567101231525[[#This Row],[Errors]]&gt;0,"False Negative","True Negative"))</f>
        <v>True Negative</v>
      </c>
    </row>
    <row r="217" spans="1:8" x14ac:dyDescent="0.25">
      <c r="A217" t="s">
        <v>461</v>
      </c>
      <c r="C217" s="2" t="s">
        <v>264</v>
      </c>
      <c r="D217" s="2" t="s">
        <v>143</v>
      </c>
      <c r="E217" s="9" t="s">
        <v>143</v>
      </c>
      <c r="F217" s="9">
        <v>0.7</v>
      </c>
      <c r="G217" s="9">
        <v>0</v>
      </c>
      <c r="H217" s="61" t="str">
        <f>IF(F217&gt;=$J$9,IF(T_4_567101231525[[#This Row],[Errors]]=0,"True Positive","False Positive"),IF(T_4_567101231525[[#This Row],[Errors]]&gt;0,"False Negative","True Negative"))</f>
        <v>True Negative</v>
      </c>
    </row>
    <row r="218" spans="1:8" x14ac:dyDescent="0.25">
      <c r="A218" t="s">
        <v>462</v>
      </c>
      <c r="C218" s="2" t="s">
        <v>264</v>
      </c>
      <c r="D218" s="2" t="s">
        <v>143</v>
      </c>
      <c r="E218" s="9" t="s">
        <v>143</v>
      </c>
      <c r="F218" s="9">
        <v>0.7</v>
      </c>
      <c r="G218" s="9">
        <v>0</v>
      </c>
      <c r="H218" s="61" t="str">
        <f>IF(F218&gt;=$J$9,IF(T_4_567101231525[[#This Row],[Errors]]=0,"True Positive","False Positive"),IF(T_4_567101231525[[#This Row],[Errors]]&gt;0,"False Negative","True Negative"))</f>
        <v>True Negative</v>
      </c>
    </row>
    <row r="219" spans="1:8" x14ac:dyDescent="0.25">
      <c r="A219" t="s">
        <v>463</v>
      </c>
      <c r="C219" s="2" t="s">
        <v>264</v>
      </c>
      <c r="D219" s="2" t="s">
        <v>73</v>
      </c>
      <c r="E219" s="9" t="s">
        <v>73</v>
      </c>
      <c r="F219" s="9">
        <v>0.77</v>
      </c>
      <c r="G219" s="9">
        <v>0</v>
      </c>
      <c r="H219" s="61" t="str">
        <f>IF(F219&gt;=$J$9,IF(T_4_567101231525[[#This Row],[Errors]]=0,"True Positive","False Positive"),IF(T_4_567101231525[[#This Row],[Errors]]&gt;0,"False Negative","True Negative"))</f>
        <v>True Negative</v>
      </c>
    </row>
    <row r="220" spans="1:8" x14ac:dyDescent="0.25">
      <c r="A220" t="s">
        <v>464</v>
      </c>
      <c r="C220" s="2" t="s">
        <v>264</v>
      </c>
      <c r="D220" s="2" t="s">
        <v>73</v>
      </c>
      <c r="E220" s="9" t="s">
        <v>73</v>
      </c>
      <c r="F220" s="9">
        <v>0.77</v>
      </c>
      <c r="G220" s="9">
        <v>0</v>
      </c>
      <c r="H220" s="61" t="str">
        <f>IF(F220&gt;=$J$9,IF(T_4_567101231525[[#This Row],[Errors]]=0,"True Positive","False Positive"),IF(T_4_567101231525[[#This Row],[Errors]]&gt;0,"False Negative","True Negative"))</f>
        <v>True Negative</v>
      </c>
    </row>
    <row r="221" spans="1:8" x14ac:dyDescent="0.25">
      <c r="A221" t="s">
        <v>465</v>
      </c>
      <c r="C221" s="2" t="s">
        <v>264</v>
      </c>
      <c r="D221" s="2" t="s">
        <v>73</v>
      </c>
      <c r="E221" s="9" t="s">
        <v>73</v>
      </c>
      <c r="F221" s="9">
        <v>0.56999999999999995</v>
      </c>
      <c r="G221" s="9">
        <v>0</v>
      </c>
      <c r="H221" s="61" t="str">
        <f>IF(F221&gt;=$J$9,IF(T_4_567101231525[[#This Row],[Errors]]=0,"True Positive","False Positive"),IF(T_4_567101231525[[#This Row],[Errors]]&gt;0,"False Negative","True Negative"))</f>
        <v>True Negative</v>
      </c>
    </row>
    <row r="222" spans="1:8" x14ac:dyDescent="0.25">
      <c r="A222" t="s">
        <v>466</v>
      </c>
      <c r="C222" s="2" t="s">
        <v>264</v>
      </c>
      <c r="D222" s="2" t="s">
        <v>73</v>
      </c>
      <c r="E222" s="9" t="s">
        <v>73</v>
      </c>
      <c r="F222" s="9">
        <v>0.56999999999999995</v>
      </c>
      <c r="G222" s="9">
        <v>0</v>
      </c>
      <c r="H222" s="61" t="str">
        <f>IF(F222&gt;=$J$9,IF(T_4_567101231525[[#This Row],[Errors]]=0,"True Positive","False Positive"),IF(T_4_567101231525[[#This Row],[Errors]]&gt;0,"False Negative","True Negative"))</f>
        <v>True Negative</v>
      </c>
    </row>
    <row r="223" spans="1:8" x14ac:dyDescent="0.25">
      <c r="A223" t="s">
        <v>467</v>
      </c>
      <c r="C223" s="2" t="s">
        <v>264</v>
      </c>
      <c r="D223" s="2" t="s">
        <v>234</v>
      </c>
      <c r="E223" s="9" t="s">
        <v>234</v>
      </c>
      <c r="F223" s="9">
        <v>0.47</v>
      </c>
      <c r="G223" s="9">
        <v>0</v>
      </c>
      <c r="H223" s="61" t="str">
        <f>IF(F223&gt;=$J$9,IF(T_4_567101231525[[#This Row],[Errors]]=0,"True Positive","False Positive"),IF(T_4_567101231525[[#This Row],[Errors]]&gt;0,"False Negative","True Negative"))</f>
        <v>True Negative</v>
      </c>
    </row>
    <row r="224" spans="1:8" x14ac:dyDescent="0.25">
      <c r="A224" t="s">
        <v>469</v>
      </c>
      <c r="C224" s="2" t="s">
        <v>264</v>
      </c>
      <c r="D224" s="2" t="s">
        <v>234</v>
      </c>
      <c r="E224" s="9" t="s">
        <v>234</v>
      </c>
      <c r="F224" s="9">
        <v>0.47</v>
      </c>
      <c r="G224" s="9">
        <v>0</v>
      </c>
      <c r="H224" s="61" t="str">
        <f>IF(F224&gt;=$J$9,IF(T_4_567101231525[[#This Row],[Errors]]=0,"True Positive","False Positive"),IF(T_4_567101231525[[#This Row],[Errors]]&gt;0,"False Negative","True Negative"))</f>
        <v>True Negative</v>
      </c>
    </row>
    <row r="225" spans="1:8" x14ac:dyDescent="0.25">
      <c r="A225" t="s">
        <v>470</v>
      </c>
      <c r="C225" s="2" t="s">
        <v>264</v>
      </c>
      <c r="D225" s="2" t="s">
        <v>234</v>
      </c>
      <c r="E225" s="9" t="s">
        <v>234</v>
      </c>
      <c r="F225" s="9">
        <v>0.82</v>
      </c>
      <c r="G225" s="9">
        <v>0</v>
      </c>
      <c r="H225" s="61" t="str">
        <f>IF(F225&gt;=$J$9,IF(T_4_567101231525[[#This Row],[Errors]]=0,"True Positive","False Positive"),IF(T_4_567101231525[[#This Row],[Errors]]&gt;0,"False Negative","True Negative"))</f>
        <v>True Positive</v>
      </c>
    </row>
    <row r="226" spans="1:8" x14ac:dyDescent="0.25">
      <c r="A226" t="s">
        <v>471</v>
      </c>
      <c r="C226" s="2" t="s">
        <v>264</v>
      </c>
      <c r="D226" s="2" t="s">
        <v>234</v>
      </c>
      <c r="E226" s="9" t="s">
        <v>234</v>
      </c>
      <c r="F226" s="9">
        <v>0.82</v>
      </c>
      <c r="G226" s="9">
        <v>0</v>
      </c>
      <c r="H226" s="61" t="str">
        <f>IF(F226&gt;=$J$9,IF(T_4_567101231525[[#This Row],[Errors]]=0,"True Positive","False Positive"),IF(T_4_567101231525[[#This Row],[Errors]]&gt;0,"False Negative","True Negative"))</f>
        <v>True Positive</v>
      </c>
    </row>
    <row r="227" spans="1:8" x14ac:dyDescent="0.25">
      <c r="A227" t="s">
        <v>472</v>
      </c>
      <c r="C227" s="2" t="s">
        <v>264</v>
      </c>
      <c r="D227" s="2" t="s">
        <v>12</v>
      </c>
      <c r="E227" s="9" t="s">
        <v>12</v>
      </c>
      <c r="F227" s="9">
        <v>0.85</v>
      </c>
      <c r="G227" s="9">
        <v>0</v>
      </c>
      <c r="H227" s="61" t="str">
        <f>IF(F227&gt;=$J$9,IF(T_4_567101231525[[#This Row],[Errors]]=0,"True Positive","False Positive"),IF(T_4_567101231525[[#This Row],[Errors]]&gt;0,"False Negative","True Negative"))</f>
        <v>True Positive</v>
      </c>
    </row>
    <row r="228" spans="1:8" x14ac:dyDescent="0.25">
      <c r="A228" t="s">
        <v>473</v>
      </c>
      <c r="C228" s="2" t="s">
        <v>264</v>
      </c>
      <c r="D228" s="2" t="s">
        <v>12</v>
      </c>
      <c r="E228" s="9" t="s">
        <v>12</v>
      </c>
      <c r="F228" s="9">
        <v>0.85</v>
      </c>
      <c r="G228" s="9">
        <v>0</v>
      </c>
      <c r="H228" s="61" t="str">
        <f>IF(F228&gt;=$J$9,IF(T_4_567101231525[[#This Row],[Errors]]=0,"True Positive","False Positive"),IF(T_4_567101231525[[#This Row],[Errors]]&gt;0,"False Negative","True Negative"))</f>
        <v>True Positive</v>
      </c>
    </row>
    <row r="229" spans="1:8" x14ac:dyDescent="0.25">
      <c r="A229" t="s">
        <v>474</v>
      </c>
      <c r="C229" s="2" t="s">
        <v>264</v>
      </c>
      <c r="D229" s="2" t="s">
        <v>12</v>
      </c>
      <c r="E229" s="9" t="s">
        <v>12</v>
      </c>
      <c r="F229" s="9">
        <v>0.62</v>
      </c>
      <c r="G229" s="9">
        <v>0</v>
      </c>
      <c r="H229" s="61" t="str">
        <f>IF(F229&gt;=$J$9,IF(T_4_567101231525[[#This Row],[Errors]]=0,"True Positive","False Positive"),IF(T_4_567101231525[[#This Row],[Errors]]&gt;0,"False Negative","True Negative"))</f>
        <v>True Negative</v>
      </c>
    </row>
    <row r="230" spans="1:8" x14ac:dyDescent="0.25">
      <c r="A230" t="s">
        <v>476</v>
      </c>
      <c r="C230" s="2" t="s">
        <v>264</v>
      </c>
      <c r="D230" s="2" t="s">
        <v>12</v>
      </c>
      <c r="E230" s="9" t="s">
        <v>12</v>
      </c>
      <c r="F230" s="9">
        <v>0.62</v>
      </c>
      <c r="G230" s="9">
        <v>0</v>
      </c>
      <c r="H230" s="61" t="str">
        <f>IF(F230&gt;=$J$9,IF(T_4_567101231525[[#This Row],[Errors]]=0,"True Positive","False Positive"),IF(T_4_567101231525[[#This Row],[Errors]]&gt;0,"False Negative","True Negative"))</f>
        <v>True Negative</v>
      </c>
    </row>
    <row r="231" spans="1:8" x14ac:dyDescent="0.25">
      <c r="A231" t="s">
        <v>477</v>
      </c>
      <c r="C231" s="2" t="s">
        <v>264</v>
      </c>
      <c r="D231" s="2" t="s">
        <v>12</v>
      </c>
      <c r="E231" s="9" t="s">
        <v>12</v>
      </c>
      <c r="F231" s="9">
        <v>0.8</v>
      </c>
      <c r="G231" s="9">
        <v>0</v>
      </c>
      <c r="H231" s="61" t="str">
        <f>IF(F231&gt;=$J$9,IF(T_4_567101231525[[#This Row],[Errors]]=0,"True Positive","False Positive"),IF(T_4_567101231525[[#This Row],[Errors]]&gt;0,"False Negative","True Negative"))</f>
        <v>True Positive</v>
      </c>
    </row>
    <row r="232" spans="1:8" x14ac:dyDescent="0.25">
      <c r="A232" t="s">
        <v>478</v>
      </c>
      <c r="C232" s="2" t="s">
        <v>264</v>
      </c>
      <c r="D232" s="2" t="s">
        <v>12</v>
      </c>
      <c r="E232" s="9" t="s">
        <v>12</v>
      </c>
      <c r="F232" s="9">
        <v>0.8</v>
      </c>
      <c r="G232" s="9">
        <v>0</v>
      </c>
      <c r="H232" s="61" t="str">
        <f>IF(F232&gt;=$J$9,IF(T_4_567101231525[[#This Row],[Errors]]=0,"True Positive","False Positive"),IF(T_4_567101231525[[#This Row],[Errors]]&gt;0,"False Negative","True Negative"))</f>
        <v>True Positive</v>
      </c>
    </row>
    <row r="233" spans="1:8" x14ac:dyDescent="0.25">
      <c r="A233" t="s">
        <v>479</v>
      </c>
      <c r="C233" s="2" t="s">
        <v>264</v>
      </c>
      <c r="D233" s="2" t="s">
        <v>12</v>
      </c>
      <c r="E233" s="9" t="s">
        <v>12</v>
      </c>
      <c r="F233" s="9">
        <v>0.72</v>
      </c>
      <c r="G233" s="9">
        <v>0</v>
      </c>
      <c r="H233" s="61" t="str">
        <f>IF(F233&gt;=$J$9,IF(T_4_567101231525[[#This Row],[Errors]]=0,"True Positive","False Positive"),IF(T_4_567101231525[[#This Row],[Errors]]&gt;0,"False Negative","True Negative"))</f>
        <v>True Negative</v>
      </c>
    </row>
    <row r="234" spans="1:8" x14ac:dyDescent="0.25">
      <c r="A234" t="s">
        <v>480</v>
      </c>
      <c r="C234" s="2" t="s">
        <v>264</v>
      </c>
      <c r="D234" s="2" t="s">
        <v>12</v>
      </c>
      <c r="E234" s="9" t="s">
        <v>12</v>
      </c>
      <c r="F234" s="9">
        <v>0.72</v>
      </c>
      <c r="G234" s="9">
        <v>0</v>
      </c>
      <c r="H234" s="61" t="str">
        <f>IF(F234&gt;=$J$9,IF(T_4_567101231525[[#This Row],[Errors]]=0,"True Positive","False Positive"),IF(T_4_567101231525[[#This Row],[Errors]]&gt;0,"False Negative","True Negative"))</f>
        <v>True Negative</v>
      </c>
    </row>
    <row r="235" spans="1:8" x14ac:dyDescent="0.25">
      <c r="A235" t="s">
        <v>481</v>
      </c>
      <c r="C235" s="2" t="s">
        <v>264</v>
      </c>
      <c r="D235" s="2" t="s">
        <v>12</v>
      </c>
      <c r="E235" s="9" t="s">
        <v>12</v>
      </c>
      <c r="F235" s="9">
        <v>0.55000000000000004</v>
      </c>
      <c r="G235" s="9">
        <v>0</v>
      </c>
      <c r="H235" s="61" t="str">
        <f>IF(F235&gt;=$J$9,IF(T_4_567101231525[[#This Row],[Errors]]=0,"True Positive","False Positive"),IF(T_4_567101231525[[#This Row],[Errors]]&gt;0,"False Negative","True Negative"))</f>
        <v>True Negative</v>
      </c>
    </row>
    <row r="236" spans="1:8" x14ac:dyDescent="0.25">
      <c r="A236" t="s">
        <v>482</v>
      </c>
      <c r="C236" s="2" t="s">
        <v>264</v>
      </c>
      <c r="D236" s="2" t="s">
        <v>12</v>
      </c>
      <c r="E236" s="9" t="s">
        <v>12</v>
      </c>
      <c r="F236" s="9">
        <v>0.55000000000000004</v>
      </c>
      <c r="G236" s="9">
        <v>0</v>
      </c>
      <c r="H236" s="61" t="str">
        <f>IF(F236&gt;=$J$9,IF(T_4_567101231525[[#This Row],[Errors]]=0,"True Positive","False Positive"),IF(T_4_567101231525[[#This Row],[Errors]]&gt;0,"False Negative","True Negative"))</f>
        <v>True Negative</v>
      </c>
    </row>
    <row r="237" spans="1:8" x14ac:dyDescent="0.25">
      <c r="A237" t="s">
        <v>483</v>
      </c>
      <c r="C237" s="2" t="s">
        <v>264</v>
      </c>
      <c r="D237" s="2" t="s">
        <v>12</v>
      </c>
      <c r="E237" s="9" t="s">
        <v>12</v>
      </c>
      <c r="F237" s="9">
        <v>0.6</v>
      </c>
      <c r="G237" s="9">
        <v>0</v>
      </c>
      <c r="H237" s="61" t="str">
        <f>IF(F237&gt;=$J$9,IF(T_4_567101231525[[#This Row],[Errors]]=0,"True Positive","False Positive"),IF(T_4_567101231525[[#This Row],[Errors]]&gt;0,"False Negative","True Negative"))</f>
        <v>True Negative</v>
      </c>
    </row>
    <row r="238" spans="1:8" x14ac:dyDescent="0.25">
      <c r="A238" t="s">
        <v>484</v>
      </c>
      <c r="C238" s="2" t="s">
        <v>264</v>
      </c>
      <c r="D238" s="2" t="s">
        <v>12</v>
      </c>
      <c r="E238" s="9" t="s">
        <v>12</v>
      </c>
      <c r="F238" s="9">
        <v>0.6</v>
      </c>
      <c r="G238" s="9">
        <v>0</v>
      </c>
      <c r="H238" s="61" t="str">
        <f>IF(F238&gt;=$J$9,IF(T_4_567101231525[[#This Row],[Errors]]=0,"True Positive","False Positive"),IF(T_4_567101231525[[#This Row],[Errors]]&gt;0,"False Negative","True Negative"))</f>
        <v>True Negative</v>
      </c>
    </row>
    <row r="239" spans="1:8" x14ac:dyDescent="0.25">
      <c r="A239" t="s">
        <v>485</v>
      </c>
      <c r="C239" s="2" t="s">
        <v>264</v>
      </c>
      <c r="D239" s="2" t="s">
        <v>217</v>
      </c>
      <c r="E239" s="9" t="s">
        <v>722</v>
      </c>
      <c r="F239" s="9">
        <v>0.12</v>
      </c>
      <c r="G239" s="9">
        <v>1</v>
      </c>
      <c r="H239" s="61" t="str">
        <f>IF(F239&gt;=$J$9,IF(T_4_567101231525[[#This Row],[Errors]]=0,"True Positive","False Positive"),IF(T_4_567101231525[[#This Row],[Errors]]&gt;0,"False Negative","True Negative"))</f>
        <v>False Negative</v>
      </c>
    </row>
    <row r="240" spans="1:8" x14ac:dyDescent="0.25">
      <c r="A240" t="s">
        <v>486</v>
      </c>
      <c r="C240" s="2" t="s">
        <v>264</v>
      </c>
      <c r="D240" s="2" t="s">
        <v>217</v>
      </c>
      <c r="E240" s="9" t="s">
        <v>722</v>
      </c>
      <c r="F240" s="9">
        <v>0.12</v>
      </c>
      <c r="G240" s="9">
        <v>1</v>
      </c>
      <c r="H240" s="61" t="str">
        <f>IF(F240&gt;=$J$9,IF(T_4_567101231525[[#This Row],[Errors]]=0,"True Positive","False Positive"),IF(T_4_567101231525[[#This Row],[Errors]]&gt;0,"False Negative","True Negative"))</f>
        <v>False Negative</v>
      </c>
    </row>
    <row r="241" spans="1:8" x14ac:dyDescent="0.25">
      <c r="A241" t="s">
        <v>487</v>
      </c>
      <c r="C241" s="2" t="s">
        <v>264</v>
      </c>
      <c r="D241" s="2" t="s">
        <v>239</v>
      </c>
      <c r="E241" s="9" t="s">
        <v>488</v>
      </c>
      <c r="F241" s="9">
        <v>0.12</v>
      </c>
      <c r="G241" s="9">
        <v>1</v>
      </c>
      <c r="H241" s="61" t="str">
        <f>IF(F241&gt;=$J$9,IF(T_4_567101231525[[#This Row],[Errors]]=0,"True Positive","False Positive"),IF(T_4_567101231525[[#This Row],[Errors]]&gt;0,"False Negative","True Negative"))</f>
        <v>False Negative</v>
      </c>
    </row>
    <row r="242" spans="1:8" x14ac:dyDescent="0.25">
      <c r="A242" t="s">
        <v>489</v>
      </c>
      <c r="C242" s="2" t="s">
        <v>264</v>
      </c>
      <c r="D242" s="2" t="s">
        <v>239</v>
      </c>
      <c r="E242" s="9" t="s">
        <v>488</v>
      </c>
      <c r="F242" s="9">
        <v>0.12</v>
      </c>
      <c r="G242" s="9">
        <v>1</v>
      </c>
      <c r="H242" s="61" t="str">
        <f>IF(F242&gt;=$J$9,IF(T_4_567101231525[[#This Row],[Errors]]=0,"True Positive","False Positive"),IF(T_4_567101231525[[#This Row],[Errors]]&gt;0,"False Negative","True Negative"))</f>
        <v>False Negative</v>
      </c>
    </row>
    <row r="243" spans="1:8" x14ac:dyDescent="0.25">
      <c r="A243" t="s">
        <v>490</v>
      </c>
      <c r="C243" s="2" t="s">
        <v>264</v>
      </c>
      <c r="D243" s="2" t="s">
        <v>17</v>
      </c>
      <c r="E243" s="9" t="s">
        <v>17</v>
      </c>
      <c r="F243" s="9">
        <v>0.86</v>
      </c>
      <c r="G243" s="9">
        <v>0</v>
      </c>
      <c r="H243" s="61" t="str">
        <f>IF(F243&gt;=$J$9,IF(T_4_567101231525[[#This Row],[Errors]]=0,"True Positive","False Positive"),IF(T_4_567101231525[[#This Row],[Errors]]&gt;0,"False Negative","True Negative"))</f>
        <v>True Positive</v>
      </c>
    </row>
    <row r="244" spans="1:8" x14ac:dyDescent="0.25">
      <c r="A244" t="s">
        <v>491</v>
      </c>
      <c r="C244" s="2" t="s">
        <v>264</v>
      </c>
      <c r="D244" s="2" t="s">
        <v>17</v>
      </c>
      <c r="E244" s="9" t="s">
        <v>17</v>
      </c>
      <c r="F244" s="9">
        <v>0.86</v>
      </c>
      <c r="G244" s="9">
        <v>0</v>
      </c>
      <c r="H244" s="61" t="str">
        <f>IF(F244&gt;=$J$9,IF(T_4_567101231525[[#This Row],[Errors]]=0,"True Positive","False Positive"),IF(T_4_567101231525[[#This Row],[Errors]]&gt;0,"False Negative","True Negative"))</f>
        <v>True Positive</v>
      </c>
    </row>
    <row r="245" spans="1:8" x14ac:dyDescent="0.25">
      <c r="A245" t="s">
        <v>492</v>
      </c>
      <c r="C245" s="2" t="s">
        <v>264</v>
      </c>
      <c r="D245" s="2" t="s">
        <v>213</v>
      </c>
      <c r="E245" s="9" t="s">
        <v>213</v>
      </c>
      <c r="F245" s="9">
        <v>0.73</v>
      </c>
      <c r="G245" s="9">
        <v>0</v>
      </c>
      <c r="H245" s="61" t="str">
        <f>IF(F245&gt;=$J$9,IF(T_4_567101231525[[#This Row],[Errors]]=0,"True Positive","False Positive"),IF(T_4_567101231525[[#This Row],[Errors]]&gt;0,"False Negative","True Negative"))</f>
        <v>True Negative</v>
      </c>
    </row>
    <row r="246" spans="1:8" x14ac:dyDescent="0.25">
      <c r="A246" t="s">
        <v>493</v>
      </c>
      <c r="C246" s="2" t="s">
        <v>264</v>
      </c>
      <c r="D246" s="2" t="s">
        <v>213</v>
      </c>
      <c r="E246" s="9" t="s">
        <v>213</v>
      </c>
      <c r="F246" s="9">
        <v>0.73</v>
      </c>
      <c r="G246" s="9">
        <v>0</v>
      </c>
      <c r="H246" s="61" t="str">
        <f>IF(F246&gt;=$J$9,IF(T_4_567101231525[[#This Row],[Errors]]=0,"True Positive","False Positive"),IF(T_4_567101231525[[#This Row],[Errors]]&gt;0,"False Negative","True Negative"))</f>
        <v>True Negative</v>
      </c>
    </row>
    <row r="247" spans="1:8" x14ac:dyDescent="0.25">
      <c r="A247" t="s">
        <v>494</v>
      </c>
      <c r="C247" s="2" t="s">
        <v>264</v>
      </c>
      <c r="D247" s="2" t="s">
        <v>153</v>
      </c>
      <c r="E247" s="9" t="s">
        <v>153</v>
      </c>
      <c r="F247" s="9">
        <v>0.63</v>
      </c>
      <c r="G247" s="9">
        <v>0</v>
      </c>
      <c r="H247" s="61" t="str">
        <f>IF(F247&gt;=$J$9,IF(T_4_567101231525[[#This Row],[Errors]]=0,"True Positive","False Positive"),IF(T_4_567101231525[[#This Row],[Errors]]&gt;0,"False Negative","True Negative"))</f>
        <v>True Negative</v>
      </c>
    </row>
    <row r="248" spans="1:8" x14ac:dyDescent="0.25">
      <c r="A248" t="s">
        <v>495</v>
      </c>
      <c r="C248" s="2" t="s">
        <v>264</v>
      </c>
      <c r="D248" s="2" t="s">
        <v>153</v>
      </c>
      <c r="E248" s="9" t="s">
        <v>153</v>
      </c>
      <c r="F248" s="9">
        <v>0.63</v>
      </c>
      <c r="G248" s="9">
        <v>0</v>
      </c>
      <c r="H248" s="61" t="str">
        <f>IF(F248&gt;=$J$9,IF(T_4_567101231525[[#This Row],[Errors]]=0,"True Positive","False Positive"),IF(T_4_567101231525[[#This Row],[Errors]]&gt;0,"False Negative","True Negative"))</f>
        <v>True Negative</v>
      </c>
    </row>
    <row r="249" spans="1:8" x14ac:dyDescent="0.25">
      <c r="A249" t="s">
        <v>496</v>
      </c>
      <c r="C249" s="2" t="s">
        <v>264</v>
      </c>
      <c r="D249" s="2" t="s">
        <v>45</v>
      </c>
      <c r="E249" s="9" t="s">
        <v>45</v>
      </c>
      <c r="F249" s="9">
        <v>0.76</v>
      </c>
      <c r="G249" s="9">
        <v>0</v>
      </c>
      <c r="H249" s="61" t="str">
        <f>IF(F249&gt;=$J$9,IF(T_4_567101231525[[#This Row],[Errors]]=0,"True Positive","False Positive"),IF(T_4_567101231525[[#This Row],[Errors]]&gt;0,"False Negative","True Negative"))</f>
        <v>True Negative</v>
      </c>
    </row>
    <row r="250" spans="1:8" x14ac:dyDescent="0.25">
      <c r="A250" t="s">
        <v>497</v>
      </c>
      <c r="C250" s="2" t="s">
        <v>264</v>
      </c>
      <c r="D250" s="2" t="s">
        <v>45</v>
      </c>
      <c r="E250" s="9" t="s">
        <v>45</v>
      </c>
      <c r="F250" s="9">
        <v>0.76</v>
      </c>
      <c r="G250" s="9">
        <v>0</v>
      </c>
      <c r="H250" s="61" t="str">
        <f>IF(F250&gt;=$J$9,IF(T_4_567101231525[[#This Row],[Errors]]=0,"True Positive","False Positive"),IF(T_4_567101231525[[#This Row],[Errors]]&gt;0,"False Negative","True Negative"))</f>
        <v>True Negative</v>
      </c>
    </row>
    <row r="251" spans="1:8" x14ac:dyDescent="0.25">
      <c r="A251" t="s">
        <v>498</v>
      </c>
      <c r="C251" s="2" t="s">
        <v>264</v>
      </c>
      <c r="D251" s="2" t="s">
        <v>128</v>
      </c>
      <c r="E251" s="9" t="s">
        <v>128</v>
      </c>
      <c r="F251" s="9">
        <v>0.82</v>
      </c>
      <c r="G251" s="9">
        <v>0</v>
      </c>
      <c r="H251" s="61" t="str">
        <f>IF(F251&gt;=$J$9,IF(T_4_567101231525[[#This Row],[Errors]]=0,"True Positive","False Positive"),IF(T_4_567101231525[[#This Row],[Errors]]&gt;0,"False Negative","True Negative"))</f>
        <v>True Positive</v>
      </c>
    </row>
    <row r="252" spans="1:8" x14ac:dyDescent="0.25">
      <c r="A252" t="s">
        <v>499</v>
      </c>
      <c r="C252" s="2" t="s">
        <v>264</v>
      </c>
      <c r="D252" s="2" t="s">
        <v>128</v>
      </c>
      <c r="E252" s="9" t="s">
        <v>128</v>
      </c>
      <c r="F252" s="9">
        <v>0.82</v>
      </c>
      <c r="G252" s="9">
        <v>0</v>
      </c>
      <c r="H252" s="61" t="str">
        <f>IF(F252&gt;=$J$9,IF(T_4_567101231525[[#This Row],[Errors]]=0,"True Positive","False Positive"),IF(T_4_567101231525[[#This Row],[Errors]]&gt;0,"False Negative","True Negative"))</f>
        <v>True Positive</v>
      </c>
    </row>
    <row r="253" spans="1:8" x14ac:dyDescent="0.25">
      <c r="A253" t="s">
        <v>500</v>
      </c>
      <c r="C253" s="2" t="s">
        <v>264</v>
      </c>
      <c r="D253" s="2" t="s">
        <v>128</v>
      </c>
      <c r="E253" s="9" t="s">
        <v>128</v>
      </c>
      <c r="F253" s="9">
        <v>0.81</v>
      </c>
      <c r="G253" s="9">
        <v>0</v>
      </c>
      <c r="H253" s="61" t="str">
        <f>IF(F253&gt;=$J$9,IF(T_4_567101231525[[#This Row],[Errors]]=0,"True Positive","False Positive"),IF(T_4_567101231525[[#This Row],[Errors]]&gt;0,"False Negative","True Negative"))</f>
        <v>True Positive</v>
      </c>
    </row>
    <row r="254" spans="1:8" x14ac:dyDescent="0.25">
      <c r="A254" t="s">
        <v>501</v>
      </c>
      <c r="C254" s="2" t="s">
        <v>264</v>
      </c>
      <c r="D254" s="2" t="s">
        <v>128</v>
      </c>
      <c r="E254" s="9" t="s">
        <v>128</v>
      </c>
      <c r="F254" s="9">
        <v>0.81</v>
      </c>
      <c r="G254" s="9">
        <v>0</v>
      </c>
      <c r="H254" s="61" t="str">
        <f>IF(F254&gt;=$J$9,IF(T_4_567101231525[[#This Row],[Errors]]=0,"True Positive","False Positive"),IF(T_4_567101231525[[#This Row],[Errors]]&gt;0,"False Negative","True Negative"))</f>
        <v>True Positive</v>
      </c>
    </row>
    <row r="255" spans="1:8" x14ac:dyDescent="0.25">
      <c r="A255" t="s">
        <v>502</v>
      </c>
      <c r="C255" s="2" t="s">
        <v>264</v>
      </c>
      <c r="D255" s="2" t="s">
        <v>209</v>
      </c>
      <c r="E255" s="9" t="s">
        <v>209</v>
      </c>
      <c r="F255" s="9">
        <v>0.71</v>
      </c>
      <c r="G255" s="9">
        <v>0</v>
      </c>
      <c r="H255" s="61" t="str">
        <f>IF(F255&gt;=$J$9,IF(T_4_567101231525[[#This Row],[Errors]]=0,"True Positive","False Positive"),IF(T_4_567101231525[[#This Row],[Errors]]&gt;0,"False Negative","True Negative"))</f>
        <v>True Negative</v>
      </c>
    </row>
    <row r="256" spans="1:8" x14ac:dyDescent="0.25">
      <c r="A256" t="s">
        <v>503</v>
      </c>
      <c r="C256" s="2" t="s">
        <v>264</v>
      </c>
      <c r="D256" s="2" t="s">
        <v>209</v>
      </c>
      <c r="E256" s="9" t="s">
        <v>209</v>
      </c>
      <c r="F256" s="9">
        <v>0.71</v>
      </c>
      <c r="G256" s="9">
        <v>0</v>
      </c>
      <c r="H256" s="61" t="str">
        <f>IF(F256&gt;=$J$9,IF(T_4_567101231525[[#This Row],[Errors]]=0,"True Positive","False Positive"),IF(T_4_567101231525[[#This Row],[Errors]]&gt;0,"False Negative","True Negative"))</f>
        <v>True Negative</v>
      </c>
    </row>
    <row r="257" spans="1:8" x14ac:dyDescent="0.25">
      <c r="A257" t="s">
        <v>504</v>
      </c>
      <c r="C257" s="2" t="s">
        <v>264</v>
      </c>
      <c r="D257" s="2" t="s">
        <v>54</v>
      </c>
      <c r="E257" s="9" t="s">
        <v>54</v>
      </c>
      <c r="F257" s="9">
        <v>0.68</v>
      </c>
      <c r="G257" s="9">
        <v>0</v>
      </c>
      <c r="H257" s="61" t="str">
        <f>IF(F257&gt;=$J$9,IF(T_4_567101231525[[#This Row],[Errors]]=0,"True Positive","False Positive"),IF(T_4_567101231525[[#This Row],[Errors]]&gt;0,"False Negative","True Negative"))</f>
        <v>True Negative</v>
      </c>
    </row>
    <row r="258" spans="1:8" x14ac:dyDescent="0.25">
      <c r="A258" t="s">
        <v>506</v>
      </c>
      <c r="C258" s="2" t="s">
        <v>264</v>
      </c>
      <c r="D258" s="2" t="s">
        <v>54</v>
      </c>
      <c r="E258" s="9" t="s">
        <v>54</v>
      </c>
      <c r="F258" s="9">
        <v>0.68</v>
      </c>
      <c r="G258" s="9">
        <v>0</v>
      </c>
      <c r="H258" s="61" t="str">
        <f>IF(F258&gt;=$J$9,IF(T_4_567101231525[[#This Row],[Errors]]=0,"True Positive","False Positive"),IF(T_4_567101231525[[#This Row],[Errors]]&gt;0,"False Negative","True Negative"))</f>
        <v>True Negative</v>
      </c>
    </row>
    <row r="259" spans="1:8" x14ac:dyDescent="0.25">
      <c r="A259" t="s">
        <v>507</v>
      </c>
      <c r="C259" s="2" t="s">
        <v>264</v>
      </c>
      <c r="D259" s="2" t="s">
        <v>214</v>
      </c>
      <c r="E259" s="9" t="s">
        <v>214</v>
      </c>
      <c r="F259" s="9">
        <v>0.85</v>
      </c>
      <c r="G259" s="9">
        <v>0</v>
      </c>
      <c r="H259" s="61" t="str">
        <f>IF(F259&gt;=$J$9,IF(T_4_567101231525[[#This Row],[Errors]]=0,"True Positive","False Positive"),IF(T_4_567101231525[[#This Row],[Errors]]&gt;0,"False Negative","True Negative"))</f>
        <v>True Positive</v>
      </c>
    </row>
    <row r="260" spans="1:8" x14ac:dyDescent="0.25">
      <c r="A260" t="s">
        <v>508</v>
      </c>
      <c r="C260" s="2" t="s">
        <v>264</v>
      </c>
      <c r="D260" s="2" t="s">
        <v>214</v>
      </c>
      <c r="E260" s="9" t="s">
        <v>214</v>
      </c>
      <c r="F260" s="9">
        <v>0.85</v>
      </c>
      <c r="G260" s="9">
        <v>0</v>
      </c>
      <c r="H260" s="61" t="str">
        <f>IF(F260&gt;=$J$9,IF(T_4_567101231525[[#This Row],[Errors]]=0,"True Positive","False Positive"),IF(T_4_567101231525[[#This Row],[Errors]]&gt;0,"False Negative","True Negative"))</f>
        <v>True Positive</v>
      </c>
    </row>
    <row r="261" spans="1:8" x14ac:dyDescent="0.25">
      <c r="A261" t="s">
        <v>509</v>
      </c>
      <c r="C261" s="2" t="s">
        <v>264</v>
      </c>
      <c r="D261" s="2" t="s">
        <v>173</v>
      </c>
      <c r="E261" s="9" t="s">
        <v>173</v>
      </c>
      <c r="F261" s="9">
        <v>0.84</v>
      </c>
      <c r="G261" s="9">
        <v>0</v>
      </c>
      <c r="H261" s="61" t="str">
        <f>IF(F261&gt;=$J$9,IF(T_4_567101231525[[#This Row],[Errors]]=0,"True Positive","False Positive"),IF(T_4_567101231525[[#This Row],[Errors]]&gt;0,"False Negative","True Negative"))</f>
        <v>True Positive</v>
      </c>
    </row>
    <row r="262" spans="1:8" x14ac:dyDescent="0.25">
      <c r="A262" t="s">
        <v>510</v>
      </c>
      <c r="C262" s="2" t="s">
        <v>264</v>
      </c>
      <c r="D262" s="2" t="s">
        <v>173</v>
      </c>
      <c r="E262" s="9" t="s">
        <v>173</v>
      </c>
      <c r="F262" s="9">
        <v>0.84</v>
      </c>
      <c r="G262" s="9">
        <v>0</v>
      </c>
      <c r="H262" s="61" t="str">
        <f>IF(F262&gt;=$J$9,IF(T_4_567101231525[[#This Row],[Errors]]=0,"True Positive","False Positive"),IF(T_4_567101231525[[#This Row],[Errors]]&gt;0,"False Negative","True Negative"))</f>
        <v>True Positive</v>
      </c>
    </row>
    <row r="263" spans="1:8" x14ac:dyDescent="0.25">
      <c r="A263" t="s">
        <v>511</v>
      </c>
      <c r="C263" s="2" t="s">
        <v>264</v>
      </c>
      <c r="D263" s="2" t="s">
        <v>224</v>
      </c>
      <c r="E263" s="9" t="s">
        <v>224</v>
      </c>
      <c r="F263" s="9">
        <v>0.8</v>
      </c>
      <c r="G263" s="9">
        <v>0</v>
      </c>
      <c r="H263" s="61" t="str">
        <f>IF(F263&gt;=$J$9,IF(T_4_567101231525[[#This Row],[Errors]]=0,"True Positive","False Positive"),IF(T_4_567101231525[[#This Row],[Errors]]&gt;0,"False Negative","True Negative"))</f>
        <v>True Positive</v>
      </c>
    </row>
    <row r="264" spans="1:8" x14ac:dyDescent="0.25">
      <c r="A264" t="s">
        <v>512</v>
      </c>
      <c r="C264" s="2" t="s">
        <v>264</v>
      </c>
      <c r="D264" s="2" t="s">
        <v>224</v>
      </c>
      <c r="E264" s="9" t="s">
        <v>224</v>
      </c>
      <c r="F264" s="9">
        <v>0.8</v>
      </c>
      <c r="G264" s="9">
        <v>0</v>
      </c>
      <c r="H264" s="61" t="str">
        <f>IF(F264&gt;=$J$9,IF(T_4_567101231525[[#This Row],[Errors]]=0,"True Positive","False Positive"),IF(T_4_567101231525[[#This Row],[Errors]]&gt;0,"False Negative","True Negative"))</f>
        <v>True Positive</v>
      </c>
    </row>
    <row r="265" spans="1:8" x14ac:dyDescent="0.25">
      <c r="A265" t="s">
        <v>513</v>
      </c>
      <c r="C265" s="2" t="s">
        <v>264</v>
      </c>
      <c r="D265" s="2" t="s">
        <v>122</v>
      </c>
      <c r="E265" s="9" t="s">
        <v>514</v>
      </c>
      <c r="F265" s="9">
        <v>0.11</v>
      </c>
      <c r="G265" s="9">
        <v>2</v>
      </c>
      <c r="H265" s="61" t="str">
        <f>IF(F265&gt;=$J$9,IF(T_4_567101231525[[#This Row],[Errors]]=0,"True Positive","False Positive"),IF(T_4_567101231525[[#This Row],[Errors]]&gt;0,"False Negative","True Negative"))</f>
        <v>False Negative</v>
      </c>
    </row>
    <row r="266" spans="1:8" x14ac:dyDescent="0.25">
      <c r="A266" t="s">
        <v>515</v>
      </c>
      <c r="C266" s="2" t="s">
        <v>264</v>
      </c>
      <c r="D266" s="2" t="s">
        <v>122</v>
      </c>
      <c r="E266" s="9" t="s">
        <v>514</v>
      </c>
      <c r="F266" s="9">
        <v>0.11</v>
      </c>
      <c r="G266" s="9">
        <v>2</v>
      </c>
      <c r="H266" s="61" t="str">
        <f>IF(F266&gt;=$J$9,IF(T_4_567101231525[[#This Row],[Errors]]=0,"True Positive","False Positive"),IF(T_4_567101231525[[#This Row],[Errors]]&gt;0,"False Negative","True Negative"))</f>
        <v>False Negative</v>
      </c>
    </row>
    <row r="267" spans="1:8" x14ac:dyDescent="0.25">
      <c r="A267" t="s">
        <v>516</v>
      </c>
      <c r="C267" s="2" t="s">
        <v>264</v>
      </c>
      <c r="D267" s="2" t="s">
        <v>27</v>
      </c>
      <c r="E267" s="9" t="s">
        <v>27</v>
      </c>
      <c r="F267" s="9">
        <v>0.6</v>
      </c>
      <c r="G267" s="9">
        <v>0</v>
      </c>
      <c r="H267" s="61" t="str">
        <f>IF(F267&gt;=$J$9,IF(T_4_567101231525[[#This Row],[Errors]]=0,"True Positive","False Positive"),IF(T_4_567101231525[[#This Row],[Errors]]&gt;0,"False Negative","True Negative"))</f>
        <v>True Negative</v>
      </c>
    </row>
    <row r="268" spans="1:8" x14ac:dyDescent="0.25">
      <c r="A268" t="s">
        <v>517</v>
      </c>
      <c r="C268" s="2" t="s">
        <v>264</v>
      </c>
      <c r="D268" s="2" t="s">
        <v>27</v>
      </c>
      <c r="E268" s="9" t="s">
        <v>27</v>
      </c>
      <c r="F268" s="9">
        <v>0.6</v>
      </c>
      <c r="G268" s="9">
        <v>0</v>
      </c>
      <c r="H268" s="61" t="str">
        <f>IF(F268&gt;=$J$9,IF(T_4_567101231525[[#This Row],[Errors]]=0,"True Positive","False Positive"),IF(T_4_567101231525[[#This Row],[Errors]]&gt;0,"False Negative","True Negative"))</f>
        <v>True Negative</v>
      </c>
    </row>
    <row r="269" spans="1:8" x14ac:dyDescent="0.25">
      <c r="A269" t="s">
        <v>518</v>
      </c>
      <c r="C269" s="2" t="s">
        <v>264</v>
      </c>
      <c r="D269" s="2" t="s">
        <v>207</v>
      </c>
      <c r="E269" s="9" t="s">
        <v>207</v>
      </c>
      <c r="F269" s="9">
        <v>0.84</v>
      </c>
      <c r="G269" s="9">
        <v>0</v>
      </c>
      <c r="H269" s="61" t="str">
        <f>IF(F269&gt;=$J$9,IF(T_4_567101231525[[#This Row],[Errors]]=0,"True Positive","False Positive"),IF(T_4_567101231525[[#This Row],[Errors]]&gt;0,"False Negative","True Negative"))</f>
        <v>True Positive</v>
      </c>
    </row>
    <row r="270" spans="1:8" x14ac:dyDescent="0.25">
      <c r="A270" t="s">
        <v>519</v>
      </c>
      <c r="C270" s="2" t="s">
        <v>264</v>
      </c>
      <c r="D270" s="2" t="s">
        <v>207</v>
      </c>
      <c r="E270" s="9" t="s">
        <v>207</v>
      </c>
      <c r="F270" s="9">
        <v>0.84</v>
      </c>
      <c r="G270" s="9">
        <v>0</v>
      </c>
      <c r="H270" s="61" t="str">
        <f>IF(F270&gt;=$J$9,IF(T_4_567101231525[[#This Row],[Errors]]=0,"True Positive","False Positive"),IF(T_4_567101231525[[#This Row],[Errors]]&gt;0,"False Negative","True Negative"))</f>
        <v>True Positive</v>
      </c>
    </row>
    <row r="271" spans="1:8" x14ac:dyDescent="0.25">
      <c r="A271" t="s">
        <v>520</v>
      </c>
      <c r="C271" s="2" t="s">
        <v>264</v>
      </c>
      <c r="D271" s="2" t="s">
        <v>176</v>
      </c>
      <c r="E271" s="9" t="s">
        <v>176</v>
      </c>
      <c r="F271" s="9">
        <v>0.76</v>
      </c>
      <c r="G271" s="9">
        <v>0</v>
      </c>
      <c r="H271" s="61" t="str">
        <f>IF(F271&gt;=$J$9,IF(T_4_567101231525[[#This Row],[Errors]]=0,"True Positive","False Positive"),IF(T_4_567101231525[[#This Row],[Errors]]&gt;0,"False Negative","True Negative"))</f>
        <v>True Negative</v>
      </c>
    </row>
    <row r="272" spans="1:8" x14ac:dyDescent="0.25">
      <c r="A272" t="s">
        <v>521</v>
      </c>
      <c r="C272" s="2" t="s">
        <v>264</v>
      </c>
      <c r="D272" s="2" t="s">
        <v>176</v>
      </c>
      <c r="E272" s="9" t="s">
        <v>176</v>
      </c>
      <c r="F272" s="9">
        <v>0.76</v>
      </c>
      <c r="G272" s="9">
        <v>0</v>
      </c>
      <c r="H272" s="61" t="str">
        <f>IF(F272&gt;=$J$9,IF(T_4_567101231525[[#This Row],[Errors]]=0,"True Positive","False Positive"),IF(T_4_567101231525[[#This Row],[Errors]]&gt;0,"False Negative","True Negative"))</f>
        <v>True Negative</v>
      </c>
    </row>
    <row r="273" spans="1:8" x14ac:dyDescent="0.25">
      <c r="A273" t="s">
        <v>522</v>
      </c>
      <c r="C273" s="2" t="s">
        <v>264</v>
      </c>
      <c r="D273" s="2" t="s">
        <v>176</v>
      </c>
      <c r="E273" s="9" t="s">
        <v>176</v>
      </c>
      <c r="F273" s="9">
        <v>0.56999999999999995</v>
      </c>
      <c r="G273" s="9">
        <v>0</v>
      </c>
      <c r="H273" s="61" t="str">
        <f>IF(F273&gt;=$J$9,IF(T_4_567101231525[[#This Row],[Errors]]=0,"True Positive","False Positive"),IF(T_4_567101231525[[#This Row],[Errors]]&gt;0,"False Negative","True Negative"))</f>
        <v>True Negative</v>
      </c>
    </row>
    <row r="274" spans="1:8" x14ac:dyDescent="0.25">
      <c r="A274" t="s">
        <v>524</v>
      </c>
      <c r="C274" s="2" t="s">
        <v>264</v>
      </c>
      <c r="D274" s="2" t="s">
        <v>176</v>
      </c>
      <c r="E274" s="9" t="s">
        <v>176</v>
      </c>
      <c r="F274" s="9">
        <v>0.56999999999999995</v>
      </c>
      <c r="G274" s="9">
        <v>0</v>
      </c>
      <c r="H274" s="61" t="str">
        <f>IF(F274&gt;=$J$9,IF(T_4_567101231525[[#This Row],[Errors]]=0,"True Positive","False Positive"),IF(T_4_567101231525[[#This Row],[Errors]]&gt;0,"False Negative","True Negative"))</f>
        <v>True Negative</v>
      </c>
    </row>
    <row r="275" spans="1:8" x14ac:dyDescent="0.25">
      <c r="A275" t="s">
        <v>525</v>
      </c>
      <c r="C275" s="2" t="s">
        <v>264</v>
      </c>
      <c r="D275" s="2" t="s">
        <v>120</v>
      </c>
      <c r="E275" s="9" t="s">
        <v>120</v>
      </c>
      <c r="F275" s="9">
        <v>0.72</v>
      </c>
      <c r="G275" s="9">
        <v>0</v>
      </c>
      <c r="H275" s="61" t="str">
        <f>IF(F275&gt;=$J$9,IF(T_4_567101231525[[#This Row],[Errors]]=0,"True Positive","False Positive"),IF(T_4_567101231525[[#This Row],[Errors]]&gt;0,"False Negative","True Negative"))</f>
        <v>True Negative</v>
      </c>
    </row>
    <row r="276" spans="1:8" x14ac:dyDescent="0.25">
      <c r="A276" t="s">
        <v>526</v>
      </c>
      <c r="C276" s="2" t="s">
        <v>264</v>
      </c>
      <c r="D276" s="2" t="s">
        <v>120</v>
      </c>
      <c r="E276" s="9" t="s">
        <v>120</v>
      </c>
      <c r="F276" s="9">
        <v>0.72</v>
      </c>
      <c r="G276" s="9">
        <v>0</v>
      </c>
      <c r="H276" s="61" t="str">
        <f>IF(F276&gt;=$J$9,IF(T_4_567101231525[[#This Row],[Errors]]=0,"True Positive","False Positive"),IF(T_4_567101231525[[#This Row],[Errors]]&gt;0,"False Negative","True Negative"))</f>
        <v>True Negative</v>
      </c>
    </row>
    <row r="277" spans="1:8" x14ac:dyDescent="0.25">
      <c r="A277" t="s">
        <v>527</v>
      </c>
      <c r="C277" s="2" t="s">
        <v>264</v>
      </c>
      <c r="D277" s="2" t="s">
        <v>175</v>
      </c>
      <c r="E277" s="9" t="s">
        <v>175</v>
      </c>
      <c r="F277" s="9">
        <v>0.19</v>
      </c>
      <c r="G277" s="9">
        <v>0</v>
      </c>
      <c r="H277" s="61" t="str">
        <f>IF(F277&gt;=$J$9,IF(T_4_567101231525[[#This Row],[Errors]]=0,"True Positive","False Positive"),IF(T_4_567101231525[[#This Row],[Errors]]&gt;0,"False Negative","True Negative"))</f>
        <v>True Negative</v>
      </c>
    </row>
    <row r="278" spans="1:8" x14ac:dyDescent="0.25">
      <c r="A278" t="s">
        <v>528</v>
      </c>
      <c r="C278" s="2" t="s">
        <v>264</v>
      </c>
      <c r="D278" s="2" t="s">
        <v>175</v>
      </c>
      <c r="E278" s="9" t="s">
        <v>175</v>
      </c>
      <c r="F278" s="9">
        <v>0.19</v>
      </c>
      <c r="G278" s="9">
        <v>0</v>
      </c>
      <c r="H278" s="61" t="str">
        <f>IF(F278&gt;=$J$9,IF(T_4_567101231525[[#This Row],[Errors]]=0,"True Positive","False Positive"),IF(T_4_567101231525[[#This Row],[Errors]]&gt;0,"False Negative","True Negative"))</f>
        <v>True Negative</v>
      </c>
    </row>
    <row r="279" spans="1:8" x14ac:dyDescent="0.25">
      <c r="A279" t="s">
        <v>529</v>
      </c>
      <c r="C279" s="2" t="s">
        <v>264</v>
      </c>
      <c r="D279" s="2" t="s">
        <v>221</v>
      </c>
      <c r="E279" s="9" t="s">
        <v>221</v>
      </c>
      <c r="F279" s="9">
        <v>0.8</v>
      </c>
      <c r="G279" s="9">
        <v>0</v>
      </c>
      <c r="H279" s="61" t="str">
        <f>IF(F279&gt;=$J$9,IF(T_4_567101231525[[#This Row],[Errors]]=0,"True Positive","False Positive"),IF(T_4_567101231525[[#This Row],[Errors]]&gt;0,"False Negative","True Negative"))</f>
        <v>True Positive</v>
      </c>
    </row>
    <row r="280" spans="1:8" x14ac:dyDescent="0.25">
      <c r="A280" t="s">
        <v>530</v>
      </c>
      <c r="C280" s="2" t="s">
        <v>264</v>
      </c>
      <c r="D280" s="2" t="s">
        <v>221</v>
      </c>
      <c r="E280" s="9" t="s">
        <v>221</v>
      </c>
      <c r="F280" s="9">
        <v>0.8</v>
      </c>
      <c r="G280" s="9">
        <v>0</v>
      </c>
      <c r="H280" s="61" t="str">
        <f>IF(F280&gt;=$J$9,IF(T_4_567101231525[[#This Row],[Errors]]=0,"True Positive","False Positive"),IF(T_4_567101231525[[#This Row],[Errors]]&gt;0,"False Negative","True Negative"))</f>
        <v>True Positive</v>
      </c>
    </row>
    <row r="281" spans="1:8" x14ac:dyDescent="0.25">
      <c r="A281" t="s">
        <v>531</v>
      </c>
      <c r="C281" s="2" t="s">
        <v>264</v>
      </c>
      <c r="D281" s="2" t="s">
        <v>170</v>
      </c>
      <c r="E281" s="9" t="s">
        <v>170</v>
      </c>
      <c r="F281" s="9">
        <v>0.78</v>
      </c>
      <c r="G281" s="9">
        <v>0</v>
      </c>
      <c r="H281" s="61" t="str">
        <f>IF(F281&gt;=$J$9,IF(T_4_567101231525[[#This Row],[Errors]]=0,"True Positive","False Positive"),IF(T_4_567101231525[[#This Row],[Errors]]&gt;0,"False Negative","True Negative"))</f>
        <v>True Positive</v>
      </c>
    </row>
    <row r="282" spans="1:8" x14ac:dyDescent="0.25">
      <c r="A282" t="s">
        <v>532</v>
      </c>
      <c r="C282" s="2" t="s">
        <v>264</v>
      </c>
      <c r="D282" s="2" t="s">
        <v>170</v>
      </c>
      <c r="E282" s="9" t="s">
        <v>170</v>
      </c>
      <c r="F282" s="9">
        <v>0.78</v>
      </c>
      <c r="G282" s="9">
        <v>0</v>
      </c>
      <c r="H282" s="61" t="str">
        <f>IF(F282&gt;=$J$9,IF(T_4_567101231525[[#This Row],[Errors]]=0,"True Positive","False Positive"),IF(T_4_567101231525[[#This Row],[Errors]]&gt;0,"False Negative","True Negative"))</f>
        <v>True Positive</v>
      </c>
    </row>
    <row r="283" spans="1:8" x14ac:dyDescent="0.25">
      <c r="A283" t="s">
        <v>533</v>
      </c>
      <c r="C283" s="2" t="s">
        <v>264</v>
      </c>
      <c r="D283" s="2" t="s">
        <v>22</v>
      </c>
      <c r="E283" s="9" t="s">
        <v>22</v>
      </c>
      <c r="F283" s="9">
        <v>0.67</v>
      </c>
      <c r="G283" s="9">
        <v>0</v>
      </c>
      <c r="H283" s="61" t="str">
        <f>IF(F283&gt;=$J$9,IF(T_4_567101231525[[#This Row],[Errors]]=0,"True Positive","False Positive"),IF(T_4_567101231525[[#This Row],[Errors]]&gt;0,"False Negative","True Negative"))</f>
        <v>True Negative</v>
      </c>
    </row>
    <row r="284" spans="1:8" x14ac:dyDescent="0.25">
      <c r="A284" t="s">
        <v>534</v>
      </c>
      <c r="C284" s="2" t="s">
        <v>264</v>
      </c>
      <c r="D284" s="2" t="s">
        <v>22</v>
      </c>
      <c r="E284" s="9" t="s">
        <v>22</v>
      </c>
      <c r="F284" s="9">
        <v>0.67</v>
      </c>
      <c r="G284" s="9">
        <v>0</v>
      </c>
      <c r="H284" s="61" t="str">
        <f>IF(F284&gt;=$J$9,IF(T_4_567101231525[[#This Row],[Errors]]=0,"True Positive","False Positive"),IF(T_4_567101231525[[#This Row],[Errors]]&gt;0,"False Negative","True Negative"))</f>
        <v>True Negative</v>
      </c>
    </row>
    <row r="285" spans="1:8" x14ac:dyDescent="0.25">
      <c r="A285" t="s">
        <v>535</v>
      </c>
      <c r="C285" s="2" t="s">
        <v>264</v>
      </c>
      <c r="D285" s="2" t="s">
        <v>179</v>
      </c>
      <c r="E285" s="9" t="s">
        <v>179</v>
      </c>
      <c r="F285" s="9">
        <v>0.78</v>
      </c>
      <c r="G285" s="9">
        <v>0</v>
      </c>
      <c r="H285" s="61" t="str">
        <f>IF(F285&gt;=$J$9,IF(T_4_567101231525[[#This Row],[Errors]]=0,"True Positive","False Positive"),IF(T_4_567101231525[[#This Row],[Errors]]&gt;0,"False Negative","True Negative"))</f>
        <v>True Positive</v>
      </c>
    </row>
    <row r="286" spans="1:8" x14ac:dyDescent="0.25">
      <c r="A286" t="s">
        <v>536</v>
      </c>
      <c r="C286" s="2" t="s">
        <v>264</v>
      </c>
      <c r="D286" s="2" t="s">
        <v>179</v>
      </c>
      <c r="E286" s="9" t="s">
        <v>179</v>
      </c>
      <c r="F286" s="9">
        <v>0.78</v>
      </c>
      <c r="G286" s="9">
        <v>0</v>
      </c>
      <c r="H286" s="61" t="str">
        <f>IF(F286&gt;=$J$9,IF(T_4_567101231525[[#This Row],[Errors]]=0,"True Positive","False Positive"),IF(T_4_567101231525[[#This Row],[Errors]]&gt;0,"False Negative","True Negative"))</f>
        <v>True Positive</v>
      </c>
    </row>
    <row r="287" spans="1:8" x14ac:dyDescent="0.25">
      <c r="A287" t="s">
        <v>537</v>
      </c>
      <c r="C287" s="2" t="s">
        <v>264</v>
      </c>
      <c r="D287" s="2" t="s">
        <v>139</v>
      </c>
      <c r="E287" s="9" t="s">
        <v>139</v>
      </c>
      <c r="F287" s="9">
        <v>0.8</v>
      </c>
      <c r="G287" s="9">
        <v>0</v>
      </c>
      <c r="H287" s="61" t="str">
        <f>IF(F287&gt;=$J$9,IF(T_4_567101231525[[#This Row],[Errors]]=0,"True Positive","False Positive"),IF(T_4_567101231525[[#This Row],[Errors]]&gt;0,"False Negative","True Negative"))</f>
        <v>True Positive</v>
      </c>
    </row>
    <row r="288" spans="1:8" x14ac:dyDescent="0.25">
      <c r="A288" t="s">
        <v>538</v>
      </c>
      <c r="C288" s="2" t="s">
        <v>264</v>
      </c>
      <c r="D288" s="2" t="s">
        <v>139</v>
      </c>
      <c r="E288" s="9" t="s">
        <v>139</v>
      </c>
      <c r="F288" s="9">
        <v>0.8</v>
      </c>
      <c r="G288" s="9">
        <v>0</v>
      </c>
      <c r="H288" s="61" t="str">
        <f>IF(F288&gt;=$J$9,IF(T_4_567101231525[[#This Row],[Errors]]=0,"True Positive","False Positive"),IF(T_4_567101231525[[#This Row],[Errors]]&gt;0,"False Negative","True Negative"))</f>
        <v>True Positive</v>
      </c>
    </row>
    <row r="289" spans="1:8" x14ac:dyDescent="0.25">
      <c r="A289" t="s">
        <v>539</v>
      </c>
      <c r="C289" s="2" t="s">
        <v>264</v>
      </c>
      <c r="D289" s="2" t="s">
        <v>37</v>
      </c>
      <c r="E289" s="9" t="s">
        <v>37</v>
      </c>
      <c r="F289" s="9">
        <v>0.8</v>
      </c>
      <c r="G289" s="9">
        <v>0</v>
      </c>
      <c r="H289" s="61" t="str">
        <f>IF(F289&gt;=$J$9,IF(T_4_567101231525[[#This Row],[Errors]]=0,"True Positive","False Positive"),IF(T_4_567101231525[[#This Row],[Errors]]&gt;0,"False Negative","True Negative"))</f>
        <v>True Positive</v>
      </c>
    </row>
    <row r="290" spans="1:8" x14ac:dyDescent="0.25">
      <c r="A290" t="s">
        <v>540</v>
      </c>
      <c r="C290" s="2" t="s">
        <v>264</v>
      </c>
      <c r="D290" s="2" t="s">
        <v>37</v>
      </c>
      <c r="E290" s="9" t="s">
        <v>37</v>
      </c>
      <c r="F290" s="9">
        <v>0.8</v>
      </c>
      <c r="G290" s="9">
        <v>0</v>
      </c>
      <c r="H290" s="61" t="str">
        <f>IF(F290&gt;=$J$9,IF(T_4_567101231525[[#This Row],[Errors]]=0,"True Positive","False Positive"),IF(T_4_567101231525[[#This Row],[Errors]]&gt;0,"False Negative","True Negative"))</f>
        <v>True Positive</v>
      </c>
    </row>
    <row r="291" spans="1:8" x14ac:dyDescent="0.25">
      <c r="A291" t="s">
        <v>541</v>
      </c>
      <c r="C291" s="2" t="s">
        <v>264</v>
      </c>
      <c r="D291" s="2" t="s">
        <v>37</v>
      </c>
      <c r="E291" s="9" t="s">
        <v>37</v>
      </c>
      <c r="F291" s="9">
        <v>0.8</v>
      </c>
      <c r="G291" s="9">
        <v>0</v>
      </c>
      <c r="H291" s="61" t="str">
        <f>IF(F291&gt;=$J$9,IF(T_4_567101231525[[#This Row],[Errors]]=0,"True Positive","False Positive"),IF(T_4_567101231525[[#This Row],[Errors]]&gt;0,"False Negative","True Negative"))</f>
        <v>True Positive</v>
      </c>
    </row>
    <row r="292" spans="1:8" x14ac:dyDescent="0.25">
      <c r="A292" t="s">
        <v>542</v>
      </c>
      <c r="C292" s="2" t="s">
        <v>264</v>
      </c>
      <c r="D292" s="2" t="s">
        <v>37</v>
      </c>
      <c r="E292" s="9" t="s">
        <v>37</v>
      </c>
      <c r="F292" s="9">
        <v>0.8</v>
      </c>
      <c r="G292" s="9">
        <v>0</v>
      </c>
      <c r="H292" s="61" t="str">
        <f>IF(F292&gt;=$J$9,IF(T_4_567101231525[[#This Row],[Errors]]=0,"True Positive","False Positive"),IF(T_4_567101231525[[#This Row],[Errors]]&gt;0,"False Negative","True Negative"))</f>
        <v>True Positive</v>
      </c>
    </row>
    <row r="293" spans="1:8" x14ac:dyDescent="0.25">
      <c r="A293" t="s">
        <v>543</v>
      </c>
      <c r="C293" s="2" t="s">
        <v>264</v>
      </c>
      <c r="D293" s="2" t="s">
        <v>544</v>
      </c>
      <c r="E293" s="9" t="s">
        <v>544</v>
      </c>
      <c r="F293" s="9">
        <v>0.62</v>
      </c>
      <c r="G293" s="9">
        <v>0</v>
      </c>
      <c r="H293" s="61" t="str">
        <f>IF(F293&gt;=$J$9,IF(T_4_567101231525[[#This Row],[Errors]]=0,"True Positive","False Positive"),IF(T_4_567101231525[[#This Row],[Errors]]&gt;0,"False Negative","True Negative"))</f>
        <v>True Negative</v>
      </c>
    </row>
    <row r="294" spans="1:8" x14ac:dyDescent="0.25">
      <c r="A294" t="s">
        <v>545</v>
      </c>
      <c r="C294" s="2" t="s">
        <v>264</v>
      </c>
      <c r="D294" s="2" t="s">
        <v>544</v>
      </c>
      <c r="E294" s="9" t="s">
        <v>544</v>
      </c>
      <c r="F294" s="9">
        <v>0.62</v>
      </c>
      <c r="G294" s="9">
        <v>0</v>
      </c>
      <c r="H294" s="61" t="str">
        <f>IF(F294&gt;=$J$9,IF(T_4_567101231525[[#This Row],[Errors]]=0,"True Positive","False Positive"),IF(T_4_567101231525[[#This Row],[Errors]]&gt;0,"False Negative","True Negative"))</f>
        <v>True Negative</v>
      </c>
    </row>
    <row r="295" spans="1:8" x14ac:dyDescent="0.25">
      <c r="A295" t="s">
        <v>546</v>
      </c>
      <c r="C295" s="2" t="s">
        <v>264</v>
      </c>
      <c r="D295" s="2" t="s">
        <v>144</v>
      </c>
      <c r="E295" s="9" t="s">
        <v>144</v>
      </c>
      <c r="F295" s="9">
        <v>0.75</v>
      </c>
      <c r="G295" s="9">
        <v>0</v>
      </c>
      <c r="H295" s="61" t="str">
        <f>IF(F295&gt;=$J$9,IF(T_4_567101231525[[#This Row],[Errors]]=0,"True Positive","False Positive"),IF(T_4_567101231525[[#This Row],[Errors]]&gt;0,"False Negative","True Negative"))</f>
        <v>True Negative</v>
      </c>
    </row>
    <row r="296" spans="1:8" x14ac:dyDescent="0.25">
      <c r="A296" t="s">
        <v>547</v>
      </c>
      <c r="C296" s="2" t="s">
        <v>264</v>
      </c>
      <c r="D296" s="2" t="s">
        <v>144</v>
      </c>
      <c r="E296" s="9" t="s">
        <v>144</v>
      </c>
      <c r="F296" s="9">
        <v>0.75</v>
      </c>
      <c r="G296" s="9">
        <v>0</v>
      </c>
      <c r="H296" s="61" t="str">
        <f>IF(F296&gt;=$J$9,IF(T_4_567101231525[[#This Row],[Errors]]=0,"True Positive","False Positive"),IF(T_4_567101231525[[#This Row],[Errors]]&gt;0,"False Negative","True Negative"))</f>
        <v>True Negative</v>
      </c>
    </row>
    <row r="297" spans="1:8" x14ac:dyDescent="0.25">
      <c r="A297" t="s">
        <v>548</v>
      </c>
      <c r="C297" s="2" t="s">
        <v>264</v>
      </c>
      <c r="D297" s="2" t="s">
        <v>38</v>
      </c>
      <c r="E297" s="9" t="s">
        <v>38</v>
      </c>
      <c r="F297" s="9">
        <v>0.81</v>
      </c>
      <c r="G297" s="9">
        <v>0</v>
      </c>
      <c r="H297" s="61" t="str">
        <f>IF(F297&gt;=$J$9,IF(T_4_567101231525[[#This Row],[Errors]]=0,"True Positive","False Positive"),IF(T_4_567101231525[[#This Row],[Errors]]&gt;0,"False Negative","True Negative"))</f>
        <v>True Positive</v>
      </c>
    </row>
    <row r="298" spans="1:8" x14ac:dyDescent="0.25">
      <c r="A298" t="s">
        <v>549</v>
      </c>
      <c r="C298" s="2" t="s">
        <v>264</v>
      </c>
      <c r="D298" s="2" t="s">
        <v>38</v>
      </c>
      <c r="E298" s="9" t="s">
        <v>38</v>
      </c>
      <c r="F298" s="9">
        <v>0.81</v>
      </c>
      <c r="G298" s="9">
        <v>0</v>
      </c>
      <c r="H298" s="61" t="str">
        <f>IF(F298&gt;=$J$9,IF(T_4_567101231525[[#This Row],[Errors]]=0,"True Positive","False Positive"),IF(T_4_567101231525[[#This Row],[Errors]]&gt;0,"False Negative","True Negative"))</f>
        <v>True Positive</v>
      </c>
    </row>
    <row r="299" spans="1:8" x14ac:dyDescent="0.25">
      <c r="A299" t="s">
        <v>550</v>
      </c>
      <c r="C299" s="2" t="s">
        <v>264</v>
      </c>
      <c r="D299" s="2" t="s">
        <v>551</v>
      </c>
      <c r="E299" s="9" t="s">
        <v>219</v>
      </c>
      <c r="F299" s="9">
        <v>0.64</v>
      </c>
      <c r="G299" s="9">
        <v>1</v>
      </c>
      <c r="H299" s="61" t="str">
        <f>IF(F299&gt;=$J$9,IF(T_4_567101231525[[#This Row],[Errors]]=0,"True Positive","False Positive"),IF(T_4_567101231525[[#This Row],[Errors]]&gt;0,"False Negative","True Negative"))</f>
        <v>False Negative</v>
      </c>
    </row>
    <row r="300" spans="1:8" x14ac:dyDescent="0.25">
      <c r="A300" t="s">
        <v>552</v>
      </c>
      <c r="C300" s="2" t="s">
        <v>264</v>
      </c>
      <c r="D300" s="2" t="s">
        <v>551</v>
      </c>
      <c r="E300" s="9" t="s">
        <v>219</v>
      </c>
      <c r="F300" s="9">
        <v>0.64</v>
      </c>
      <c r="G300" s="9">
        <v>1</v>
      </c>
      <c r="H300" s="61" t="str">
        <f>IF(F300&gt;=$J$9,IF(T_4_567101231525[[#This Row],[Errors]]=0,"True Positive","False Positive"),IF(T_4_567101231525[[#This Row],[Errors]]&gt;0,"False Negative","True Negative"))</f>
        <v>False Negative</v>
      </c>
    </row>
    <row r="301" spans="1:8" x14ac:dyDescent="0.25">
      <c r="A301" t="s">
        <v>553</v>
      </c>
      <c r="C301" s="2" t="s">
        <v>264</v>
      </c>
      <c r="D301" s="2" t="s">
        <v>171</v>
      </c>
      <c r="E301" s="9" t="s">
        <v>171</v>
      </c>
      <c r="F301" s="9">
        <v>0.79</v>
      </c>
      <c r="G301" s="9">
        <v>0</v>
      </c>
      <c r="H301" s="61" t="str">
        <f>IF(F301&gt;=$J$9,IF(T_4_567101231525[[#This Row],[Errors]]=0,"True Positive","False Positive"),IF(T_4_567101231525[[#This Row],[Errors]]&gt;0,"False Negative","True Negative"))</f>
        <v>True Positive</v>
      </c>
    </row>
    <row r="302" spans="1:8" x14ac:dyDescent="0.25">
      <c r="A302" t="s">
        <v>554</v>
      </c>
      <c r="C302" s="2" t="s">
        <v>264</v>
      </c>
      <c r="D302" s="2" t="s">
        <v>171</v>
      </c>
      <c r="E302" s="9" t="s">
        <v>171</v>
      </c>
      <c r="F302" s="9">
        <v>0.79</v>
      </c>
      <c r="G302" s="9">
        <v>0</v>
      </c>
      <c r="H302" s="61" t="str">
        <f>IF(F302&gt;=$J$9,IF(T_4_567101231525[[#This Row],[Errors]]=0,"True Positive","False Positive"),IF(T_4_567101231525[[#This Row],[Errors]]&gt;0,"False Negative","True Negative"))</f>
        <v>True Positive</v>
      </c>
    </row>
    <row r="303" spans="1:8" x14ac:dyDescent="0.25">
      <c r="A303" t="s">
        <v>555</v>
      </c>
      <c r="C303" s="2" t="s">
        <v>264</v>
      </c>
      <c r="D303" s="2" t="s">
        <v>231</v>
      </c>
      <c r="E303" s="9" t="s">
        <v>231</v>
      </c>
      <c r="F303" s="9">
        <v>0.79</v>
      </c>
      <c r="G303" s="9">
        <v>0</v>
      </c>
      <c r="H303" s="61" t="str">
        <f>IF(F303&gt;=$J$9,IF(T_4_567101231525[[#This Row],[Errors]]=0,"True Positive","False Positive"),IF(T_4_567101231525[[#This Row],[Errors]]&gt;0,"False Negative","True Negative"))</f>
        <v>True Positive</v>
      </c>
    </row>
    <row r="304" spans="1:8" x14ac:dyDescent="0.25">
      <c r="A304" t="s">
        <v>556</v>
      </c>
      <c r="C304" s="2" t="s">
        <v>264</v>
      </c>
      <c r="D304" s="2" t="s">
        <v>231</v>
      </c>
      <c r="E304" s="9" t="s">
        <v>231</v>
      </c>
      <c r="F304" s="9">
        <v>0.79</v>
      </c>
      <c r="G304" s="9">
        <v>0</v>
      </c>
      <c r="H304" s="61" t="str">
        <f>IF(F304&gt;=$J$9,IF(T_4_567101231525[[#This Row],[Errors]]=0,"True Positive","False Positive"),IF(T_4_567101231525[[#This Row],[Errors]]&gt;0,"False Negative","True Negative"))</f>
        <v>True Positive</v>
      </c>
    </row>
    <row r="305" spans="1:8" x14ac:dyDescent="0.25">
      <c r="A305" t="s">
        <v>557</v>
      </c>
      <c r="C305" s="2" t="s">
        <v>264</v>
      </c>
      <c r="D305" s="2" t="s">
        <v>78</v>
      </c>
      <c r="E305" s="9" t="s">
        <v>78</v>
      </c>
      <c r="F305" s="9">
        <v>0.67</v>
      </c>
      <c r="G305" s="9">
        <v>0</v>
      </c>
      <c r="H305" s="61" t="str">
        <f>IF(F305&gt;=$J$9,IF(T_4_567101231525[[#This Row],[Errors]]=0,"True Positive","False Positive"),IF(T_4_567101231525[[#This Row],[Errors]]&gt;0,"False Negative","True Negative"))</f>
        <v>True Negative</v>
      </c>
    </row>
    <row r="306" spans="1:8" x14ac:dyDescent="0.25">
      <c r="A306" t="s">
        <v>558</v>
      </c>
      <c r="C306" s="2" t="s">
        <v>264</v>
      </c>
      <c r="D306" s="2" t="s">
        <v>78</v>
      </c>
      <c r="E306" s="9" t="s">
        <v>78</v>
      </c>
      <c r="F306" s="9">
        <v>0.67</v>
      </c>
      <c r="G306" s="9">
        <v>0</v>
      </c>
      <c r="H306" s="61" t="str">
        <f>IF(F306&gt;=$J$9,IF(T_4_567101231525[[#This Row],[Errors]]=0,"True Positive","False Positive"),IF(T_4_567101231525[[#This Row],[Errors]]&gt;0,"False Negative","True Negative"))</f>
        <v>True Negative</v>
      </c>
    </row>
    <row r="307" spans="1:8" x14ac:dyDescent="0.25">
      <c r="A307" t="s">
        <v>559</v>
      </c>
      <c r="C307" s="2" t="s">
        <v>264</v>
      </c>
      <c r="D307" s="2" t="s">
        <v>180</v>
      </c>
      <c r="E307" s="9" t="s">
        <v>180</v>
      </c>
      <c r="F307" s="9">
        <v>0.67</v>
      </c>
      <c r="G307" s="9">
        <v>0</v>
      </c>
      <c r="H307" s="61" t="str">
        <f>IF(F307&gt;=$J$9,IF(T_4_567101231525[[#This Row],[Errors]]=0,"True Positive","False Positive"),IF(T_4_567101231525[[#This Row],[Errors]]&gt;0,"False Negative","True Negative"))</f>
        <v>True Negative</v>
      </c>
    </row>
    <row r="308" spans="1:8" x14ac:dyDescent="0.25">
      <c r="A308" t="s">
        <v>560</v>
      </c>
      <c r="C308" s="2" t="s">
        <v>264</v>
      </c>
      <c r="D308" s="2" t="s">
        <v>180</v>
      </c>
      <c r="E308" s="9" t="s">
        <v>180</v>
      </c>
      <c r="F308" s="9">
        <v>0.67</v>
      </c>
      <c r="G308" s="9">
        <v>0</v>
      </c>
      <c r="H308" s="61" t="str">
        <f>IF(F308&gt;=$J$9,IF(T_4_567101231525[[#This Row],[Errors]]=0,"True Positive","False Positive"),IF(T_4_567101231525[[#This Row],[Errors]]&gt;0,"False Negative","True Negative"))</f>
        <v>True Negative</v>
      </c>
    </row>
    <row r="309" spans="1:8" x14ac:dyDescent="0.25">
      <c r="A309" t="s">
        <v>561</v>
      </c>
      <c r="C309" s="2" t="s">
        <v>264</v>
      </c>
      <c r="D309" s="2" t="s">
        <v>25</v>
      </c>
      <c r="E309" s="9" t="s">
        <v>25</v>
      </c>
      <c r="F309" s="9">
        <v>0.84</v>
      </c>
      <c r="G309" s="9">
        <v>0</v>
      </c>
      <c r="H309" s="61" t="str">
        <f>IF(F309&gt;=$J$9,IF(T_4_567101231525[[#This Row],[Errors]]=0,"True Positive","False Positive"),IF(T_4_567101231525[[#This Row],[Errors]]&gt;0,"False Negative","True Negative"))</f>
        <v>True Positive</v>
      </c>
    </row>
    <row r="310" spans="1:8" x14ac:dyDescent="0.25">
      <c r="A310" t="s">
        <v>562</v>
      </c>
      <c r="C310" s="2" t="s">
        <v>264</v>
      </c>
      <c r="D310" s="2" t="s">
        <v>25</v>
      </c>
      <c r="E310" s="9" t="s">
        <v>25</v>
      </c>
      <c r="F310" s="9">
        <v>0.84</v>
      </c>
      <c r="G310" s="9">
        <v>0</v>
      </c>
      <c r="H310" s="61" t="str">
        <f>IF(F310&gt;=$J$9,IF(T_4_567101231525[[#This Row],[Errors]]=0,"True Positive","False Positive"),IF(T_4_567101231525[[#This Row],[Errors]]&gt;0,"False Negative","True Negative"))</f>
        <v>True Positive</v>
      </c>
    </row>
    <row r="311" spans="1:8" x14ac:dyDescent="0.25">
      <c r="A311" t="s">
        <v>563</v>
      </c>
      <c r="C311" s="2" t="s">
        <v>264</v>
      </c>
      <c r="D311" s="2" t="s">
        <v>162</v>
      </c>
      <c r="E311" s="9" t="s">
        <v>162</v>
      </c>
      <c r="F311" s="9">
        <v>0.73</v>
      </c>
      <c r="G311" s="9">
        <v>0</v>
      </c>
      <c r="H311" s="61" t="str">
        <f>IF(F311&gt;=$J$9,IF(T_4_567101231525[[#This Row],[Errors]]=0,"True Positive","False Positive"),IF(T_4_567101231525[[#This Row],[Errors]]&gt;0,"False Negative","True Negative"))</f>
        <v>True Negative</v>
      </c>
    </row>
    <row r="312" spans="1:8" x14ac:dyDescent="0.25">
      <c r="A312" t="s">
        <v>564</v>
      </c>
      <c r="C312" s="2" t="s">
        <v>264</v>
      </c>
      <c r="D312" s="2" t="s">
        <v>162</v>
      </c>
      <c r="E312" s="9" t="s">
        <v>162</v>
      </c>
      <c r="F312" s="9">
        <v>0.73</v>
      </c>
      <c r="G312" s="9">
        <v>0</v>
      </c>
      <c r="H312" s="61" t="str">
        <f>IF(F312&gt;=$J$9,IF(T_4_567101231525[[#This Row],[Errors]]=0,"True Positive","False Positive"),IF(T_4_567101231525[[#This Row],[Errors]]&gt;0,"False Negative","True Negative"))</f>
        <v>True Negative</v>
      </c>
    </row>
    <row r="313" spans="1:8" x14ac:dyDescent="0.25">
      <c r="A313" t="s">
        <v>565</v>
      </c>
      <c r="C313" s="2" t="s">
        <v>264</v>
      </c>
      <c r="D313" s="2" t="s">
        <v>137</v>
      </c>
      <c r="E313" s="9" t="s">
        <v>137</v>
      </c>
      <c r="F313" s="9">
        <v>0.8</v>
      </c>
      <c r="G313" s="9">
        <v>0</v>
      </c>
      <c r="H313" s="61" t="str">
        <f>IF(F313&gt;=$J$9,IF(T_4_567101231525[[#This Row],[Errors]]=0,"True Positive","False Positive"),IF(T_4_567101231525[[#This Row],[Errors]]&gt;0,"False Negative","True Negative"))</f>
        <v>True Positive</v>
      </c>
    </row>
    <row r="314" spans="1:8" x14ac:dyDescent="0.25">
      <c r="A314" t="s">
        <v>566</v>
      </c>
      <c r="C314" s="2" t="s">
        <v>264</v>
      </c>
      <c r="D314" s="2" t="s">
        <v>137</v>
      </c>
      <c r="E314" s="9" t="s">
        <v>137</v>
      </c>
      <c r="F314" s="9">
        <v>0.8</v>
      </c>
      <c r="G314" s="9">
        <v>0</v>
      </c>
      <c r="H314" s="61" t="str">
        <f>IF(F314&gt;=$J$9,IF(T_4_567101231525[[#This Row],[Errors]]=0,"True Positive","False Positive"),IF(T_4_567101231525[[#This Row],[Errors]]&gt;0,"False Negative","True Negative"))</f>
        <v>True Positive</v>
      </c>
    </row>
    <row r="315" spans="1:8" x14ac:dyDescent="0.25">
      <c r="A315" t="s">
        <v>567</v>
      </c>
      <c r="C315" s="2" t="s">
        <v>264</v>
      </c>
      <c r="D315" s="2" t="s">
        <v>241</v>
      </c>
      <c r="E315" s="9" t="s">
        <v>568</v>
      </c>
      <c r="F315" s="9">
        <v>0.11</v>
      </c>
      <c r="G315" s="9">
        <v>2</v>
      </c>
      <c r="H315" s="61" t="str">
        <f>IF(F315&gt;=$J$9,IF(T_4_567101231525[[#This Row],[Errors]]=0,"True Positive","False Positive"),IF(T_4_567101231525[[#This Row],[Errors]]&gt;0,"False Negative","True Negative"))</f>
        <v>False Negative</v>
      </c>
    </row>
    <row r="316" spans="1:8" x14ac:dyDescent="0.25">
      <c r="A316" t="s">
        <v>569</v>
      </c>
      <c r="C316" s="2" t="s">
        <v>264</v>
      </c>
      <c r="D316" s="2" t="s">
        <v>241</v>
      </c>
      <c r="E316" s="9" t="s">
        <v>568</v>
      </c>
      <c r="F316" s="9">
        <v>0.11</v>
      </c>
      <c r="G316" s="9">
        <v>2</v>
      </c>
      <c r="H316" s="61" t="str">
        <f>IF(F316&gt;=$J$9,IF(T_4_567101231525[[#This Row],[Errors]]=0,"True Positive","False Positive"),IF(T_4_567101231525[[#This Row],[Errors]]&gt;0,"False Negative","True Negative"))</f>
        <v>False Negative</v>
      </c>
    </row>
    <row r="317" spans="1:8" x14ac:dyDescent="0.25">
      <c r="A317" t="s">
        <v>570</v>
      </c>
      <c r="C317" s="2" t="s">
        <v>264</v>
      </c>
      <c r="D317" s="2" t="s">
        <v>166</v>
      </c>
      <c r="E317" s="9" t="s">
        <v>166</v>
      </c>
      <c r="F317" s="9">
        <v>0.7</v>
      </c>
      <c r="G317" s="9">
        <v>0</v>
      </c>
      <c r="H317" s="61" t="str">
        <f>IF(F317&gt;=$J$9,IF(T_4_567101231525[[#This Row],[Errors]]=0,"True Positive","False Positive"),IF(T_4_567101231525[[#This Row],[Errors]]&gt;0,"False Negative","True Negative"))</f>
        <v>True Negative</v>
      </c>
    </row>
    <row r="318" spans="1:8" x14ac:dyDescent="0.25">
      <c r="A318" t="s">
        <v>571</v>
      </c>
      <c r="C318" s="2" t="s">
        <v>264</v>
      </c>
      <c r="D318" s="2" t="s">
        <v>166</v>
      </c>
      <c r="E318" s="9" t="s">
        <v>166</v>
      </c>
      <c r="F318" s="9">
        <v>0.7</v>
      </c>
      <c r="G318" s="9">
        <v>0</v>
      </c>
      <c r="H318" s="61" t="str">
        <f>IF(F318&gt;=$J$9,IF(T_4_567101231525[[#This Row],[Errors]]=0,"True Positive","False Positive"),IF(T_4_567101231525[[#This Row],[Errors]]&gt;0,"False Negative","True Negative"))</f>
        <v>True Negative</v>
      </c>
    </row>
    <row r="319" spans="1:8" x14ac:dyDescent="0.25">
      <c r="A319" t="s">
        <v>572</v>
      </c>
      <c r="C319" s="2" t="s">
        <v>264</v>
      </c>
      <c r="D319" s="2" t="s">
        <v>206</v>
      </c>
      <c r="E319" s="9" t="s">
        <v>206</v>
      </c>
      <c r="F319" s="9">
        <v>0.76</v>
      </c>
      <c r="G319" s="9">
        <v>0</v>
      </c>
      <c r="H319" s="61" t="str">
        <f>IF(F319&gt;=$J$9,IF(T_4_567101231525[[#This Row],[Errors]]=0,"True Positive","False Positive"),IF(T_4_567101231525[[#This Row],[Errors]]&gt;0,"False Negative","True Negative"))</f>
        <v>True Negative</v>
      </c>
    </row>
    <row r="320" spans="1:8" x14ac:dyDescent="0.25">
      <c r="A320" t="s">
        <v>573</v>
      </c>
      <c r="C320" s="2" t="s">
        <v>264</v>
      </c>
      <c r="D320" s="2" t="s">
        <v>206</v>
      </c>
      <c r="E320" s="9" t="s">
        <v>206</v>
      </c>
      <c r="F320" s="9">
        <v>0.76</v>
      </c>
      <c r="G320" s="9">
        <v>0</v>
      </c>
      <c r="H320" s="61" t="str">
        <f>IF(F320&gt;=$J$9,IF(T_4_567101231525[[#This Row],[Errors]]=0,"True Positive","False Positive"),IF(T_4_567101231525[[#This Row],[Errors]]&gt;0,"False Negative","True Negative"))</f>
        <v>True Negative</v>
      </c>
    </row>
    <row r="321" spans="1:8" x14ac:dyDescent="0.25">
      <c r="A321" t="s">
        <v>574</v>
      </c>
      <c r="C321" s="2" t="s">
        <v>264</v>
      </c>
      <c r="D321" s="2" t="s">
        <v>244</v>
      </c>
      <c r="E321" s="9" t="s">
        <v>244</v>
      </c>
      <c r="F321" s="9">
        <v>0.69</v>
      </c>
      <c r="G321" s="9">
        <v>0</v>
      </c>
      <c r="H321" s="61" t="str">
        <f>IF(F321&gt;=$J$9,IF(T_4_567101231525[[#This Row],[Errors]]=0,"True Positive","False Positive"),IF(T_4_567101231525[[#This Row],[Errors]]&gt;0,"False Negative","True Negative"))</f>
        <v>True Negative</v>
      </c>
    </row>
    <row r="322" spans="1:8" x14ac:dyDescent="0.25">
      <c r="A322" t="s">
        <v>575</v>
      </c>
      <c r="C322" s="2" t="s">
        <v>264</v>
      </c>
      <c r="D322" s="2" t="s">
        <v>244</v>
      </c>
      <c r="E322" s="9" t="s">
        <v>244</v>
      </c>
      <c r="F322" s="9">
        <v>0.69</v>
      </c>
      <c r="G322" s="9">
        <v>0</v>
      </c>
      <c r="H322" s="61" t="str">
        <f>IF(F322&gt;=$J$9,IF(T_4_567101231525[[#This Row],[Errors]]=0,"True Positive","False Positive"),IF(T_4_567101231525[[#This Row],[Errors]]&gt;0,"False Negative","True Negative"))</f>
        <v>True Negative</v>
      </c>
    </row>
    <row r="323" spans="1:8" x14ac:dyDescent="0.25">
      <c r="A323" t="s">
        <v>576</v>
      </c>
      <c r="C323" s="2" t="s">
        <v>264</v>
      </c>
      <c r="D323" s="2" t="s">
        <v>53</v>
      </c>
      <c r="E323" s="9" t="s">
        <v>53</v>
      </c>
      <c r="F323" s="9">
        <v>0.13</v>
      </c>
      <c r="G323" s="9">
        <v>0</v>
      </c>
      <c r="H323" s="61" t="str">
        <f>IF(F323&gt;=$J$9,IF(T_4_567101231525[[#This Row],[Errors]]=0,"True Positive","False Positive"),IF(T_4_567101231525[[#This Row],[Errors]]&gt;0,"False Negative","True Negative"))</f>
        <v>True Negative</v>
      </c>
    </row>
    <row r="324" spans="1:8" x14ac:dyDescent="0.25">
      <c r="A324" t="s">
        <v>577</v>
      </c>
      <c r="C324" s="2" t="s">
        <v>264</v>
      </c>
      <c r="D324" s="2" t="s">
        <v>53</v>
      </c>
      <c r="E324" s="9" t="s">
        <v>53</v>
      </c>
      <c r="F324" s="9">
        <v>0.13</v>
      </c>
      <c r="G324" s="9">
        <v>0</v>
      </c>
      <c r="H324" s="61" t="str">
        <f>IF(F324&gt;=$J$9,IF(T_4_567101231525[[#This Row],[Errors]]=0,"True Positive","False Positive"),IF(T_4_567101231525[[#This Row],[Errors]]&gt;0,"False Negative","True Negative"))</f>
        <v>True Negative</v>
      </c>
    </row>
    <row r="325" spans="1:8" x14ac:dyDescent="0.25">
      <c r="A325" t="s">
        <v>578</v>
      </c>
      <c r="C325" s="2" t="s">
        <v>264</v>
      </c>
      <c r="D325" s="2" t="s">
        <v>53</v>
      </c>
      <c r="E325" s="9" t="s">
        <v>53</v>
      </c>
      <c r="F325" s="9">
        <v>0.82</v>
      </c>
      <c r="G325" s="9">
        <v>0</v>
      </c>
      <c r="H325" s="61" t="str">
        <f>IF(F325&gt;=$J$9,IF(T_4_567101231525[[#This Row],[Errors]]=0,"True Positive","False Positive"),IF(T_4_567101231525[[#This Row],[Errors]]&gt;0,"False Negative","True Negative"))</f>
        <v>True Positive</v>
      </c>
    </row>
    <row r="326" spans="1:8" x14ac:dyDescent="0.25">
      <c r="A326" t="s">
        <v>579</v>
      </c>
      <c r="C326" s="2" t="s">
        <v>264</v>
      </c>
      <c r="D326" s="2" t="s">
        <v>53</v>
      </c>
      <c r="E326" s="9" t="s">
        <v>53</v>
      </c>
      <c r="F326" s="9">
        <v>0.82</v>
      </c>
      <c r="G326" s="9">
        <v>0</v>
      </c>
      <c r="H326" s="61" t="str">
        <f>IF(F326&gt;=$J$9,IF(T_4_567101231525[[#This Row],[Errors]]=0,"True Positive","False Positive"),IF(T_4_567101231525[[#This Row],[Errors]]&gt;0,"False Negative","True Negative"))</f>
        <v>True Positive</v>
      </c>
    </row>
    <row r="327" spans="1:8" x14ac:dyDescent="0.25">
      <c r="A327" t="s">
        <v>580</v>
      </c>
      <c r="C327" s="2" t="s">
        <v>264</v>
      </c>
      <c r="D327" s="2" t="s">
        <v>131</v>
      </c>
      <c r="E327" s="9" t="s">
        <v>131</v>
      </c>
      <c r="F327" s="9">
        <v>0.71</v>
      </c>
      <c r="G327" s="9">
        <v>0</v>
      </c>
      <c r="H327" s="61" t="str">
        <f>IF(F327&gt;=$J$9,IF(T_4_567101231525[[#This Row],[Errors]]=0,"True Positive","False Positive"),IF(T_4_567101231525[[#This Row],[Errors]]&gt;0,"False Negative","True Negative"))</f>
        <v>True Negative</v>
      </c>
    </row>
    <row r="328" spans="1:8" x14ac:dyDescent="0.25">
      <c r="A328" t="s">
        <v>581</v>
      </c>
      <c r="C328" s="2" t="s">
        <v>264</v>
      </c>
      <c r="D328" s="2" t="s">
        <v>131</v>
      </c>
      <c r="E328" s="9" t="s">
        <v>131</v>
      </c>
      <c r="F328" s="9">
        <v>0.71</v>
      </c>
      <c r="G328" s="9">
        <v>0</v>
      </c>
      <c r="H328" s="61" t="str">
        <f>IF(F328&gt;=$J$9,IF(T_4_567101231525[[#This Row],[Errors]]=0,"True Positive","False Positive"),IF(T_4_567101231525[[#This Row],[Errors]]&gt;0,"False Negative","True Negative"))</f>
        <v>True Negative</v>
      </c>
    </row>
    <row r="329" spans="1:8" x14ac:dyDescent="0.25">
      <c r="A329" t="s">
        <v>582</v>
      </c>
      <c r="C329" s="2" t="s">
        <v>264</v>
      </c>
      <c r="D329" s="2" t="s">
        <v>39</v>
      </c>
      <c r="E329" s="9" t="s">
        <v>39</v>
      </c>
      <c r="F329" s="9">
        <v>0.68</v>
      </c>
      <c r="G329" s="9">
        <v>0</v>
      </c>
      <c r="H329" s="61" t="str">
        <f>IF(F329&gt;=$J$9,IF(T_4_567101231525[[#This Row],[Errors]]=0,"True Positive","False Positive"),IF(T_4_567101231525[[#This Row],[Errors]]&gt;0,"False Negative","True Negative"))</f>
        <v>True Negative</v>
      </c>
    </row>
    <row r="330" spans="1:8" x14ac:dyDescent="0.25">
      <c r="A330" t="s">
        <v>583</v>
      </c>
      <c r="C330" s="2" t="s">
        <v>264</v>
      </c>
      <c r="D330" s="2" t="s">
        <v>39</v>
      </c>
      <c r="E330" s="9" t="s">
        <v>39</v>
      </c>
      <c r="F330" s="9">
        <v>0.68</v>
      </c>
      <c r="G330" s="9">
        <v>0</v>
      </c>
      <c r="H330" s="61" t="str">
        <f>IF(F330&gt;=$J$9,IF(T_4_567101231525[[#This Row],[Errors]]=0,"True Positive","False Positive"),IF(T_4_567101231525[[#This Row],[Errors]]&gt;0,"False Negative","True Negative"))</f>
        <v>True Negative</v>
      </c>
    </row>
    <row r="331" spans="1:8" x14ac:dyDescent="0.25">
      <c r="A331" t="s">
        <v>584</v>
      </c>
      <c r="C331" s="2" t="s">
        <v>264</v>
      </c>
      <c r="D331" s="2" t="s">
        <v>46</v>
      </c>
      <c r="E331" s="9" t="s">
        <v>46</v>
      </c>
      <c r="F331" s="9">
        <v>0.78</v>
      </c>
      <c r="G331" s="9">
        <v>0</v>
      </c>
      <c r="H331" s="61" t="str">
        <f>IF(F331&gt;=$J$9,IF(T_4_567101231525[[#This Row],[Errors]]=0,"True Positive","False Positive"),IF(T_4_567101231525[[#This Row],[Errors]]&gt;0,"False Negative","True Negative"))</f>
        <v>True Positive</v>
      </c>
    </row>
    <row r="332" spans="1:8" x14ac:dyDescent="0.25">
      <c r="A332" t="s">
        <v>585</v>
      </c>
      <c r="C332" s="2" t="s">
        <v>264</v>
      </c>
      <c r="D332" s="2" t="s">
        <v>46</v>
      </c>
      <c r="E332" s="9" t="s">
        <v>46</v>
      </c>
      <c r="F332" s="9">
        <v>0.78</v>
      </c>
      <c r="G332" s="9">
        <v>0</v>
      </c>
      <c r="H332" s="61" t="str">
        <f>IF(F332&gt;=$J$9,IF(T_4_567101231525[[#This Row],[Errors]]=0,"True Positive","False Positive"),IF(T_4_567101231525[[#This Row],[Errors]]&gt;0,"False Negative","True Negative"))</f>
        <v>True Positive</v>
      </c>
    </row>
    <row r="333" spans="1:8" x14ac:dyDescent="0.25">
      <c r="A333" t="s">
        <v>586</v>
      </c>
      <c r="C333" s="2" t="s">
        <v>264</v>
      </c>
      <c r="D333" s="2" t="s">
        <v>46</v>
      </c>
      <c r="E333" s="9" t="s">
        <v>46</v>
      </c>
      <c r="F333" s="9">
        <v>0.8</v>
      </c>
      <c r="G333" s="9">
        <v>0</v>
      </c>
      <c r="H333" s="61" t="str">
        <f>IF(F333&gt;=$J$9,IF(T_4_567101231525[[#This Row],[Errors]]=0,"True Positive","False Positive"),IF(T_4_567101231525[[#This Row],[Errors]]&gt;0,"False Negative","True Negative"))</f>
        <v>True Positive</v>
      </c>
    </row>
    <row r="334" spans="1:8" x14ac:dyDescent="0.25">
      <c r="A334" t="s">
        <v>587</v>
      </c>
      <c r="C334" s="2" t="s">
        <v>264</v>
      </c>
      <c r="D334" s="2" t="s">
        <v>46</v>
      </c>
      <c r="E334" s="9" t="s">
        <v>46</v>
      </c>
      <c r="F334" s="9">
        <v>0.8</v>
      </c>
      <c r="G334" s="9">
        <v>0</v>
      </c>
      <c r="H334" s="61" t="str">
        <f>IF(F334&gt;=$J$9,IF(T_4_567101231525[[#This Row],[Errors]]=0,"True Positive","False Positive"),IF(T_4_567101231525[[#This Row],[Errors]]&gt;0,"False Negative","True Negative"))</f>
        <v>True Positive</v>
      </c>
    </row>
    <row r="335" spans="1:8" x14ac:dyDescent="0.25">
      <c r="A335" t="s">
        <v>588</v>
      </c>
      <c r="C335" s="2" t="s">
        <v>264</v>
      </c>
      <c r="D335" s="2" t="s">
        <v>24</v>
      </c>
      <c r="E335" s="9" t="s">
        <v>24</v>
      </c>
      <c r="F335" s="9">
        <v>0.84</v>
      </c>
      <c r="G335" s="9">
        <v>0</v>
      </c>
      <c r="H335" s="61" t="str">
        <f>IF(F335&gt;=$J$9,IF(T_4_567101231525[[#This Row],[Errors]]=0,"True Positive","False Positive"),IF(T_4_567101231525[[#This Row],[Errors]]&gt;0,"False Negative","True Negative"))</f>
        <v>True Positive</v>
      </c>
    </row>
    <row r="336" spans="1:8" x14ac:dyDescent="0.25">
      <c r="A336" t="s">
        <v>589</v>
      </c>
      <c r="C336" s="2" t="s">
        <v>264</v>
      </c>
      <c r="D336" s="2" t="s">
        <v>24</v>
      </c>
      <c r="E336" s="9" t="s">
        <v>24</v>
      </c>
      <c r="F336" s="9">
        <v>0.84</v>
      </c>
      <c r="G336" s="9">
        <v>0</v>
      </c>
      <c r="H336" s="61" t="str">
        <f>IF(F336&gt;=$J$9,IF(T_4_567101231525[[#This Row],[Errors]]=0,"True Positive","False Positive"),IF(T_4_567101231525[[#This Row],[Errors]]&gt;0,"False Negative","True Negative"))</f>
        <v>True Positive</v>
      </c>
    </row>
    <row r="337" spans="1:8" x14ac:dyDescent="0.25">
      <c r="A337" t="s">
        <v>590</v>
      </c>
      <c r="C337" s="2" t="s">
        <v>264</v>
      </c>
      <c r="D337" s="2" t="s">
        <v>24</v>
      </c>
      <c r="E337" s="9" t="s">
        <v>24</v>
      </c>
      <c r="F337" s="9">
        <v>0.86</v>
      </c>
      <c r="G337" s="9">
        <v>0</v>
      </c>
      <c r="H337" s="61" t="str">
        <f>IF(F337&gt;=$J$9,IF(T_4_567101231525[[#This Row],[Errors]]=0,"True Positive","False Positive"),IF(T_4_567101231525[[#This Row],[Errors]]&gt;0,"False Negative","True Negative"))</f>
        <v>True Positive</v>
      </c>
    </row>
    <row r="338" spans="1:8" x14ac:dyDescent="0.25">
      <c r="A338" t="s">
        <v>591</v>
      </c>
      <c r="C338" s="2" t="s">
        <v>264</v>
      </c>
      <c r="D338" s="2" t="s">
        <v>24</v>
      </c>
      <c r="E338" s="9" t="s">
        <v>24</v>
      </c>
      <c r="F338" s="9">
        <v>0.86</v>
      </c>
      <c r="G338" s="9">
        <v>0</v>
      </c>
      <c r="H338" s="61" t="str">
        <f>IF(F338&gt;=$J$9,IF(T_4_567101231525[[#This Row],[Errors]]=0,"True Positive","False Positive"),IF(T_4_567101231525[[#This Row],[Errors]]&gt;0,"False Negative","True Negative"))</f>
        <v>True Positive</v>
      </c>
    </row>
    <row r="339" spans="1:8" x14ac:dyDescent="0.25">
      <c r="A339" t="s">
        <v>592</v>
      </c>
      <c r="C339" s="2" t="s">
        <v>264</v>
      </c>
      <c r="D339" s="2" t="s">
        <v>24</v>
      </c>
      <c r="E339" s="9" t="s">
        <v>24</v>
      </c>
      <c r="F339" s="9">
        <v>0.71</v>
      </c>
      <c r="G339" s="9">
        <v>0</v>
      </c>
      <c r="H339" s="61" t="str">
        <f>IF(F339&gt;=$J$9,IF(T_4_567101231525[[#This Row],[Errors]]=0,"True Positive","False Positive"),IF(T_4_567101231525[[#This Row],[Errors]]&gt;0,"False Negative","True Negative"))</f>
        <v>True Negative</v>
      </c>
    </row>
    <row r="340" spans="1:8" x14ac:dyDescent="0.25">
      <c r="A340" t="s">
        <v>593</v>
      </c>
      <c r="C340" s="2" t="s">
        <v>264</v>
      </c>
      <c r="D340" s="2" t="s">
        <v>24</v>
      </c>
      <c r="E340" s="9" t="s">
        <v>24</v>
      </c>
      <c r="F340" s="9">
        <v>0.71</v>
      </c>
      <c r="G340" s="9">
        <v>0</v>
      </c>
      <c r="H340" s="61" t="str">
        <f>IF(F340&gt;=$J$9,IF(T_4_567101231525[[#This Row],[Errors]]=0,"True Positive","False Positive"),IF(T_4_567101231525[[#This Row],[Errors]]&gt;0,"False Negative","True Negative"))</f>
        <v>True Negative</v>
      </c>
    </row>
    <row r="341" spans="1:8" x14ac:dyDescent="0.25">
      <c r="A341" t="s">
        <v>594</v>
      </c>
      <c r="C341" s="2" t="s">
        <v>264</v>
      </c>
      <c r="D341" s="2" t="s">
        <v>24</v>
      </c>
      <c r="E341" s="9" t="s">
        <v>24</v>
      </c>
      <c r="F341" s="9">
        <v>0.77</v>
      </c>
      <c r="G341" s="9">
        <v>0</v>
      </c>
      <c r="H341" s="61" t="str">
        <f>IF(F341&gt;=$J$9,IF(T_4_567101231525[[#This Row],[Errors]]=0,"True Positive","False Positive"),IF(T_4_567101231525[[#This Row],[Errors]]&gt;0,"False Negative","True Negative"))</f>
        <v>True Negative</v>
      </c>
    </row>
    <row r="342" spans="1:8" x14ac:dyDescent="0.25">
      <c r="A342" t="s">
        <v>595</v>
      </c>
      <c r="C342" s="2" t="s">
        <v>264</v>
      </c>
      <c r="D342" s="2" t="s">
        <v>24</v>
      </c>
      <c r="E342" s="9" t="s">
        <v>24</v>
      </c>
      <c r="F342" s="9">
        <v>0.77</v>
      </c>
      <c r="G342" s="9">
        <v>0</v>
      </c>
      <c r="H342" s="61" t="str">
        <f>IF(F342&gt;=$J$9,IF(T_4_567101231525[[#This Row],[Errors]]=0,"True Positive","False Positive"),IF(T_4_567101231525[[#This Row],[Errors]]&gt;0,"False Negative","True Negative"))</f>
        <v>True Negative</v>
      </c>
    </row>
    <row r="343" spans="1:8" x14ac:dyDescent="0.25">
      <c r="A343" t="s">
        <v>596</v>
      </c>
      <c r="C343" s="2" t="s">
        <v>264</v>
      </c>
      <c r="D343" s="2" t="s">
        <v>24</v>
      </c>
      <c r="E343" s="9" t="s">
        <v>24</v>
      </c>
      <c r="F343" s="9">
        <v>0.84</v>
      </c>
      <c r="G343" s="9">
        <v>0</v>
      </c>
      <c r="H343" s="61" t="str">
        <f>IF(F343&gt;=$J$9,IF(T_4_567101231525[[#This Row],[Errors]]=0,"True Positive","False Positive"),IF(T_4_567101231525[[#This Row],[Errors]]&gt;0,"False Negative","True Negative"))</f>
        <v>True Positive</v>
      </c>
    </row>
    <row r="344" spans="1:8" x14ac:dyDescent="0.25">
      <c r="A344" t="s">
        <v>597</v>
      </c>
      <c r="C344" s="2" t="s">
        <v>264</v>
      </c>
      <c r="D344" s="2" t="s">
        <v>24</v>
      </c>
      <c r="E344" s="9" t="s">
        <v>24</v>
      </c>
      <c r="F344" s="9">
        <v>0.84</v>
      </c>
      <c r="G344" s="9">
        <v>0</v>
      </c>
      <c r="H344" s="61" t="str">
        <f>IF(F344&gt;=$J$9,IF(T_4_567101231525[[#This Row],[Errors]]=0,"True Positive","False Positive"),IF(T_4_567101231525[[#This Row],[Errors]]&gt;0,"False Negative","True Negative"))</f>
        <v>True Positive</v>
      </c>
    </row>
    <row r="345" spans="1:8" x14ac:dyDescent="0.25">
      <c r="A345" t="s">
        <v>598</v>
      </c>
      <c r="C345" s="2" t="s">
        <v>264</v>
      </c>
      <c r="D345" s="2" t="s">
        <v>24</v>
      </c>
      <c r="E345" s="9" t="s">
        <v>24</v>
      </c>
      <c r="F345" s="9">
        <v>0.83</v>
      </c>
      <c r="G345" s="9">
        <v>0</v>
      </c>
      <c r="H345" s="61" t="str">
        <f>IF(F345&gt;=$J$9,IF(T_4_567101231525[[#This Row],[Errors]]=0,"True Positive","False Positive"),IF(T_4_567101231525[[#This Row],[Errors]]&gt;0,"False Negative","True Negative"))</f>
        <v>True Positive</v>
      </c>
    </row>
    <row r="346" spans="1:8" x14ac:dyDescent="0.25">
      <c r="A346" t="s">
        <v>599</v>
      </c>
      <c r="C346" s="2" t="s">
        <v>264</v>
      </c>
      <c r="D346" s="2" t="s">
        <v>24</v>
      </c>
      <c r="E346" s="9" t="s">
        <v>24</v>
      </c>
      <c r="F346" s="9">
        <v>0.83</v>
      </c>
      <c r="G346" s="9">
        <v>0</v>
      </c>
      <c r="H346" s="61" t="str">
        <f>IF(F346&gt;=$J$9,IF(T_4_567101231525[[#This Row],[Errors]]=0,"True Positive","False Positive"),IF(T_4_567101231525[[#This Row],[Errors]]&gt;0,"False Negative","True Negative"))</f>
        <v>True Positive</v>
      </c>
    </row>
    <row r="347" spans="1:8" x14ac:dyDescent="0.25">
      <c r="A347" t="s">
        <v>600</v>
      </c>
      <c r="C347" s="2" t="s">
        <v>264</v>
      </c>
      <c r="D347" s="2" t="s">
        <v>24</v>
      </c>
      <c r="E347" s="9" t="s">
        <v>24</v>
      </c>
      <c r="F347" s="9">
        <v>0.77</v>
      </c>
      <c r="G347" s="9">
        <v>0</v>
      </c>
      <c r="H347" s="61" t="str">
        <f>IF(F347&gt;=$J$9,IF(T_4_567101231525[[#This Row],[Errors]]=0,"True Positive","False Positive"),IF(T_4_567101231525[[#This Row],[Errors]]&gt;0,"False Negative","True Negative"))</f>
        <v>True Negative</v>
      </c>
    </row>
    <row r="348" spans="1:8" x14ac:dyDescent="0.25">
      <c r="A348" t="s">
        <v>601</v>
      </c>
      <c r="C348" s="2" t="s">
        <v>264</v>
      </c>
      <c r="D348" s="2" t="s">
        <v>24</v>
      </c>
      <c r="E348" s="9" t="s">
        <v>24</v>
      </c>
      <c r="F348" s="9">
        <v>0.77</v>
      </c>
      <c r="G348" s="9">
        <v>0</v>
      </c>
      <c r="H348" s="61" t="str">
        <f>IF(F348&gt;=$J$9,IF(T_4_567101231525[[#This Row],[Errors]]=0,"True Positive","False Positive"),IF(T_4_567101231525[[#This Row],[Errors]]&gt;0,"False Negative","True Negative"))</f>
        <v>True Negative</v>
      </c>
    </row>
    <row r="349" spans="1:8" x14ac:dyDescent="0.25">
      <c r="A349" t="s">
        <v>602</v>
      </c>
      <c r="C349" s="2" t="s">
        <v>264</v>
      </c>
      <c r="D349" s="2" t="s">
        <v>24</v>
      </c>
      <c r="E349" s="9" t="s">
        <v>24</v>
      </c>
      <c r="F349" s="9">
        <v>0.79</v>
      </c>
      <c r="G349" s="9">
        <v>0</v>
      </c>
      <c r="H349" s="61" t="str">
        <f>IF(F349&gt;=$J$9,IF(T_4_567101231525[[#This Row],[Errors]]=0,"True Positive","False Positive"),IF(T_4_567101231525[[#This Row],[Errors]]&gt;0,"False Negative","True Negative"))</f>
        <v>True Positive</v>
      </c>
    </row>
    <row r="350" spans="1:8" x14ac:dyDescent="0.25">
      <c r="A350" t="s">
        <v>603</v>
      </c>
      <c r="C350" s="2" t="s">
        <v>264</v>
      </c>
      <c r="D350" s="2" t="s">
        <v>24</v>
      </c>
      <c r="E350" s="9" t="s">
        <v>24</v>
      </c>
      <c r="F350" s="9">
        <v>0.79</v>
      </c>
      <c r="G350" s="9">
        <v>0</v>
      </c>
      <c r="H350" s="61" t="str">
        <f>IF(F350&gt;=$J$9,IF(T_4_567101231525[[#This Row],[Errors]]=0,"True Positive","False Positive"),IF(T_4_567101231525[[#This Row],[Errors]]&gt;0,"False Negative","True Negative"))</f>
        <v>True Positive</v>
      </c>
    </row>
    <row r="351" spans="1:8" x14ac:dyDescent="0.25">
      <c r="A351" t="s">
        <v>604</v>
      </c>
      <c r="C351" s="2" t="s">
        <v>264</v>
      </c>
      <c r="D351" s="2" t="s">
        <v>24</v>
      </c>
      <c r="E351" s="9" t="s">
        <v>24</v>
      </c>
      <c r="F351" s="9">
        <v>0.73</v>
      </c>
      <c r="G351" s="9">
        <v>0</v>
      </c>
      <c r="H351" s="61" t="str">
        <f>IF(F351&gt;=$J$9,IF(T_4_567101231525[[#This Row],[Errors]]=0,"True Positive","False Positive"),IF(T_4_567101231525[[#This Row],[Errors]]&gt;0,"False Negative","True Negative"))</f>
        <v>True Negative</v>
      </c>
    </row>
    <row r="352" spans="1:8" x14ac:dyDescent="0.25">
      <c r="A352" t="s">
        <v>605</v>
      </c>
      <c r="C352" s="2" t="s">
        <v>264</v>
      </c>
      <c r="D352" s="2" t="s">
        <v>24</v>
      </c>
      <c r="E352" s="9" t="s">
        <v>24</v>
      </c>
      <c r="F352" s="9">
        <v>0.73</v>
      </c>
      <c r="G352" s="9">
        <v>0</v>
      </c>
      <c r="H352" s="61" t="str">
        <f>IF(F352&gt;=$J$9,IF(T_4_567101231525[[#This Row],[Errors]]=0,"True Positive","False Positive"),IF(T_4_567101231525[[#This Row],[Errors]]&gt;0,"False Negative","True Negative"))</f>
        <v>True Negative</v>
      </c>
    </row>
    <row r="353" spans="1:8" x14ac:dyDescent="0.25">
      <c r="A353" t="s">
        <v>606</v>
      </c>
      <c r="C353" s="2" t="s">
        <v>264</v>
      </c>
      <c r="D353" s="2" t="s">
        <v>24</v>
      </c>
      <c r="E353" s="9" t="s">
        <v>24</v>
      </c>
      <c r="F353" s="9">
        <v>0.86</v>
      </c>
      <c r="G353" s="9">
        <v>0</v>
      </c>
      <c r="H353" s="61" t="str">
        <f>IF(F353&gt;=$J$9,IF(T_4_567101231525[[#This Row],[Errors]]=0,"True Positive","False Positive"),IF(T_4_567101231525[[#This Row],[Errors]]&gt;0,"False Negative","True Negative"))</f>
        <v>True Positive</v>
      </c>
    </row>
    <row r="354" spans="1:8" x14ac:dyDescent="0.25">
      <c r="A354" t="s">
        <v>607</v>
      </c>
      <c r="C354" s="2" t="s">
        <v>264</v>
      </c>
      <c r="D354" s="2" t="s">
        <v>24</v>
      </c>
      <c r="E354" s="9" t="s">
        <v>24</v>
      </c>
      <c r="F354" s="9">
        <v>0.86</v>
      </c>
      <c r="G354" s="9">
        <v>0</v>
      </c>
      <c r="H354" s="61" t="str">
        <f>IF(F354&gt;=$J$9,IF(T_4_567101231525[[#This Row],[Errors]]=0,"True Positive","False Positive"),IF(T_4_567101231525[[#This Row],[Errors]]&gt;0,"False Negative","True Negative"))</f>
        <v>True Positive</v>
      </c>
    </row>
    <row r="355" spans="1:8" x14ac:dyDescent="0.25">
      <c r="A355" t="s">
        <v>608</v>
      </c>
      <c r="C355" s="2" t="s">
        <v>264</v>
      </c>
      <c r="D355" s="2" t="s">
        <v>24</v>
      </c>
      <c r="E355" s="9" t="s">
        <v>24</v>
      </c>
      <c r="F355" s="9">
        <v>0.82</v>
      </c>
      <c r="G355" s="9">
        <v>0</v>
      </c>
      <c r="H355" s="61" t="str">
        <f>IF(F355&gt;=$J$9,IF(T_4_567101231525[[#This Row],[Errors]]=0,"True Positive","False Positive"),IF(T_4_567101231525[[#This Row],[Errors]]&gt;0,"False Negative","True Negative"))</f>
        <v>True Positive</v>
      </c>
    </row>
    <row r="356" spans="1:8" x14ac:dyDescent="0.25">
      <c r="A356" t="s">
        <v>609</v>
      </c>
      <c r="C356" s="2" t="s">
        <v>264</v>
      </c>
      <c r="D356" s="2" t="s">
        <v>24</v>
      </c>
      <c r="E356" s="9" t="s">
        <v>24</v>
      </c>
      <c r="F356" s="9">
        <v>0.82</v>
      </c>
      <c r="G356" s="9">
        <v>0</v>
      </c>
      <c r="H356" s="61" t="str">
        <f>IF(F356&gt;=$J$9,IF(T_4_567101231525[[#This Row],[Errors]]=0,"True Positive","False Positive"),IF(T_4_567101231525[[#This Row],[Errors]]&gt;0,"False Negative","True Negative"))</f>
        <v>True Positive</v>
      </c>
    </row>
    <row r="357" spans="1:8" x14ac:dyDescent="0.25">
      <c r="A357" t="s">
        <v>610</v>
      </c>
      <c r="C357" s="2" t="s">
        <v>264</v>
      </c>
      <c r="D357" s="2" t="s">
        <v>24</v>
      </c>
      <c r="E357" s="9" t="s">
        <v>24</v>
      </c>
      <c r="F357" s="9">
        <v>0.77</v>
      </c>
      <c r="G357" s="9">
        <v>0</v>
      </c>
      <c r="H357" s="61" t="str">
        <f>IF(F357&gt;=$J$9,IF(T_4_567101231525[[#This Row],[Errors]]=0,"True Positive","False Positive"),IF(T_4_567101231525[[#This Row],[Errors]]&gt;0,"False Negative","True Negative"))</f>
        <v>True Negative</v>
      </c>
    </row>
    <row r="358" spans="1:8" x14ac:dyDescent="0.25">
      <c r="A358" t="s">
        <v>611</v>
      </c>
      <c r="C358" s="2" t="s">
        <v>264</v>
      </c>
      <c r="D358" s="2" t="s">
        <v>24</v>
      </c>
      <c r="E358" s="9" t="s">
        <v>24</v>
      </c>
      <c r="F358" s="9">
        <v>0.77</v>
      </c>
      <c r="G358" s="9">
        <v>0</v>
      </c>
      <c r="H358" s="61" t="str">
        <f>IF(F358&gt;=$J$9,IF(T_4_567101231525[[#This Row],[Errors]]=0,"True Positive","False Positive"),IF(T_4_567101231525[[#This Row],[Errors]]&gt;0,"False Negative","True Negative"))</f>
        <v>True Negative</v>
      </c>
    </row>
    <row r="359" spans="1:8" x14ac:dyDescent="0.25">
      <c r="A359" t="s">
        <v>612</v>
      </c>
      <c r="C359" s="2" t="s">
        <v>264</v>
      </c>
      <c r="D359" s="2" t="s">
        <v>132</v>
      </c>
      <c r="E359" s="9" t="s">
        <v>132</v>
      </c>
      <c r="F359" s="9">
        <v>0.72</v>
      </c>
      <c r="G359" s="9">
        <v>0</v>
      </c>
      <c r="H359" s="61" t="str">
        <f>IF(F359&gt;=$J$9,IF(T_4_567101231525[[#This Row],[Errors]]=0,"True Positive","False Positive"),IF(T_4_567101231525[[#This Row],[Errors]]&gt;0,"False Negative","True Negative"))</f>
        <v>True Negative</v>
      </c>
    </row>
    <row r="360" spans="1:8" x14ac:dyDescent="0.25">
      <c r="A360" t="s">
        <v>613</v>
      </c>
      <c r="C360" s="2" t="s">
        <v>264</v>
      </c>
      <c r="D360" s="2" t="s">
        <v>132</v>
      </c>
      <c r="E360" s="9" t="s">
        <v>132</v>
      </c>
      <c r="F360" s="9">
        <v>0.72</v>
      </c>
      <c r="G360" s="9">
        <v>0</v>
      </c>
      <c r="H360" s="61" t="str">
        <f>IF(F360&gt;=$J$9,IF(T_4_567101231525[[#This Row],[Errors]]=0,"True Positive","False Positive"),IF(T_4_567101231525[[#This Row],[Errors]]&gt;0,"False Negative","True Negative"))</f>
        <v>True Negative</v>
      </c>
    </row>
    <row r="361" spans="1:8" x14ac:dyDescent="0.25">
      <c r="A361" t="s">
        <v>614</v>
      </c>
      <c r="C361" s="2" t="s">
        <v>264</v>
      </c>
      <c r="D361" s="2" t="s">
        <v>30</v>
      </c>
      <c r="E361" s="9" t="s">
        <v>30</v>
      </c>
      <c r="F361" s="9">
        <v>0.42</v>
      </c>
      <c r="G361" s="9">
        <v>0</v>
      </c>
      <c r="H361" s="61" t="str">
        <f>IF(F361&gt;=$J$9,IF(T_4_567101231525[[#This Row],[Errors]]=0,"True Positive","False Positive"),IF(T_4_567101231525[[#This Row],[Errors]]&gt;0,"False Negative","True Negative"))</f>
        <v>True Negative</v>
      </c>
    </row>
    <row r="362" spans="1:8" x14ac:dyDescent="0.25">
      <c r="A362" t="s">
        <v>615</v>
      </c>
      <c r="C362" s="2" t="s">
        <v>264</v>
      </c>
      <c r="D362" s="2" t="s">
        <v>30</v>
      </c>
      <c r="E362" s="9" t="s">
        <v>30</v>
      </c>
      <c r="F362" s="9">
        <v>0.42</v>
      </c>
      <c r="G362" s="9">
        <v>0</v>
      </c>
      <c r="H362" s="61" t="str">
        <f>IF(F362&gt;=$J$9,IF(T_4_567101231525[[#This Row],[Errors]]=0,"True Positive","False Positive"),IF(T_4_567101231525[[#This Row],[Errors]]&gt;0,"False Negative","True Negative"))</f>
        <v>True Negative</v>
      </c>
    </row>
    <row r="363" spans="1:8" x14ac:dyDescent="0.25">
      <c r="A363" t="s">
        <v>616</v>
      </c>
      <c r="C363" s="2" t="s">
        <v>264</v>
      </c>
      <c r="D363" s="2" t="s">
        <v>125</v>
      </c>
      <c r="E363" s="9" t="s">
        <v>125</v>
      </c>
      <c r="F363" s="9">
        <v>0.72</v>
      </c>
      <c r="G363" s="9">
        <v>0</v>
      </c>
      <c r="H363" s="61" t="str">
        <f>IF(F363&gt;=$J$9,IF(T_4_567101231525[[#This Row],[Errors]]=0,"True Positive","False Positive"),IF(T_4_567101231525[[#This Row],[Errors]]&gt;0,"False Negative","True Negative"))</f>
        <v>True Negative</v>
      </c>
    </row>
    <row r="364" spans="1:8" x14ac:dyDescent="0.25">
      <c r="A364" t="s">
        <v>617</v>
      </c>
      <c r="C364" s="2" t="s">
        <v>264</v>
      </c>
      <c r="D364" s="2" t="s">
        <v>125</v>
      </c>
      <c r="E364" s="9" t="s">
        <v>125</v>
      </c>
      <c r="F364" s="9">
        <v>0.72</v>
      </c>
      <c r="G364" s="9">
        <v>0</v>
      </c>
      <c r="H364" s="61" t="str">
        <f>IF(F364&gt;=$J$9,IF(T_4_567101231525[[#This Row],[Errors]]=0,"True Positive","False Positive"),IF(T_4_567101231525[[#This Row],[Errors]]&gt;0,"False Negative","True Negative"))</f>
        <v>True Negative</v>
      </c>
    </row>
    <row r="365" spans="1:8" x14ac:dyDescent="0.25">
      <c r="A365" t="s">
        <v>618</v>
      </c>
      <c r="C365" s="2" t="s">
        <v>264</v>
      </c>
      <c r="D365" s="2" t="s">
        <v>163</v>
      </c>
      <c r="E365" s="9" t="s">
        <v>163</v>
      </c>
      <c r="F365" s="9">
        <v>0.72</v>
      </c>
      <c r="G365" s="9">
        <v>0</v>
      </c>
      <c r="H365" s="61" t="str">
        <f>IF(F365&gt;=$J$9,IF(T_4_567101231525[[#This Row],[Errors]]=0,"True Positive","False Positive"),IF(T_4_567101231525[[#This Row],[Errors]]&gt;0,"False Negative","True Negative"))</f>
        <v>True Negative</v>
      </c>
    </row>
    <row r="366" spans="1:8" x14ac:dyDescent="0.25">
      <c r="A366" t="s">
        <v>619</v>
      </c>
      <c r="C366" s="2" t="s">
        <v>264</v>
      </c>
      <c r="D366" s="2" t="s">
        <v>163</v>
      </c>
      <c r="E366" s="9" t="s">
        <v>163</v>
      </c>
      <c r="F366" s="9">
        <v>0.72</v>
      </c>
      <c r="G366" s="9">
        <v>0</v>
      </c>
      <c r="H366" s="61" t="str">
        <f>IF(F366&gt;=$J$9,IF(T_4_567101231525[[#This Row],[Errors]]=0,"True Positive","False Positive"),IF(T_4_567101231525[[#This Row],[Errors]]&gt;0,"False Negative","True Negative"))</f>
        <v>True Negative</v>
      </c>
    </row>
    <row r="367" spans="1:8" x14ac:dyDescent="0.25">
      <c r="A367" t="s">
        <v>620</v>
      </c>
      <c r="C367" s="2" t="s">
        <v>264</v>
      </c>
      <c r="D367" s="2" t="s">
        <v>48</v>
      </c>
      <c r="E367" s="9" t="s">
        <v>48</v>
      </c>
      <c r="F367" s="9">
        <v>0.68</v>
      </c>
      <c r="G367" s="9">
        <v>0</v>
      </c>
      <c r="H367" s="61" t="str">
        <f>IF(F367&gt;=$J$9,IF(T_4_567101231525[[#This Row],[Errors]]=0,"True Positive","False Positive"),IF(T_4_567101231525[[#This Row],[Errors]]&gt;0,"False Negative","True Negative"))</f>
        <v>True Negative</v>
      </c>
    </row>
    <row r="368" spans="1:8" x14ac:dyDescent="0.25">
      <c r="A368" t="s">
        <v>621</v>
      </c>
      <c r="C368" s="2" t="s">
        <v>264</v>
      </c>
      <c r="D368" s="2" t="s">
        <v>48</v>
      </c>
      <c r="E368" s="9" t="s">
        <v>48</v>
      </c>
      <c r="F368" s="9">
        <v>0.68</v>
      </c>
      <c r="G368" s="9">
        <v>0</v>
      </c>
      <c r="H368" s="61" t="str">
        <f>IF(F368&gt;=$J$9,IF(T_4_567101231525[[#This Row],[Errors]]=0,"True Positive","False Positive"),IF(T_4_567101231525[[#This Row],[Errors]]&gt;0,"False Negative","True Negative"))</f>
        <v>True Negative</v>
      </c>
    </row>
    <row r="369" spans="1:8" x14ac:dyDescent="0.25">
      <c r="A369" t="s">
        <v>622</v>
      </c>
      <c r="C369" s="2" t="s">
        <v>264</v>
      </c>
      <c r="D369" s="2" t="s">
        <v>121</v>
      </c>
      <c r="E369" s="9" t="s">
        <v>121</v>
      </c>
      <c r="F369" s="9">
        <v>0.77</v>
      </c>
      <c r="G369" s="9">
        <v>0</v>
      </c>
      <c r="H369" s="61" t="str">
        <f>IF(F369&gt;=$J$9,IF(T_4_567101231525[[#This Row],[Errors]]=0,"True Positive","False Positive"),IF(T_4_567101231525[[#This Row],[Errors]]&gt;0,"False Negative","True Negative"))</f>
        <v>True Negative</v>
      </c>
    </row>
    <row r="370" spans="1:8" x14ac:dyDescent="0.25">
      <c r="A370" t="s">
        <v>623</v>
      </c>
      <c r="C370" s="2" t="s">
        <v>264</v>
      </c>
      <c r="D370" s="2" t="s">
        <v>121</v>
      </c>
      <c r="E370" s="9" t="s">
        <v>121</v>
      </c>
      <c r="F370" s="9">
        <v>0.77</v>
      </c>
      <c r="G370" s="9">
        <v>0</v>
      </c>
      <c r="H370" s="61" t="str">
        <f>IF(F370&gt;=$J$9,IF(T_4_567101231525[[#This Row],[Errors]]=0,"True Positive","False Positive"),IF(T_4_567101231525[[#This Row],[Errors]]&gt;0,"False Negative","True Negative"))</f>
        <v>True Negative</v>
      </c>
    </row>
    <row r="371" spans="1:8" x14ac:dyDescent="0.25">
      <c r="A371" t="s">
        <v>624</v>
      </c>
      <c r="C371" s="2" t="s">
        <v>264</v>
      </c>
      <c r="D371" s="2" t="s">
        <v>121</v>
      </c>
      <c r="E371" s="9" t="s">
        <v>121</v>
      </c>
      <c r="F371" s="9">
        <v>0.74</v>
      </c>
      <c r="G371" s="9">
        <v>0</v>
      </c>
      <c r="H371" s="61" t="str">
        <f>IF(F371&gt;=$J$9,IF(T_4_567101231525[[#This Row],[Errors]]=0,"True Positive","False Positive"),IF(T_4_567101231525[[#This Row],[Errors]]&gt;0,"False Negative","True Negative"))</f>
        <v>True Negative</v>
      </c>
    </row>
    <row r="372" spans="1:8" x14ac:dyDescent="0.25">
      <c r="A372" t="s">
        <v>625</v>
      </c>
      <c r="C372" s="2" t="s">
        <v>264</v>
      </c>
      <c r="D372" s="2" t="s">
        <v>121</v>
      </c>
      <c r="E372" s="9" t="s">
        <v>121</v>
      </c>
      <c r="F372" s="9">
        <v>0.74</v>
      </c>
      <c r="G372" s="9">
        <v>0</v>
      </c>
      <c r="H372" s="61" t="str">
        <f>IF(F372&gt;=$J$9,IF(T_4_567101231525[[#This Row],[Errors]]=0,"True Positive","False Positive"),IF(T_4_567101231525[[#This Row],[Errors]]&gt;0,"False Negative","True Negative"))</f>
        <v>True Negative</v>
      </c>
    </row>
    <row r="373" spans="1:8" x14ac:dyDescent="0.25">
      <c r="A373" t="s">
        <v>626</v>
      </c>
      <c r="C373" s="2" t="s">
        <v>264</v>
      </c>
      <c r="D373" s="2" t="s">
        <v>136</v>
      </c>
      <c r="E373" s="9" t="s">
        <v>136</v>
      </c>
      <c r="F373" s="9">
        <v>0.81</v>
      </c>
      <c r="G373" s="9">
        <v>0</v>
      </c>
      <c r="H373" s="61" t="str">
        <f>IF(F373&gt;=$J$9,IF(T_4_567101231525[[#This Row],[Errors]]=0,"True Positive","False Positive"),IF(T_4_567101231525[[#This Row],[Errors]]&gt;0,"False Negative","True Negative"))</f>
        <v>True Positive</v>
      </c>
    </row>
    <row r="374" spans="1:8" x14ac:dyDescent="0.25">
      <c r="A374" t="s">
        <v>627</v>
      </c>
      <c r="C374" s="2" t="s">
        <v>264</v>
      </c>
      <c r="D374" s="2" t="s">
        <v>136</v>
      </c>
      <c r="E374" s="9" t="s">
        <v>136</v>
      </c>
      <c r="F374" s="9">
        <v>0.81</v>
      </c>
      <c r="G374" s="9">
        <v>0</v>
      </c>
      <c r="H374" s="61" t="str">
        <f>IF(F374&gt;=$J$9,IF(T_4_567101231525[[#This Row],[Errors]]=0,"True Positive","False Positive"),IF(T_4_567101231525[[#This Row],[Errors]]&gt;0,"False Negative","True Negative"))</f>
        <v>True Positive</v>
      </c>
    </row>
    <row r="375" spans="1:8" x14ac:dyDescent="0.25">
      <c r="A375" t="s">
        <v>628</v>
      </c>
      <c r="C375" s="2" t="s">
        <v>264</v>
      </c>
      <c r="D375" s="2" t="s">
        <v>136</v>
      </c>
      <c r="E375" s="9" t="s">
        <v>136</v>
      </c>
      <c r="F375" s="9">
        <v>0.75</v>
      </c>
      <c r="G375" s="9">
        <v>0</v>
      </c>
      <c r="H375" s="61" t="str">
        <f>IF(F375&gt;=$J$9,IF(T_4_567101231525[[#This Row],[Errors]]=0,"True Positive","False Positive"),IF(T_4_567101231525[[#This Row],[Errors]]&gt;0,"False Negative","True Negative"))</f>
        <v>True Negative</v>
      </c>
    </row>
    <row r="376" spans="1:8" x14ac:dyDescent="0.25">
      <c r="A376" t="s">
        <v>629</v>
      </c>
      <c r="C376" s="2" t="s">
        <v>264</v>
      </c>
      <c r="D376" s="2" t="s">
        <v>136</v>
      </c>
      <c r="E376" s="9" t="s">
        <v>136</v>
      </c>
      <c r="F376" s="9">
        <v>0.75</v>
      </c>
      <c r="G376" s="9">
        <v>0</v>
      </c>
      <c r="H376" s="61" t="str">
        <f>IF(F376&gt;=$J$9,IF(T_4_567101231525[[#This Row],[Errors]]=0,"True Positive","False Positive"),IF(T_4_567101231525[[#This Row],[Errors]]&gt;0,"False Negative","True Negative"))</f>
        <v>True Negative</v>
      </c>
    </row>
    <row r="377" spans="1:8" x14ac:dyDescent="0.25">
      <c r="A377" t="s">
        <v>630</v>
      </c>
      <c r="C377" s="2" t="s">
        <v>264</v>
      </c>
      <c r="D377" s="2" t="s">
        <v>136</v>
      </c>
      <c r="E377" s="9" t="s">
        <v>136</v>
      </c>
      <c r="F377" s="9">
        <v>0.88</v>
      </c>
      <c r="G377" s="9">
        <v>0</v>
      </c>
      <c r="H377" s="61" t="str">
        <f>IF(F377&gt;=$J$9,IF(T_4_567101231525[[#This Row],[Errors]]=0,"True Positive","False Positive"),IF(T_4_567101231525[[#This Row],[Errors]]&gt;0,"False Negative","True Negative"))</f>
        <v>True Positive</v>
      </c>
    </row>
    <row r="378" spans="1:8" x14ac:dyDescent="0.25">
      <c r="A378" t="s">
        <v>631</v>
      </c>
      <c r="C378" s="2" t="s">
        <v>264</v>
      </c>
      <c r="D378" s="2" t="s">
        <v>136</v>
      </c>
      <c r="E378" s="9" t="s">
        <v>136</v>
      </c>
      <c r="F378" s="9">
        <v>0.88</v>
      </c>
      <c r="G378" s="9">
        <v>0</v>
      </c>
      <c r="H378" s="61" t="str">
        <f>IF(F378&gt;=$J$9,IF(T_4_567101231525[[#This Row],[Errors]]=0,"True Positive","False Positive"),IF(T_4_567101231525[[#This Row],[Errors]]&gt;0,"False Negative","True Negative"))</f>
        <v>True Positive</v>
      </c>
    </row>
    <row r="379" spans="1:8" x14ac:dyDescent="0.25">
      <c r="A379" t="s">
        <v>632</v>
      </c>
      <c r="C379" s="2" t="s">
        <v>264</v>
      </c>
      <c r="D379" s="2" t="s">
        <v>136</v>
      </c>
      <c r="E379" s="9" t="s">
        <v>136</v>
      </c>
      <c r="F379" s="9">
        <v>0.78</v>
      </c>
      <c r="G379" s="9">
        <v>0</v>
      </c>
      <c r="H379" s="61" t="str">
        <f>IF(F379&gt;=$J$9,IF(T_4_567101231525[[#This Row],[Errors]]=0,"True Positive","False Positive"),IF(T_4_567101231525[[#This Row],[Errors]]&gt;0,"False Negative","True Negative"))</f>
        <v>True Positive</v>
      </c>
    </row>
    <row r="380" spans="1:8" x14ac:dyDescent="0.25">
      <c r="A380" t="s">
        <v>633</v>
      </c>
      <c r="C380" s="2" t="s">
        <v>264</v>
      </c>
      <c r="D380" s="2" t="s">
        <v>136</v>
      </c>
      <c r="E380" s="9" t="s">
        <v>136</v>
      </c>
      <c r="F380" s="9">
        <v>0.78</v>
      </c>
      <c r="G380" s="9">
        <v>0</v>
      </c>
      <c r="H380" s="61" t="str">
        <f>IF(F380&gt;=$J$9,IF(T_4_567101231525[[#This Row],[Errors]]=0,"True Positive","False Positive"),IF(T_4_567101231525[[#This Row],[Errors]]&gt;0,"False Negative","True Negative"))</f>
        <v>True Positive</v>
      </c>
    </row>
    <row r="381" spans="1:8" x14ac:dyDescent="0.25">
      <c r="A381" t="s">
        <v>634</v>
      </c>
      <c r="C381" s="2" t="s">
        <v>264</v>
      </c>
      <c r="D381" s="2" t="s">
        <v>201</v>
      </c>
      <c r="E381" s="9" t="s">
        <v>201</v>
      </c>
      <c r="F381" s="9">
        <v>0.69</v>
      </c>
      <c r="G381" s="9">
        <v>0</v>
      </c>
      <c r="H381" s="61" t="str">
        <f>IF(F381&gt;=$J$9,IF(T_4_567101231525[[#This Row],[Errors]]=0,"True Positive","False Positive"),IF(T_4_567101231525[[#This Row],[Errors]]&gt;0,"False Negative","True Negative"))</f>
        <v>True Negative</v>
      </c>
    </row>
    <row r="382" spans="1:8" x14ac:dyDescent="0.25">
      <c r="A382" t="s">
        <v>635</v>
      </c>
      <c r="C382" s="2" t="s">
        <v>264</v>
      </c>
      <c r="D382" s="2" t="s">
        <v>201</v>
      </c>
      <c r="E382" s="9" t="s">
        <v>201</v>
      </c>
      <c r="F382" s="9">
        <v>0.69</v>
      </c>
      <c r="G382" s="9">
        <v>0</v>
      </c>
      <c r="H382" s="61" t="str">
        <f>IF(F382&gt;=$J$9,IF(T_4_567101231525[[#This Row],[Errors]]=0,"True Positive","False Positive"),IF(T_4_567101231525[[#This Row],[Errors]]&gt;0,"False Negative","True Negative"))</f>
        <v>True Negative</v>
      </c>
    </row>
    <row r="383" spans="1:8" x14ac:dyDescent="0.25">
      <c r="A383" t="s">
        <v>636</v>
      </c>
      <c r="C383" s="2" t="s">
        <v>264</v>
      </c>
      <c r="D383" s="2" t="s">
        <v>216</v>
      </c>
      <c r="E383" s="9" t="s">
        <v>216</v>
      </c>
      <c r="F383" s="9">
        <v>0.73</v>
      </c>
      <c r="G383" s="9">
        <v>0</v>
      </c>
      <c r="H383" s="61" t="str">
        <f>IF(F383&gt;=$J$9,IF(T_4_567101231525[[#This Row],[Errors]]=0,"True Positive","False Positive"),IF(T_4_567101231525[[#This Row],[Errors]]&gt;0,"False Negative","True Negative"))</f>
        <v>True Negative</v>
      </c>
    </row>
    <row r="384" spans="1:8" x14ac:dyDescent="0.25">
      <c r="A384" t="s">
        <v>637</v>
      </c>
      <c r="C384" s="2" t="s">
        <v>264</v>
      </c>
      <c r="D384" s="2" t="s">
        <v>216</v>
      </c>
      <c r="E384" s="9" t="s">
        <v>216</v>
      </c>
      <c r="F384" s="9">
        <v>0.73</v>
      </c>
      <c r="G384" s="9">
        <v>0</v>
      </c>
      <c r="H384" s="61" t="str">
        <f>IF(F384&gt;=$J$9,IF(T_4_567101231525[[#This Row],[Errors]]=0,"True Positive","False Positive"),IF(T_4_567101231525[[#This Row],[Errors]]&gt;0,"False Negative","True Negative"))</f>
        <v>True Negative</v>
      </c>
    </row>
    <row r="385" spans="1:8" x14ac:dyDescent="0.25">
      <c r="A385" t="s">
        <v>638</v>
      </c>
      <c r="C385" s="2" t="s">
        <v>264</v>
      </c>
      <c r="D385" s="2" t="s">
        <v>212</v>
      </c>
      <c r="E385" s="9" t="s">
        <v>212</v>
      </c>
      <c r="F385" s="9">
        <v>0.86</v>
      </c>
      <c r="G385" s="9">
        <v>0</v>
      </c>
      <c r="H385" s="61" t="str">
        <f>IF(F385&gt;=$J$9,IF(T_4_567101231525[[#This Row],[Errors]]=0,"True Positive","False Positive"),IF(T_4_567101231525[[#This Row],[Errors]]&gt;0,"False Negative","True Negative"))</f>
        <v>True Positive</v>
      </c>
    </row>
    <row r="386" spans="1:8" x14ac:dyDescent="0.25">
      <c r="A386" t="s">
        <v>639</v>
      </c>
      <c r="C386" s="2" t="s">
        <v>264</v>
      </c>
      <c r="D386" s="2" t="s">
        <v>212</v>
      </c>
      <c r="E386" s="9" t="s">
        <v>212</v>
      </c>
      <c r="F386" s="9">
        <v>0.86</v>
      </c>
      <c r="G386" s="9">
        <v>0</v>
      </c>
      <c r="H386" s="61" t="str">
        <f>IF(F386&gt;=$J$9,IF(T_4_567101231525[[#This Row],[Errors]]=0,"True Positive","False Positive"),IF(T_4_567101231525[[#This Row],[Errors]]&gt;0,"False Negative","True Negative"))</f>
        <v>True Positive</v>
      </c>
    </row>
    <row r="387" spans="1:8" x14ac:dyDescent="0.25">
      <c r="A387" t="s">
        <v>640</v>
      </c>
      <c r="C387" s="2" t="s">
        <v>264</v>
      </c>
      <c r="D387" s="2" t="s">
        <v>32</v>
      </c>
      <c r="E387" s="9" t="s">
        <v>32</v>
      </c>
      <c r="F387" s="9">
        <v>0.83</v>
      </c>
      <c r="G387" s="9">
        <v>0</v>
      </c>
      <c r="H387" s="61" t="str">
        <f>IF(F387&gt;=$J$9,IF(T_4_567101231525[[#This Row],[Errors]]=0,"True Positive","False Positive"),IF(T_4_567101231525[[#This Row],[Errors]]&gt;0,"False Negative","True Negative"))</f>
        <v>True Positive</v>
      </c>
    </row>
    <row r="388" spans="1:8" x14ac:dyDescent="0.25">
      <c r="A388" t="s">
        <v>641</v>
      </c>
      <c r="C388" s="2" t="s">
        <v>264</v>
      </c>
      <c r="D388" s="2" t="s">
        <v>32</v>
      </c>
      <c r="E388" s="9" t="s">
        <v>32</v>
      </c>
      <c r="F388" s="9">
        <v>0.83</v>
      </c>
      <c r="G388" s="9">
        <v>0</v>
      </c>
      <c r="H388" s="61" t="str">
        <f>IF(F388&gt;=$J$9,IF(T_4_567101231525[[#This Row],[Errors]]=0,"True Positive","False Positive"),IF(T_4_567101231525[[#This Row],[Errors]]&gt;0,"False Negative","True Negative"))</f>
        <v>True Positive</v>
      </c>
    </row>
    <row r="389" spans="1:8" x14ac:dyDescent="0.25">
      <c r="A389" t="s">
        <v>642</v>
      </c>
      <c r="C389" s="2" t="s">
        <v>264</v>
      </c>
      <c r="D389" s="2" t="s">
        <v>138</v>
      </c>
      <c r="E389" s="9" t="s">
        <v>138</v>
      </c>
      <c r="F389" s="9">
        <v>0.67</v>
      </c>
      <c r="G389" s="9">
        <v>0</v>
      </c>
      <c r="H389" s="61" t="str">
        <f>IF(F389&gt;=$J$9,IF(T_4_567101231525[[#This Row],[Errors]]=0,"True Positive","False Positive"),IF(T_4_567101231525[[#This Row],[Errors]]&gt;0,"False Negative","True Negative"))</f>
        <v>True Negative</v>
      </c>
    </row>
    <row r="390" spans="1:8" x14ac:dyDescent="0.25">
      <c r="A390" t="s">
        <v>643</v>
      </c>
      <c r="C390" s="2" t="s">
        <v>264</v>
      </c>
      <c r="D390" s="2" t="s">
        <v>138</v>
      </c>
      <c r="E390" s="9" t="s">
        <v>138</v>
      </c>
      <c r="F390" s="9">
        <v>0.67</v>
      </c>
      <c r="G390" s="9">
        <v>0</v>
      </c>
      <c r="H390" s="61" t="str">
        <f>IF(F390&gt;=$J$9,IF(T_4_567101231525[[#This Row],[Errors]]=0,"True Positive","False Positive"),IF(T_4_567101231525[[#This Row],[Errors]]&gt;0,"False Negative","True Negative"))</f>
        <v>True Negative</v>
      </c>
    </row>
    <row r="391" spans="1:8" x14ac:dyDescent="0.25">
      <c r="A391" t="s">
        <v>644</v>
      </c>
      <c r="C391" s="2" t="s">
        <v>264</v>
      </c>
      <c r="D391" s="2" t="s">
        <v>133</v>
      </c>
      <c r="E391" s="9" t="s">
        <v>133</v>
      </c>
      <c r="F391" s="9">
        <v>0.75</v>
      </c>
      <c r="G391" s="9">
        <v>0</v>
      </c>
      <c r="H391" s="61" t="str">
        <f>IF(F391&gt;=$J$9,IF(T_4_567101231525[[#This Row],[Errors]]=0,"True Positive","False Positive"),IF(T_4_567101231525[[#This Row],[Errors]]&gt;0,"False Negative","True Negative"))</f>
        <v>True Negative</v>
      </c>
    </row>
    <row r="392" spans="1:8" x14ac:dyDescent="0.25">
      <c r="A392" t="s">
        <v>645</v>
      </c>
      <c r="C392" s="2" t="s">
        <v>264</v>
      </c>
      <c r="D392" s="2" t="s">
        <v>133</v>
      </c>
      <c r="E392" s="9" t="s">
        <v>133</v>
      </c>
      <c r="F392" s="9">
        <v>0.75</v>
      </c>
      <c r="G392" s="9">
        <v>0</v>
      </c>
      <c r="H392" s="61" t="str">
        <f>IF(F392&gt;=$J$9,IF(T_4_567101231525[[#This Row],[Errors]]=0,"True Positive","False Positive"),IF(T_4_567101231525[[#This Row],[Errors]]&gt;0,"False Negative","True Negative"))</f>
        <v>True Negative</v>
      </c>
    </row>
    <row r="393" spans="1:8" x14ac:dyDescent="0.25">
      <c r="A393" t="s">
        <v>646</v>
      </c>
      <c r="C393" s="2" t="s">
        <v>264</v>
      </c>
      <c r="D393" s="2" t="s">
        <v>124</v>
      </c>
      <c r="E393" s="9" t="s">
        <v>124</v>
      </c>
      <c r="F393" s="9">
        <v>0.7</v>
      </c>
      <c r="G393" s="9">
        <v>0</v>
      </c>
      <c r="H393" s="61" t="str">
        <f>IF(F393&gt;=$J$9,IF(T_4_567101231525[[#This Row],[Errors]]=0,"True Positive","False Positive"),IF(T_4_567101231525[[#This Row],[Errors]]&gt;0,"False Negative","True Negative"))</f>
        <v>True Negative</v>
      </c>
    </row>
    <row r="394" spans="1:8" x14ac:dyDescent="0.25">
      <c r="A394" t="s">
        <v>647</v>
      </c>
      <c r="C394" s="2" t="s">
        <v>264</v>
      </c>
      <c r="D394" s="2" t="s">
        <v>124</v>
      </c>
      <c r="E394" s="9" t="s">
        <v>124</v>
      </c>
      <c r="F394" s="9">
        <v>0.7</v>
      </c>
      <c r="G394" s="9">
        <v>0</v>
      </c>
      <c r="H394" s="61" t="str">
        <f>IF(F394&gt;=$J$9,IF(T_4_567101231525[[#This Row],[Errors]]=0,"True Positive","False Positive"),IF(T_4_567101231525[[#This Row],[Errors]]&gt;0,"False Negative","True Negative"))</f>
        <v>True Negative</v>
      </c>
    </row>
    <row r="395" spans="1:8" x14ac:dyDescent="0.25">
      <c r="A395" t="s">
        <v>648</v>
      </c>
      <c r="C395" s="2" t="s">
        <v>264</v>
      </c>
      <c r="D395" s="2" t="s">
        <v>649</v>
      </c>
      <c r="E395" s="9" t="s">
        <v>34</v>
      </c>
      <c r="F395" s="9">
        <v>0.67</v>
      </c>
      <c r="G395" s="9">
        <v>1</v>
      </c>
      <c r="H395" s="61" t="str">
        <f>IF(F395&gt;=$J$9,IF(T_4_567101231525[[#This Row],[Errors]]=0,"True Positive","False Positive"),IF(T_4_567101231525[[#This Row],[Errors]]&gt;0,"False Negative","True Negative"))</f>
        <v>False Negative</v>
      </c>
    </row>
    <row r="396" spans="1:8" x14ac:dyDescent="0.25">
      <c r="A396" t="s">
        <v>650</v>
      </c>
      <c r="C396" s="2" t="s">
        <v>264</v>
      </c>
      <c r="D396" s="2" t="s">
        <v>649</v>
      </c>
      <c r="E396" s="9" t="s">
        <v>34</v>
      </c>
      <c r="F396" s="9">
        <v>0.67</v>
      </c>
      <c r="G396" s="9">
        <v>1</v>
      </c>
      <c r="H396" s="61" t="str">
        <f>IF(F396&gt;=$J$9,IF(T_4_567101231525[[#This Row],[Errors]]=0,"True Positive","False Positive"),IF(T_4_567101231525[[#This Row],[Errors]]&gt;0,"False Negative","True Negative"))</f>
        <v>False Negative</v>
      </c>
    </row>
    <row r="397" spans="1:8" x14ac:dyDescent="0.25">
      <c r="A397" t="s">
        <v>651</v>
      </c>
      <c r="C397" s="2" t="s">
        <v>264</v>
      </c>
      <c r="D397" s="2" t="s">
        <v>20</v>
      </c>
      <c r="E397" s="9" t="s">
        <v>20</v>
      </c>
      <c r="F397" s="9">
        <v>0.59</v>
      </c>
      <c r="G397" s="9">
        <v>0</v>
      </c>
      <c r="H397" s="61" t="str">
        <f>IF(F397&gt;=$J$9,IF(T_4_567101231525[[#This Row],[Errors]]=0,"True Positive","False Positive"),IF(T_4_567101231525[[#This Row],[Errors]]&gt;0,"False Negative","True Negative"))</f>
        <v>True Negative</v>
      </c>
    </row>
    <row r="398" spans="1:8" x14ac:dyDescent="0.25">
      <c r="A398" t="s">
        <v>652</v>
      </c>
      <c r="C398" s="2" t="s">
        <v>264</v>
      </c>
      <c r="D398" s="2" t="s">
        <v>20</v>
      </c>
      <c r="E398" s="9" t="s">
        <v>20</v>
      </c>
      <c r="F398" s="9">
        <v>0.59</v>
      </c>
      <c r="G398" s="9">
        <v>0</v>
      </c>
      <c r="H398" s="61" t="str">
        <f>IF(F398&gt;=$J$9,IF(T_4_567101231525[[#This Row],[Errors]]=0,"True Positive","False Positive"),IF(T_4_567101231525[[#This Row],[Errors]]&gt;0,"False Negative","True Negative"))</f>
        <v>True Negative</v>
      </c>
    </row>
    <row r="399" spans="1:8" x14ac:dyDescent="0.25">
      <c r="A399" t="s">
        <v>653</v>
      </c>
      <c r="C399" s="2" t="s">
        <v>264</v>
      </c>
      <c r="D399" s="2" t="s">
        <v>157</v>
      </c>
      <c r="E399" s="9" t="s">
        <v>157</v>
      </c>
      <c r="F399" s="9">
        <v>0.8</v>
      </c>
      <c r="G399" s="9">
        <v>0</v>
      </c>
      <c r="H399" s="61" t="str">
        <f>IF(F399&gt;=$J$9,IF(T_4_567101231525[[#This Row],[Errors]]=0,"True Positive","False Positive"),IF(T_4_567101231525[[#This Row],[Errors]]&gt;0,"False Negative","True Negative"))</f>
        <v>True Positive</v>
      </c>
    </row>
    <row r="400" spans="1:8" x14ac:dyDescent="0.25">
      <c r="A400" t="s">
        <v>654</v>
      </c>
      <c r="C400" s="2" t="s">
        <v>264</v>
      </c>
      <c r="D400" s="2" t="s">
        <v>157</v>
      </c>
      <c r="E400" s="9" t="s">
        <v>157</v>
      </c>
      <c r="F400" s="9">
        <v>0.8</v>
      </c>
      <c r="G400" s="9">
        <v>0</v>
      </c>
      <c r="H400" s="61" t="str">
        <f>IF(F400&gt;=$J$9,IF(T_4_567101231525[[#This Row],[Errors]]=0,"True Positive","False Positive"),IF(T_4_567101231525[[#This Row],[Errors]]&gt;0,"False Negative","True Negative"))</f>
        <v>True Positive</v>
      </c>
    </row>
    <row r="401" spans="1:8" x14ac:dyDescent="0.25">
      <c r="A401" t="s">
        <v>655</v>
      </c>
      <c r="C401" s="2" t="s">
        <v>264</v>
      </c>
      <c r="D401" s="2" t="s">
        <v>172</v>
      </c>
      <c r="E401" s="9" t="s">
        <v>172</v>
      </c>
      <c r="F401" s="9">
        <v>0.12</v>
      </c>
      <c r="G401" s="9">
        <v>0</v>
      </c>
      <c r="H401" s="61" t="str">
        <f>IF(F401&gt;=$J$9,IF(T_4_567101231525[[#This Row],[Errors]]=0,"True Positive","False Positive"),IF(T_4_567101231525[[#This Row],[Errors]]&gt;0,"False Negative","True Negative"))</f>
        <v>True Negative</v>
      </c>
    </row>
    <row r="402" spans="1:8" x14ac:dyDescent="0.25">
      <c r="A402" t="s">
        <v>657</v>
      </c>
      <c r="C402" s="2" t="s">
        <v>264</v>
      </c>
      <c r="D402" s="2" t="s">
        <v>172</v>
      </c>
      <c r="E402" s="9" t="s">
        <v>172</v>
      </c>
      <c r="F402" s="9">
        <v>0.12</v>
      </c>
      <c r="G402" s="9">
        <v>0</v>
      </c>
      <c r="H402" s="61" t="str">
        <f>IF(F402&gt;=$J$9,IF(T_4_567101231525[[#This Row],[Errors]]=0,"True Positive","False Positive"),IF(T_4_567101231525[[#This Row],[Errors]]&gt;0,"False Negative","True Negative"))</f>
        <v>True Negative</v>
      </c>
    </row>
    <row r="403" spans="1:8" x14ac:dyDescent="0.25">
      <c r="A403" t="s">
        <v>658</v>
      </c>
      <c r="C403" s="2" t="s">
        <v>264</v>
      </c>
      <c r="D403" s="2" t="s">
        <v>172</v>
      </c>
      <c r="E403" s="9" t="s">
        <v>35</v>
      </c>
      <c r="F403" s="9">
        <v>0.76</v>
      </c>
      <c r="G403" s="9">
        <v>1</v>
      </c>
      <c r="H403" s="61" t="str">
        <f>IF(F403&gt;=$J$9,IF(T_4_567101231525[[#This Row],[Errors]]=0,"True Positive","False Positive"),IF(T_4_567101231525[[#This Row],[Errors]]&gt;0,"False Negative","True Negative"))</f>
        <v>False Negative</v>
      </c>
    </row>
    <row r="404" spans="1:8" x14ac:dyDescent="0.25">
      <c r="A404" t="s">
        <v>659</v>
      </c>
      <c r="C404" s="2" t="s">
        <v>264</v>
      </c>
      <c r="D404" s="2" t="s">
        <v>172</v>
      </c>
      <c r="E404" s="9" t="s">
        <v>35</v>
      </c>
      <c r="F404" s="9">
        <v>0.76</v>
      </c>
      <c r="G404" s="9">
        <v>1</v>
      </c>
      <c r="H404" s="61" t="str">
        <f>IF(F404&gt;=$J$9,IF(T_4_567101231525[[#This Row],[Errors]]=0,"True Positive","False Positive"),IF(T_4_567101231525[[#This Row],[Errors]]&gt;0,"False Negative","True Negative"))</f>
        <v>False Negative</v>
      </c>
    </row>
    <row r="405" spans="1:8" x14ac:dyDescent="0.25">
      <c r="A405" t="s">
        <v>660</v>
      </c>
      <c r="C405" s="2" t="s">
        <v>264</v>
      </c>
      <c r="D405" s="2" t="s">
        <v>172</v>
      </c>
      <c r="E405" s="9" t="s">
        <v>172</v>
      </c>
      <c r="F405" s="9">
        <v>0.77</v>
      </c>
      <c r="G405" s="9">
        <v>0</v>
      </c>
      <c r="H405" s="61" t="str">
        <f>IF(F405&gt;=$J$9,IF(T_4_567101231525[[#This Row],[Errors]]=0,"True Positive","False Positive"),IF(T_4_567101231525[[#This Row],[Errors]]&gt;0,"False Negative","True Negative"))</f>
        <v>True Negative</v>
      </c>
    </row>
    <row r="406" spans="1:8" x14ac:dyDescent="0.25">
      <c r="A406" t="s">
        <v>661</v>
      </c>
      <c r="C406" s="2" t="s">
        <v>264</v>
      </c>
      <c r="D406" s="2" t="s">
        <v>172</v>
      </c>
      <c r="E406" s="9" t="s">
        <v>172</v>
      </c>
      <c r="F406" s="9">
        <v>0.77</v>
      </c>
      <c r="G406" s="9">
        <v>0</v>
      </c>
      <c r="H406" s="61" t="str">
        <f>IF(F406&gt;=$J$9,IF(T_4_567101231525[[#This Row],[Errors]]=0,"True Positive","False Positive"),IF(T_4_567101231525[[#This Row],[Errors]]&gt;0,"False Negative","True Negative"))</f>
        <v>True Negative</v>
      </c>
    </row>
    <row r="407" spans="1:8" x14ac:dyDescent="0.25">
      <c r="A407" t="s">
        <v>662</v>
      </c>
      <c r="C407" s="2" t="s">
        <v>264</v>
      </c>
      <c r="D407" s="2" t="s">
        <v>172</v>
      </c>
      <c r="E407" s="9" t="s">
        <v>172</v>
      </c>
      <c r="F407" s="9">
        <v>0.69</v>
      </c>
      <c r="G407" s="9">
        <v>0</v>
      </c>
      <c r="H407" s="61" t="str">
        <f>IF(F407&gt;=$J$9,IF(T_4_567101231525[[#This Row],[Errors]]=0,"True Positive","False Positive"),IF(T_4_567101231525[[#This Row],[Errors]]&gt;0,"False Negative","True Negative"))</f>
        <v>True Negative</v>
      </c>
    </row>
    <row r="408" spans="1:8" x14ac:dyDescent="0.25">
      <c r="A408" t="s">
        <v>663</v>
      </c>
      <c r="C408" s="2" t="s">
        <v>264</v>
      </c>
      <c r="D408" s="2" t="s">
        <v>172</v>
      </c>
      <c r="E408" s="9" t="s">
        <v>172</v>
      </c>
      <c r="F408" s="9">
        <v>0.69</v>
      </c>
      <c r="G408" s="9">
        <v>0</v>
      </c>
      <c r="H408" s="61" t="str">
        <f>IF(F408&gt;=$J$9,IF(T_4_567101231525[[#This Row],[Errors]]=0,"True Positive","False Positive"),IF(T_4_567101231525[[#This Row],[Errors]]&gt;0,"False Negative","True Negative"))</f>
        <v>True Negative</v>
      </c>
    </row>
    <row r="409" spans="1:8" x14ac:dyDescent="0.25">
      <c r="A409" t="s">
        <v>664</v>
      </c>
      <c r="C409" s="2" t="s">
        <v>264</v>
      </c>
      <c r="D409" s="2" t="s">
        <v>134</v>
      </c>
      <c r="E409" s="9" t="s">
        <v>134</v>
      </c>
      <c r="F409" s="9">
        <v>0.76</v>
      </c>
      <c r="G409" s="9">
        <v>0</v>
      </c>
      <c r="H409" s="61" t="str">
        <f>IF(F409&gt;=$J$9,IF(T_4_567101231525[[#This Row],[Errors]]=0,"True Positive","False Positive"),IF(T_4_567101231525[[#This Row],[Errors]]&gt;0,"False Negative","True Negative"))</f>
        <v>True Negative</v>
      </c>
    </row>
    <row r="410" spans="1:8" x14ac:dyDescent="0.25">
      <c r="A410" t="s">
        <v>665</v>
      </c>
      <c r="C410" s="2" t="s">
        <v>264</v>
      </c>
      <c r="D410" s="2" t="s">
        <v>134</v>
      </c>
      <c r="E410" s="9" t="s">
        <v>134</v>
      </c>
      <c r="F410" s="9">
        <v>0.76</v>
      </c>
      <c r="G410" s="9">
        <v>0</v>
      </c>
      <c r="H410" s="61" t="str">
        <f>IF(F410&gt;=$J$9,IF(T_4_567101231525[[#This Row],[Errors]]=0,"True Positive","False Positive"),IF(T_4_567101231525[[#This Row],[Errors]]&gt;0,"False Negative","True Negative"))</f>
        <v>True Negative</v>
      </c>
    </row>
    <row r="411" spans="1:8" x14ac:dyDescent="0.25">
      <c r="A411" t="s">
        <v>666</v>
      </c>
      <c r="C411" s="2" t="s">
        <v>264</v>
      </c>
      <c r="D411" s="2" t="s">
        <v>192</v>
      </c>
      <c r="E411" s="9" t="s">
        <v>192</v>
      </c>
      <c r="F411" s="9">
        <v>0.67</v>
      </c>
      <c r="G411" s="9">
        <v>0</v>
      </c>
      <c r="H411" s="61" t="str">
        <f>IF(F411&gt;=$J$9,IF(T_4_567101231525[[#This Row],[Errors]]=0,"True Positive","False Positive"),IF(T_4_567101231525[[#This Row],[Errors]]&gt;0,"False Negative","True Negative"))</f>
        <v>True Negative</v>
      </c>
    </row>
    <row r="412" spans="1:8" x14ac:dyDescent="0.25">
      <c r="A412" t="s">
        <v>668</v>
      </c>
      <c r="C412" s="2" t="s">
        <v>264</v>
      </c>
      <c r="D412" s="2" t="s">
        <v>192</v>
      </c>
      <c r="E412" s="9" t="s">
        <v>192</v>
      </c>
      <c r="F412" s="9">
        <v>0.67</v>
      </c>
      <c r="G412" s="9">
        <v>0</v>
      </c>
      <c r="H412" s="61" t="str">
        <f>IF(F412&gt;=$J$9,IF(T_4_567101231525[[#This Row],[Errors]]=0,"True Positive","False Positive"),IF(T_4_567101231525[[#This Row],[Errors]]&gt;0,"False Negative","True Negative"))</f>
        <v>True Negative</v>
      </c>
    </row>
    <row r="413" spans="1:8" x14ac:dyDescent="0.25">
      <c r="A413" t="s">
        <v>669</v>
      </c>
      <c r="C413" s="2" t="s">
        <v>264</v>
      </c>
      <c r="D413" s="2" t="s">
        <v>123</v>
      </c>
      <c r="E413" s="9" t="s">
        <v>123</v>
      </c>
      <c r="F413" s="9">
        <v>0.81</v>
      </c>
      <c r="G413" s="9">
        <v>0</v>
      </c>
      <c r="H413" s="61" t="str">
        <f>IF(F413&gt;=$J$9,IF(T_4_567101231525[[#This Row],[Errors]]=0,"True Positive","False Positive"),IF(T_4_567101231525[[#This Row],[Errors]]&gt;0,"False Negative","True Negative"))</f>
        <v>True Positive</v>
      </c>
    </row>
    <row r="414" spans="1:8" x14ac:dyDescent="0.25">
      <c r="A414" t="s">
        <v>670</v>
      </c>
      <c r="C414" s="2" t="s">
        <v>264</v>
      </c>
      <c r="D414" s="2" t="s">
        <v>123</v>
      </c>
      <c r="E414" s="9" t="s">
        <v>123</v>
      </c>
      <c r="F414" s="9">
        <v>0.81</v>
      </c>
      <c r="G414" s="9">
        <v>0</v>
      </c>
      <c r="H414" s="61" t="str">
        <f>IF(F414&gt;=$J$9,IF(T_4_567101231525[[#This Row],[Errors]]=0,"True Positive","False Positive"),IF(T_4_567101231525[[#This Row],[Errors]]&gt;0,"False Negative","True Negative"))</f>
        <v>True Positive</v>
      </c>
    </row>
    <row r="415" spans="1:8" x14ac:dyDescent="0.25">
      <c r="A415" t="s">
        <v>671</v>
      </c>
      <c r="C415" s="2" t="s">
        <v>264</v>
      </c>
      <c r="D415" s="2" t="s">
        <v>123</v>
      </c>
      <c r="E415" s="9" t="s">
        <v>123</v>
      </c>
      <c r="F415" s="9">
        <v>0.77</v>
      </c>
      <c r="G415" s="9">
        <v>0</v>
      </c>
      <c r="H415" s="61" t="str">
        <f>IF(F415&gt;=$J$9,IF(T_4_567101231525[[#This Row],[Errors]]=0,"True Positive","False Positive"),IF(T_4_567101231525[[#This Row],[Errors]]&gt;0,"False Negative","True Negative"))</f>
        <v>True Negative</v>
      </c>
    </row>
    <row r="416" spans="1:8" x14ac:dyDescent="0.25">
      <c r="A416" t="s">
        <v>672</v>
      </c>
      <c r="C416" s="2" t="s">
        <v>264</v>
      </c>
      <c r="D416" s="2" t="s">
        <v>123</v>
      </c>
      <c r="E416" s="9" t="s">
        <v>123</v>
      </c>
      <c r="F416" s="9">
        <v>0.77</v>
      </c>
      <c r="G416" s="9">
        <v>0</v>
      </c>
      <c r="H416" s="61" t="str">
        <f>IF(F416&gt;=$J$9,IF(T_4_567101231525[[#This Row],[Errors]]=0,"True Positive","False Positive"),IF(T_4_567101231525[[#This Row],[Errors]]&gt;0,"False Negative","True Negative"))</f>
        <v>True Negative</v>
      </c>
    </row>
    <row r="417" spans="1:8" x14ac:dyDescent="0.25">
      <c r="A417" t="s">
        <v>673</v>
      </c>
      <c r="C417" s="2" t="s">
        <v>264</v>
      </c>
      <c r="D417" s="2" t="s">
        <v>130</v>
      </c>
      <c r="E417" s="9" t="s">
        <v>130</v>
      </c>
      <c r="F417" s="9">
        <v>0.77</v>
      </c>
      <c r="G417" s="9">
        <v>0</v>
      </c>
      <c r="H417" s="61" t="str">
        <f>IF(F417&gt;=$J$9,IF(T_4_567101231525[[#This Row],[Errors]]=0,"True Positive","False Positive"),IF(T_4_567101231525[[#This Row],[Errors]]&gt;0,"False Negative","True Negative"))</f>
        <v>True Negative</v>
      </c>
    </row>
    <row r="418" spans="1:8" x14ac:dyDescent="0.25">
      <c r="A418" t="s">
        <v>674</v>
      </c>
      <c r="C418" s="2" t="s">
        <v>264</v>
      </c>
      <c r="D418" s="2" t="s">
        <v>130</v>
      </c>
      <c r="E418" s="9" t="s">
        <v>130</v>
      </c>
      <c r="F418" s="9">
        <v>0.77</v>
      </c>
      <c r="G418" s="9">
        <v>0</v>
      </c>
      <c r="H418" s="61" t="str">
        <f>IF(F418&gt;=$J$9,IF(T_4_567101231525[[#This Row],[Errors]]=0,"True Positive","False Positive"),IF(T_4_567101231525[[#This Row],[Errors]]&gt;0,"False Negative","True Negative"))</f>
        <v>True Negative</v>
      </c>
    </row>
    <row r="419" spans="1:8" x14ac:dyDescent="0.25">
      <c r="A419" t="s">
        <v>675</v>
      </c>
      <c r="C419" s="2" t="s">
        <v>264</v>
      </c>
      <c r="D419" s="2" t="s">
        <v>147</v>
      </c>
      <c r="E419" s="9" t="s">
        <v>147</v>
      </c>
      <c r="F419" s="9">
        <v>0.75</v>
      </c>
      <c r="G419" s="9">
        <v>0</v>
      </c>
      <c r="H419" s="61" t="str">
        <f>IF(F419&gt;=$J$9,IF(T_4_567101231525[[#This Row],[Errors]]=0,"True Positive","False Positive"),IF(T_4_567101231525[[#This Row],[Errors]]&gt;0,"False Negative","True Negative"))</f>
        <v>True Negative</v>
      </c>
    </row>
    <row r="420" spans="1:8" x14ac:dyDescent="0.25">
      <c r="A420" t="s">
        <v>676</v>
      </c>
      <c r="C420" s="2" t="s">
        <v>264</v>
      </c>
      <c r="D420" s="2" t="s">
        <v>147</v>
      </c>
      <c r="E420" s="9" t="s">
        <v>147</v>
      </c>
      <c r="F420" s="9">
        <v>0.75</v>
      </c>
      <c r="G420" s="9">
        <v>0</v>
      </c>
      <c r="H420" s="61" t="str">
        <f>IF(F420&gt;=$J$9,IF(T_4_567101231525[[#This Row],[Errors]]=0,"True Positive","False Positive"),IF(T_4_567101231525[[#This Row],[Errors]]&gt;0,"False Negative","True Negative"))</f>
        <v>True Negative</v>
      </c>
    </row>
    <row r="421" spans="1:8" x14ac:dyDescent="0.25">
      <c r="A421" t="s">
        <v>677</v>
      </c>
      <c r="C421" s="2" t="s">
        <v>264</v>
      </c>
      <c r="D421" s="2" t="s">
        <v>55</v>
      </c>
      <c r="E421" s="9" t="s">
        <v>55</v>
      </c>
      <c r="F421" s="9">
        <v>0.77</v>
      </c>
      <c r="G421" s="9">
        <v>0</v>
      </c>
      <c r="H421" s="61" t="str">
        <f>IF(F421&gt;=$J$9,IF(T_4_567101231525[[#This Row],[Errors]]=0,"True Positive","False Positive"),IF(T_4_567101231525[[#This Row],[Errors]]&gt;0,"False Negative","True Negative"))</f>
        <v>True Negative</v>
      </c>
    </row>
    <row r="422" spans="1:8" x14ac:dyDescent="0.25">
      <c r="A422" t="s">
        <v>678</v>
      </c>
      <c r="C422" s="2" t="s">
        <v>264</v>
      </c>
      <c r="D422" s="2" t="s">
        <v>55</v>
      </c>
      <c r="E422" s="9" t="s">
        <v>55</v>
      </c>
      <c r="F422" s="9">
        <v>0.77</v>
      </c>
      <c r="G422" s="9">
        <v>0</v>
      </c>
      <c r="H422" s="61" t="str">
        <f>IF(F422&gt;=$J$9,IF(T_4_567101231525[[#This Row],[Errors]]=0,"True Positive","False Positive"),IF(T_4_567101231525[[#This Row],[Errors]]&gt;0,"False Negative","True Negative"))</f>
        <v>True Negative</v>
      </c>
    </row>
    <row r="423" spans="1:8" x14ac:dyDescent="0.25">
      <c r="A423" t="s">
        <v>679</v>
      </c>
      <c r="C423" s="2" t="s">
        <v>264</v>
      </c>
      <c r="D423" s="2" t="s">
        <v>167</v>
      </c>
      <c r="E423" s="9" t="s">
        <v>167</v>
      </c>
      <c r="F423" s="9">
        <v>0.74</v>
      </c>
      <c r="G423" s="9">
        <v>0</v>
      </c>
      <c r="H423" s="61" t="str">
        <f>IF(F423&gt;=$J$9,IF(T_4_567101231525[[#This Row],[Errors]]=0,"True Positive","False Positive"),IF(T_4_567101231525[[#This Row],[Errors]]&gt;0,"False Negative","True Negative"))</f>
        <v>True Negative</v>
      </c>
    </row>
    <row r="424" spans="1:8" x14ac:dyDescent="0.25">
      <c r="A424" t="s">
        <v>680</v>
      </c>
      <c r="C424" s="2" t="s">
        <v>264</v>
      </c>
      <c r="D424" s="2" t="s">
        <v>167</v>
      </c>
      <c r="E424" s="9" t="s">
        <v>167</v>
      </c>
      <c r="F424" s="9">
        <v>0.74</v>
      </c>
      <c r="G424" s="9">
        <v>0</v>
      </c>
      <c r="H424" s="61" t="str">
        <f>IF(F424&gt;=$J$9,IF(T_4_567101231525[[#This Row],[Errors]]=0,"True Positive","False Positive"),IF(T_4_567101231525[[#This Row],[Errors]]&gt;0,"False Negative","True Negative"))</f>
        <v>True Negative</v>
      </c>
    </row>
    <row r="425" spans="1:8" x14ac:dyDescent="0.25">
      <c r="A425" t="s">
        <v>681</v>
      </c>
      <c r="C425" s="2" t="s">
        <v>264</v>
      </c>
      <c r="D425" s="2" t="s">
        <v>167</v>
      </c>
      <c r="E425" s="9" t="s">
        <v>167</v>
      </c>
      <c r="F425" s="9">
        <v>0.76</v>
      </c>
      <c r="G425" s="9">
        <v>0</v>
      </c>
      <c r="H425" s="61" t="str">
        <f>IF(F425&gt;=$J$9,IF(T_4_567101231525[[#This Row],[Errors]]=0,"True Positive","False Positive"),IF(T_4_567101231525[[#This Row],[Errors]]&gt;0,"False Negative","True Negative"))</f>
        <v>True Negative</v>
      </c>
    </row>
    <row r="426" spans="1:8" x14ac:dyDescent="0.25">
      <c r="A426" t="s">
        <v>682</v>
      </c>
      <c r="C426" s="2" t="s">
        <v>264</v>
      </c>
      <c r="D426" s="2" t="s">
        <v>167</v>
      </c>
      <c r="E426" s="9" t="s">
        <v>167</v>
      </c>
      <c r="F426" s="9">
        <v>0.76</v>
      </c>
      <c r="G426" s="9">
        <v>0</v>
      </c>
      <c r="H426" s="61" t="str">
        <f>IF(F426&gt;=$J$9,IF(T_4_567101231525[[#This Row],[Errors]]=0,"True Positive","False Positive"),IF(T_4_567101231525[[#This Row],[Errors]]&gt;0,"False Negative","True Negative"))</f>
        <v>True Negative</v>
      </c>
    </row>
    <row r="427" spans="1:8" x14ac:dyDescent="0.25">
      <c r="A427" t="s">
        <v>683</v>
      </c>
      <c r="C427" s="2" t="s">
        <v>264</v>
      </c>
      <c r="D427" s="2" t="s">
        <v>42</v>
      </c>
      <c r="E427" s="9" t="s">
        <v>42</v>
      </c>
      <c r="F427" s="9">
        <v>0.73</v>
      </c>
      <c r="G427" s="9">
        <v>0</v>
      </c>
      <c r="H427" s="61" t="str">
        <f>IF(F427&gt;=$J$9,IF(T_4_567101231525[[#This Row],[Errors]]=0,"True Positive","False Positive"),IF(T_4_567101231525[[#This Row],[Errors]]&gt;0,"False Negative","True Negative"))</f>
        <v>True Negative</v>
      </c>
    </row>
    <row r="428" spans="1:8" x14ac:dyDescent="0.25">
      <c r="A428" t="s">
        <v>684</v>
      </c>
      <c r="C428" s="2" t="s">
        <v>264</v>
      </c>
      <c r="D428" s="2" t="s">
        <v>42</v>
      </c>
      <c r="E428" s="9" t="s">
        <v>42</v>
      </c>
      <c r="F428" s="9">
        <v>0.73</v>
      </c>
      <c r="G428" s="9">
        <v>0</v>
      </c>
      <c r="H428" s="61" t="str">
        <f>IF(F428&gt;=$J$9,IF(T_4_567101231525[[#This Row],[Errors]]=0,"True Positive","False Positive"),IF(T_4_567101231525[[#This Row],[Errors]]&gt;0,"False Negative","True Negative"))</f>
        <v>True Negative</v>
      </c>
    </row>
    <row r="429" spans="1:8" x14ac:dyDescent="0.25">
      <c r="A429" t="s">
        <v>685</v>
      </c>
      <c r="C429" s="2" t="s">
        <v>264</v>
      </c>
      <c r="D429" s="2" t="s">
        <v>177</v>
      </c>
      <c r="E429" s="9" t="s">
        <v>177</v>
      </c>
      <c r="F429" s="9">
        <v>0.65</v>
      </c>
      <c r="G429" s="9">
        <v>0</v>
      </c>
      <c r="H429" s="61" t="str">
        <f>IF(F429&gt;=$J$9,IF(T_4_567101231525[[#This Row],[Errors]]=0,"True Positive","False Positive"),IF(T_4_567101231525[[#This Row],[Errors]]&gt;0,"False Negative","True Negative"))</f>
        <v>True Negative</v>
      </c>
    </row>
    <row r="430" spans="1:8" x14ac:dyDescent="0.25">
      <c r="A430" t="s">
        <v>687</v>
      </c>
      <c r="C430" s="2" t="s">
        <v>264</v>
      </c>
      <c r="D430" s="2" t="s">
        <v>177</v>
      </c>
      <c r="E430" s="9" t="s">
        <v>177</v>
      </c>
      <c r="F430" s="9">
        <v>0.65</v>
      </c>
      <c r="G430" s="9">
        <v>0</v>
      </c>
      <c r="H430" s="61" t="str">
        <f>IF(F430&gt;=$J$9,IF(T_4_567101231525[[#This Row],[Errors]]=0,"True Positive","False Positive"),IF(T_4_567101231525[[#This Row],[Errors]]&gt;0,"False Negative","True Negative"))</f>
        <v>True Negative</v>
      </c>
    </row>
    <row r="431" spans="1:8" x14ac:dyDescent="0.25">
      <c r="A431" t="s">
        <v>688</v>
      </c>
      <c r="C431" s="2" t="s">
        <v>264</v>
      </c>
      <c r="D431" s="2" t="s">
        <v>154</v>
      </c>
      <c r="E431" s="9" t="s">
        <v>154</v>
      </c>
      <c r="F431" s="9">
        <v>0.67</v>
      </c>
      <c r="G431" s="9">
        <v>0</v>
      </c>
      <c r="H431" s="61" t="str">
        <f>IF(F431&gt;=$J$9,IF(T_4_567101231525[[#This Row],[Errors]]=0,"True Positive","False Positive"),IF(T_4_567101231525[[#This Row],[Errors]]&gt;0,"False Negative","True Negative"))</f>
        <v>True Negative</v>
      </c>
    </row>
    <row r="432" spans="1:8" x14ac:dyDescent="0.25">
      <c r="A432" t="s">
        <v>690</v>
      </c>
      <c r="C432" s="2" t="s">
        <v>264</v>
      </c>
      <c r="D432" s="2" t="s">
        <v>154</v>
      </c>
      <c r="E432" s="9" t="s">
        <v>154</v>
      </c>
      <c r="F432" s="9">
        <v>0.67</v>
      </c>
      <c r="G432" s="9">
        <v>0</v>
      </c>
      <c r="H432" s="61" t="str">
        <f>IF(F432&gt;=$J$9,IF(T_4_567101231525[[#This Row],[Errors]]=0,"True Positive","False Positive"),IF(T_4_567101231525[[#This Row],[Errors]]&gt;0,"False Negative","True Negative"))</f>
        <v>True Negative</v>
      </c>
    </row>
    <row r="433" spans="1:8" x14ac:dyDescent="0.25">
      <c r="A433" t="s">
        <v>691</v>
      </c>
      <c r="C433" s="2" t="s">
        <v>264</v>
      </c>
      <c r="D433" s="2" t="s">
        <v>150</v>
      </c>
      <c r="E433" s="9" t="s">
        <v>150</v>
      </c>
      <c r="F433" s="9">
        <v>0.77</v>
      </c>
      <c r="G433" s="9">
        <v>0</v>
      </c>
      <c r="H433" s="61" t="str">
        <f>IF(F433&gt;=$J$9,IF(T_4_567101231525[[#This Row],[Errors]]=0,"True Positive","False Positive"),IF(T_4_567101231525[[#This Row],[Errors]]&gt;0,"False Negative","True Negative"))</f>
        <v>True Negative</v>
      </c>
    </row>
    <row r="434" spans="1:8" x14ac:dyDescent="0.25">
      <c r="A434" t="s">
        <v>692</v>
      </c>
      <c r="C434" s="2" t="s">
        <v>264</v>
      </c>
      <c r="D434" s="2" t="s">
        <v>150</v>
      </c>
      <c r="E434" s="9" t="s">
        <v>150</v>
      </c>
      <c r="F434" s="9">
        <v>0.77</v>
      </c>
      <c r="G434" s="9">
        <v>0</v>
      </c>
      <c r="H434" s="61" t="str">
        <f>IF(F434&gt;=$J$9,IF(T_4_567101231525[[#This Row],[Errors]]=0,"True Positive","False Positive"),IF(T_4_567101231525[[#This Row],[Errors]]&gt;0,"False Negative","True Negative"))</f>
        <v>True Negative</v>
      </c>
    </row>
    <row r="435" spans="1:8" x14ac:dyDescent="0.25">
      <c r="A435" t="s">
        <v>693</v>
      </c>
      <c r="C435" s="2" t="s">
        <v>264</v>
      </c>
      <c r="D435" s="2" t="s">
        <v>694</v>
      </c>
      <c r="E435" s="9" t="s">
        <v>246</v>
      </c>
      <c r="F435" s="9">
        <v>0.65</v>
      </c>
      <c r="G435" s="9">
        <v>1</v>
      </c>
      <c r="H435" s="61" t="str">
        <f>IF(F435&gt;=$J$9,IF(T_4_567101231525[[#This Row],[Errors]]=0,"True Positive","False Positive"),IF(T_4_567101231525[[#This Row],[Errors]]&gt;0,"False Negative","True Negative"))</f>
        <v>False Negative</v>
      </c>
    </row>
    <row r="436" spans="1:8" x14ac:dyDescent="0.25">
      <c r="A436" t="s">
        <v>696</v>
      </c>
      <c r="C436" s="2" t="s">
        <v>264</v>
      </c>
      <c r="D436" s="2" t="s">
        <v>694</v>
      </c>
      <c r="E436" s="9" t="s">
        <v>246</v>
      </c>
      <c r="F436" s="9">
        <v>0.65</v>
      </c>
      <c r="G436" s="9">
        <v>1</v>
      </c>
      <c r="H436" s="61" t="str">
        <f>IF(F436&gt;=$J$9,IF(T_4_567101231525[[#This Row],[Errors]]=0,"True Positive","False Positive"),IF(T_4_567101231525[[#This Row],[Errors]]&gt;0,"False Negative","True Negative"))</f>
        <v>False Negative</v>
      </c>
    </row>
    <row r="437" spans="1:8" x14ac:dyDescent="0.25">
      <c r="A437" t="s">
        <v>697</v>
      </c>
      <c r="C437" s="2" t="s">
        <v>264</v>
      </c>
      <c r="D437" s="2" t="s">
        <v>149</v>
      </c>
      <c r="E437" s="9" t="s">
        <v>149</v>
      </c>
      <c r="F437" s="9">
        <v>0.74</v>
      </c>
      <c r="G437" s="9">
        <v>0</v>
      </c>
      <c r="H437" s="61" t="str">
        <f>IF(F437&gt;=$J$9,IF(T_4_567101231525[[#This Row],[Errors]]=0,"True Positive","False Positive"),IF(T_4_567101231525[[#This Row],[Errors]]&gt;0,"False Negative","True Negative"))</f>
        <v>True Negative</v>
      </c>
    </row>
    <row r="438" spans="1:8" x14ac:dyDescent="0.25">
      <c r="A438" t="s">
        <v>698</v>
      </c>
      <c r="C438" s="2" t="s">
        <v>264</v>
      </c>
      <c r="D438" s="2" t="s">
        <v>149</v>
      </c>
      <c r="E438" s="9" t="s">
        <v>149</v>
      </c>
      <c r="F438" s="9">
        <v>0.74</v>
      </c>
      <c r="G438" s="9">
        <v>0</v>
      </c>
      <c r="H438" s="61" t="str">
        <f>IF(F438&gt;=$J$9,IF(T_4_567101231525[[#This Row],[Errors]]=0,"True Positive","False Positive"),IF(T_4_567101231525[[#This Row],[Errors]]&gt;0,"False Negative","True Negative"))</f>
        <v>True Negative</v>
      </c>
    </row>
    <row r="439" spans="1:8" x14ac:dyDescent="0.25">
      <c r="A439" t="s">
        <v>699</v>
      </c>
      <c r="C439" s="2" t="s">
        <v>264</v>
      </c>
      <c r="D439" s="2" t="s">
        <v>15</v>
      </c>
      <c r="E439" s="9" t="s">
        <v>15</v>
      </c>
      <c r="F439" s="9">
        <v>0.68</v>
      </c>
      <c r="G439" s="9">
        <v>0</v>
      </c>
      <c r="H439" s="61" t="str">
        <f>IF(F439&gt;=$J$9,IF(T_4_567101231525[[#This Row],[Errors]]=0,"True Positive","False Positive"),IF(T_4_567101231525[[#This Row],[Errors]]&gt;0,"False Negative","True Negative"))</f>
        <v>True Negative</v>
      </c>
    </row>
    <row r="440" spans="1:8" x14ac:dyDescent="0.25">
      <c r="A440" t="s">
        <v>700</v>
      </c>
      <c r="C440" s="2" t="s">
        <v>264</v>
      </c>
      <c r="D440" s="2" t="s">
        <v>15</v>
      </c>
      <c r="E440" s="9" t="s">
        <v>15</v>
      </c>
      <c r="F440" s="9">
        <v>0.68</v>
      </c>
      <c r="G440" s="9">
        <v>0</v>
      </c>
      <c r="H440" s="61" t="str">
        <f>IF(F440&gt;=$J$9,IF(T_4_567101231525[[#This Row],[Errors]]=0,"True Positive","False Positive"),IF(T_4_567101231525[[#This Row],[Errors]]&gt;0,"False Negative","True Negative"))</f>
        <v>True Negative</v>
      </c>
    </row>
    <row r="441" spans="1:8" x14ac:dyDescent="0.25">
      <c r="A441" t="s">
        <v>701</v>
      </c>
      <c r="C441" s="2" t="s">
        <v>264</v>
      </c>
      <c r="D441" s="2" t="s">
        <v>21</v>
      </c>
      <c r="E441" s="9" t="s">
        <v>21</v>
      </c>
      <c r="F441" s="9">
        <v>0.8</v>
      </c>
      <c r="G441" s="9">
        <v>0</v>
      </c>
      <c r="H441" s="61" t="str">
        <f>IF(F441&gt;=$J$9,IF(T_4_567101231525[[#This Row],[Errors]]=0,"True Positive","False Positive"),IF(T_4_567101231525[[#This Row],[Errors]]&gt;0,"False Negative","True Negative"))</f>
        <v>True Positive</v>
      </c>
    </row>
    <row r="442" spans="1:8" x14ac:dyDescent="0.25">
      <c r="A442" t="s">
        <v>702</v>
      </c>
      <c r="C442" s="2" t="s">
        <v>264</v>
      </c>
      <c r="D442" s="2" t="s">
        <v>21</v>
      </c>
      <c r="E442" s="9" t="s">
        <v>21</v>
      </c>
      <c r="F442" s="9">
        <v>0.8</v>
      </c>
      <c r="G442" s="9">
        <v>0</v>
      </c>
      <c r="H442" s="61" t="str">
        <f>IF(F442&gt;=$J$9,IF(T_4_567101231525[[#This Row],[Errors]]=0,"True Positive","False Positive"),IF(T_4_567101231525[[#This Row],[Errors]]&gt;0,"False Negative","True Negative"))</f>
        <v>True Positive</v>
      </c>
    </row>
    <row r="443" spans="1:8" x14ac:dyDescent="0.25">
      <c r="A443" t="s">
        <v>703</v>
      </c>
      <c r="C443" s="2" t="s">
        <v>264</v>
      </c>
      <c r="D443" s="2" t="s">
        <v>178</v>
      </c>
      <c r="E443" s="9" t="s">
        <v>178</v>
      </c>
      <c r="F443" s="9">
        <v>0.7</v>
      </c>
      <c r="G443" s="9">
        <v>0</v>
      </c>
      <c r="H443" s="61" t="str">
        <f>IF(F443&gt;=$J$9,IF(T_4_567101231525[[#This Row],[Errors]]=0,"True Positive","False Positive"),IF(T_4_567101231525[[#This Row],[Errors]]&gt;0,"False Negative","True Negative"))</f>
        <v>True Negative</v>
      </c>
    </row>
    <row r="444" spans="1:8" x14ac:dyDescent="0.25">
      <c r="A444" t="s">
        <v>704</v>
      </c>
      <c r="C444" s="2" t="s">
        <v>264</v>
      </c>
      <c r="D444" s="2" t="s">
        <v>178</v>
      </c>
      <c r="E444" s="9" t="s">
        <v>178</v>
      </c>
      <c r="F444" s="9">
        <v>0.7</v>
      </c>
      <c r="G444" s="9">
        <v>0</v>
      </c>
      <c r="H444" s="61" t="str">
        <f>IF(F444&gt;=$J$9,IF(T_4_567101231525[[#This Row],[Errors]]=0,"True Positive","False Positive"),IF(T_4_567101231525[[#This Row],[Errors]]&gt;0,"False Negative","True Negative"))</f>
        <v>True Negative</v>
      </c>
    </row>
    <row r="445" spans="1:8" x14ac:dyDescent="0.25">
      <c r="A445" t="s">
        <v>705</v>
      </c>
      <c r="C445" s="2" t="s">
        <v>264</v>
      </c>
      <c r="D445" s="2" t="s">
        <v>31</v>
      </c>
      <c r="E445" s="9" t="s">
        <v>31</v>
      </c>
      <c r="F445" s="9">
        <v>0.73</v>
      </c>
      <c r="G445" s="9">
        <v>0</v>
      </c>
      <c r="H445" s="61" t="str">
        <f>IF(F445&gt;=$J$9,IF(T_4_567101231525[[#This Row],[Errors]]=0,"True Positive","False Positive"),IF(T_4_567101231525[[#This Row],[Errors]]&gt;0,"False Negative","True Negative"))</f>
        <v>True Negative</v>
      </c>
    </row>
    <row r="446" spans="1:8" x14ac:dyDescent="0.25">
      <c r="A446" t="s">
        <v>706</v>
      </c>
      <c r="C446" s="2" t="s">
        <v>264</v>
      </c>
      <c r="D446" s="2" t="s">
        <v>31</v>
      </c>
      <c r="E446" s="9" t="s">
        <v>31</v>
      </c>
      <c r="F446" s="9">
        <v>0.73</v>
      </c>
      <c r="G446" s="9">
        <v>0</v>
      </c>
      <c r="H446" s="61" t="str">
        <f>IF(F446&gt;=$J$9,IF(T_4_567101231525[[#This Row],[Errors]]=0,"True Positive","False Positive"),IF(T_4_567101231525[[#This Row],[Errors]]&gt;0,"False Negative","True Negative"))</f>
        <v>True Negative</v>
      </c>
    </row>
    <row r="447" spans="1:8" x14ac:dyDescent="0.25">
      <c r="A447" t="s">
        <v>707</v>
      </c>
      <c r="C447" s="2" t="s">
        <v>264</v>
      </c>
      <c r="D447" s="2" t="s">
        <v>223</v>
      </c>
      <c r="E447" s="9" t="s">
        <v>223</v>
      </c>
      <c r="F447" s="9">
        <v>0.83</v>
      </c>
      <c r="G447" s="9">
        <v>0</v>
      </c>
      <c r="H447" s="61" t="str">
        <f>IF(F447&gt;=$J$9,IF(T_4_567101231525[[#This Row],[Errors]]=0,"True Positive","False Positive"),IF(T_4_567101231525[[#This Row],[Errors]]&gt;0,"False Negative","True Negative"))</f>
        <v>True Positive</v>
      </c>
    </row>
    <row r="448" spans="1:8" x14ac:dyDescent="0.25">
      <c r="A448" t="s">
        <v>708</v>
      </c>
      <c r="C448" s="2" t="s">
        <v>264</v>
      </c>
      <c r="D448" s="2" t="s">
        <v>223</v>
      </c>
      <c r="E448" s="9" t="s">
        <v>223</v>
      </c>
      <c r="F448" s="9">
        <v>0.83</v>
      </c>
      <c r="G448" s="9">
        <v>0</v>
      </c>
      <c r="H448" s="61" t="str">
        <f>IF(F448&gt;=$J$9,IF(T_4_567101231525[[#This Row],[Errors]]=0,"True Positive","False Positive"),IF(T_4_567101231525[[#This Row],[Errors]]&gt;0,"False Negative","True Negative"))</f>
        <v>True Positive</v>
      </c>
    </row>
    <row r="449" spans="1:8" x14ac:dyDescent="0.25">
      <c r="A449" t="s">
        <v>709</v>
      </c>
      <c r="C449" s="2" t="s">
        <v>264</v>
      </c>
      <c r="D449" s="2" t="s">
        <v>174</v>
      </c>
      <c r="E449" s="9" t="s">
        <v>174</v>
      </c>
      <c r="F449" s="9">
        <v>0.71</v>
      </c>
      <c r="G449" s="9">
        <v>0</v>
      </c>
      <c r="H449" s="61" t="str">
        <f>IF(F449&gt;=$J$9,IF(T_4_567101231525[[#This Row],[Errors]]=0,"True Positive","False Positive"),IF(T_4_567101231525[[#This Row],[Errors]]&gt;0,"False Negative","True Negative"))</f>
        <v>True Negative</v>
      </c>
    </row>
    <row r="450" spans="1:8" x14ac:dyDescent="0.25">
      <c r="A450" t="s">
        <v>710</v>
      </c>
      <c r="C450" s="2" t="s">
        <v>264</v>
      </c>
      <c r="D450" s="2" t="s">
        <v>174</v>
      </c>
      <c r="E450" s="9" t="s">
        <v>174</v>
      </c>
      <c r="F450" s="9">
        <v>0.71</v>
      </c>
      <c r="G450" s="9">
        <v>0</v>
      </c>
      <c r="H450" s="61" t="str">
        <f>IF(F450&gt;=$J$9,IF(T_4_567101231525[[#This Row],[Errors]]=0,"True Positive","False Positive"),IF(T_4_567101231525[[#This Row],[Errors]]&gt;0,"False Negative","True Negative"))</f>
        <v>True Negative</v>
      </c>
    </row>
    <row r="451" spans="1:8" x14ac:dyDescent="0.25">
      <c r="A451" t="s">
        <v>711</v>
      </c>
      <c r="C451" s="2" t="s">
        <v>264</v>
      </c>
      <c r="D451" s="2" t="s">
        <v>238</v>
      </c>
      <c r="E451" s="9" t="s">
        <v>712</v>
      </c>
      <c r="F451" s="9">
        <v>0.48</v>
      </c>
      <c r="G451" s="9">
        <v>1</v>
      </c>
      <c r="H451" s="61" t="str">
        <f>IF(F451&gt;=$J$9,IF(T_4_567101231525[[#This Row],[Errors]]=0,"True Positive","False Positive"),IF(T_4_567101231525[[#This Row],[Errors]]&gt;0,"False Negative","True Negative"))</f>
        <v>False Negative</v>
      </c>
    </row>
    <row r="452" spans="1:8" x14ac:dyDescent="0.25">
      <c r="A452" t="s">
        <v>713</v>
      </c>
      <c r="C452" s="2" t="s">
        <v>264</v>
      </c>
      <c r="D452" s="2" t="s">
        <v>238</v>
      </c>
      <c r="E452" s="9" t="s">
        <v>712</v>
      </c>
      <c r="F452" s="9">
        <v>0.48</v>
      </c>
      <c r="G452" s="9">
        <v>1</v>
      </c>
      <c r="H452" s="61" t="str">
        <f>IF(F452&gt;=$J$9,IF(T_4_567101231525[[#This Row],[Errors]]=0,"True Positive","False Positive"),IF(T_4_567101231525[[#This Row],[Errors]]&gt;0,"False Negative","True Negative"))</f>
        <v>False Negative</v>
      </c>
    </row>
    <row r="453" spans="1:8" x14ac:dyDescent="0.25">
      <c r="A453" t="s">
        <v>714</v>
      </c>
      <c r="C453" s="2" t="s">
        <v>264</v>
      </c>
      <c r="D453" s="2" t="s">
        <v>220</v>
      </c>
      <c r="E453" s="9" t="s">
        <v>220</v>
      </c>
      <c r="F453" s="9">
        <v>0.78</v>
      </c>
      <c r="G453" s="9">
        <v>0</v>
      </c>
      <c r="H453" s="61" t="str">
        <f>IF(F453&gt;=$J$9,IF(T_4_567101231525[[#This Row],[Errors]]=0,"True Positive","False Positive"),IF(T_4_567101231525[[#This Row],[Errors]]&gt;0,"False Negative","True Negative"))</f>
        <v>True Positive</v>
      </c>
    </row>
    <row r="454" spans="1:8" x14ac:dyDescent="0.25">
      <c r="A454" t="s">
        <v>715</v>
      </c>
      <c r="C454" s="2" t="s">
        <v>264</v>
      </c>
      <c r="D454" s="2" t="s">
        <v>220</v>
      </c>
      <c r="E454" s="9" t="s">
        <v>220</v>
      </c>
      <c r="F454" s="9">
        <v>0.78</v>
      </c>
      <c r="G454" s="9">
        <v>0</v>
      </c>
      <c r="H454" s="61" t="str">
        <f>IF(F454&gt;=$J$9,IF(T_4_567101231525[[#This Row],[Errors]]=0,"True Positive","False Positive"),IF(T_4_567101231525[[#This Row],[Errors]]&gt;0,"False Negative","True Negative"))</f>
        <v>True Positive</v>
      </c>
    </row>
    <row r="455" spans="1:8" x14ac:dyDescent="0.25">
      <c r="A455" t="s">
        <v>716</v>
      </c>
      <c r="C455" s="2" t="s">
        <v>264</v>
      </c>
      <c r="D455" s="2" t="s">
        <v>200</v>
      </c>
      <c r="E455" s="9" t="s">
        <v>200</v>
      </c>
      <c r="F455" s="9">
        <v>0.63</v>
      </c>
      <c r="G455" s="9">
        <v>0</v>
      </c>
      <c r="H455" s="61" t="str">
        <f>IF(F455&gt;=$J$9,IF(T_4_567101231525[[#This Row],[Errors]]=0,"True Positive","False Positive"),IF(T_4_567101231525[[#This Row],[Errors]]&gt;0,"False Negative","True Negative"))</f>
        <v>True Negative</v>
      </c>
    </row>
    <row r="456" spans="1:8" x14ac:dyDescent="0.25">
      <c r="A456" t="s">
        <v>717</v>
      </c>
      <c r="C456" s="2" t="s">
        <v>264</v>
      </c>
      <c r="D456" s="2" t="s">
        <v>200</v>
      </c>
      <c r="E456" s="9" t="s">
        <v>200</v>
      </c>
      <c r="F456" s="9">
        <v>0.63</v>
      </c>
      <c r="G456" s="9">
        <v>0</v>
      </c>
      <c r="H456" s="61" t="str">
        <f>IF(F456&gt;=$J$9,IF(T_4_567101231525[[#This Row],[Errors]]=0,"True Positive","False Positive"),IF(T_4_567101231525[[#This Row],[Errors]]&gt;0,"False Negative","True Negative"))</f>
        <v>True Negative</v>
      </c>
    </row>
    <row r="457" spans="1:8" x14ac:dyDescent="0.25">
      <c r="A457" t="s">
        <v>718</v>
      </c>
      <c r="C457" s="2" t="s">
        <v>264</v>
      </c>
      <c r="D457" s="2" t="s">
        <v>47</v>
      </c>
      <c r="E457" s="9" t="s">
        <v>47</v>
      </c>
      <c r="F457" s="9">
        <v>0.57999999999999996</v>
      </c>
      <c r="G457" s="9">
        <v>0</v>
      </c>
      <c r="H457" s="61" t="str">
        <f>IF(F457&gt;=$J$9,IF(T_4_567101231525[[#This Row],[Errors]]=0,"True Positive","False Positive"),IF(T_4_567101231525[[#This Row],[Errors]]&gt;0,"False Negative","True Negative"))</f>
        <v>True Negative</v>
      </c>
    </row>
    <row r="458" spans="1:8" x14ac:dyDescent="0.25">
      <c r="A458" t="s">
        <v>719</v>
      </c>
      <c r="C458" s="2" t="s">
        <v>264</v>
      </c>
      <c r="D458" s="2" t="s">
        <v>47</v>
      </c>
      <c r="E458" s="9" t="s">
        <v>47</v>
      </c>
      <c r="F458" s="9">
        <v>0.57999999999999996</v>
      </c>
      <c r="G458" s="9">
        <v>0</v>
      </c>
      <c r="H458" s="61" t="str">
        <f>IF(F458&gt;=$J$9,IF(T_4_567101231525[[#This Row],[Errors]]=0,"True Positive","False Positive"),IF(T_4_567101231525[[#This Row],[Errors]]&gt;0,"False Negative","True Negative"))</f>
        <v>True Negative</v>
      </c>
    </row>
    <row r="459" spans="1:8" x14ac:dyDescent="0.25">
      <c r="E459" s="9"/>
      <c r="F459" s="9"/>
      <c r="G459" s="9"/>
      <c r="H459" s="61"/>
    </row>
    <row r="460" spans="1:8" x14ac:dyDescent="0.25">
      <c r="E460" s="9"/>
      <c r="F460" s="9"/>
      <c r="G460" s="9"/>
      <c r="H460" s="61"/>
    </row>
    <row r="461" spans="1:8" x14ac:dyDescent="0.25">
      <c r="E461" s="9"/>
      <c r="F461" s="9"/>
      <c r="G461" s="9"/>
      <c r="H461" s="61"/>
    </row>
    <row r="462" spans="1:8" x14ac:dyDescent="0.25">
      <c r="E462" s="9"/>
      <c r="F462" s="9"/>
      <c r="G462" s="9"/>
      <c r="H462" s="61"/>
    </row>
    <row r="463" spans="1:8" x14ac:dyDescent="0.25">
      <c r="E463" s="9"/>
      <c r="F463" s="9"/>
      <c r="G463" s="9"/>
      <c r="H463" s="61"/>
    </row>
    <row r="464" spans="1:8" x14ac:dyDescent="0.25">
      <c r="E464" s="9"/>
      <c r="F464" s="9"/>
      <c r="G464" s="9"/>
      <c r="H464" s="61"/>
    </row>
    <row r="465" spans="5:8" x14ac:dyDescent="0.25">
      <c r="E465" s="9"/>
      <c r="F465" s="9"/>
      <c r="G465" s="9"/>
      <c r="H465" s="61"/>
    </row>
    <row r="466" spans="5:8" x14ac:dyDescent="0.25">
      <c r="E466" s="9"/>
      <c r="F466" s="9"/>
      <c r="G466" s="9"/>
      <c r="H466" s="61"/>
    </row>
    <row r="467" spans="5:8" x14ac:dyDescent="0.25">
      <c r="E467" s="9"/>
      <c r="F467" s="9"/>
      <c r="G467" s="9"/>
      <c r="H467" s="61"/>
    </row>
    <row r="468" spans="5:8" x14ac:dyDescent="0.25">
      <c r="E468" s="9"/>
      <c r="F468" s="9"/>
      <c r="G468" s="9"/>
      <c r="H468" s="61"/>
    </row>
    <row r="469" spans="5:8" x14ac:dyDescent="0.25">
      <c r="E469" s="9"/>
      <c r="F469" s="9"/>
      <c r="G469" s="9"/>
      <c r="H469" s="61"/>
    </row>
    <row r="470" spans="5:8" x14ac:dyDescent="0.25">
      <c r="E470" s="9"/>
      <c r="F470" s="9"/>
      <c r="G470" s="9"/>
      <c r="H470" s="61"/>
    </row>
    <row r="471" spans="5:8" x14ac:dyDescent="0.25">
      <c r="E471" s="9"/>
      <c r="F471" s="9"/>
      <c r="G471" s="9"/>
      <c r="H471" s="61"/>
    </row>
    <row r="472" spans="5:8" x14ac:dyDescent="0.25">
      <c r="E472" s="9"/>
      <c r="F472" s="9"/>
      <c r="G472" s="9"/>
      <c r="H472" s="61"/>
    </row>
    <row r="473" spans="5:8" x14ac:dyDescent="0.25">
      <c r="E473" s="9"/>
      <c r="F473" s="9"/>
      <c r="G473" s="9"/>
      <c r="H473" s="61"/>
    </row>
    <row r="474" spans="5:8" x14ac:dyDescent="0.25">
      <c r="E474" s="9"/>
      <c r="F474" s="9"/>
      <c r="G474" s="9"/>
      <c r="H474" s="61"/>
    </row>
    <row r="475" spans="5:8" x14ac:dyDescent="0.25">
      <c r="E475" s="9"/>
      <c r="F475" s="9"/>
      <c r="G475" s="9"/>
      <c r="H475" s="61"/>
    </row>
    <row r="476" spans="5:8" x14ac:dyDescent="0.25">
      <c r="E476" s="9"/>
      <c r="F476" s="9"/>
      <c r="G476" s="9"/>
      <c r="H476" s="61"/>
    </row>
    <row r="477" spans="5:8" x14ac:dyDescent="0.25">
      <c r="E477" s="9"/>
      <c r="F477" s="9"/>
      <c r="G477" s="9"/>
      <c r="H477" s="61"/>
    </row>
    <row r="478" spans="5:8" x14ac:dyDescent="0.25">
      <c r="E478" s="9"/>
      <c r="F478" s="9"/>
      <c r="G478" s="9"/>
      <c r="H478" s="61"/>
    </row>
    <row r="479" spans="5:8" x14ac:dyDescent="0.25">
      <c r="E479" s="9"/>
      <c r="F479" s="9"/>
      <c r="G479" s="9"/>
      <c r="H479" s="61"/>
    </row>
    <row r="480" spans="5:8" x14ac:dyDescent="0.25">
      <c r="E480" s="9"/>
      <c r="F480" s="9"/>
      <c r="G480" s="9"/>
      <c r="H480" s="61"/>
    </row>
    <row r="927" spans="1:14" s="2" customFormat="1" x14ac:dyDescent="0.25">
      <c r="A927">
        <v>1</v>
      </c>
      <c r="B927"/>
      <c r="J927"/>
      <c r="K927"/>
      <c r="L927"/>
      <c r="M927"/>
      <c r="N927"/>
    </row>
    <row r="928" spans="1:14" s="2" customFormat="1" x14ac:dyDescent="0.25">
      <c r="A928" t="s">
        <v>92</v>
      </c>
      <c r="B928"/>
      <c r="C928" s="2" t="s">
        <v>0</v>
      </c>
      <c r="D928" s="2" t="s">
        <v>56</v>
      </c>
      <c r="J928"/>
      <c r="K928"/>
      <c r="L928"/>
      <c r="M928"/>
      <c r="N928"/>
    </row>
    <row r="929" spans="1:14" s="2" customFormat="1" x14ac:dyDescent="0.25">
      <c r="A929" t="s">
        <v>92</v>
      </c>
      <c r="B929"/>
      <c r="C929" s="2" t="s">
        <v>1</v>
      </c>
      <c r="D929" s="2" t="s">
        <v>57</v>
      </c>
      <c r="E929" s="2">
        <v>1</v>
      </c>
      <c r="J929"/>
      <c r="K929"/>
      <c r="L929"/>
      <c r="M929"/>
      <c r="N929"/>
    </row>
    <row r="930" spans="1:14" s="2" customFormat="1" x14ac:dyDescent="0.25">
      <c r="A930" t="s">
        <v>92</v>
      </c>
      <c r="B930"/>
      <c r="C930" s="2" t="s">
        <v>3</v>
      </c>
      <c r="D930" s="2" t="s">
        <v>4</v>
      </c>
      <c r="J930"/>
      <c r="K930"/>
      <c r="L930"/>
      <c r="M930"/>
      <c r="N930"/>
    </row>
    <row r="931" spans="1:14" s="2" customFormat="1" x14ac:dyDescent="0.25">
      <c r="A931" t="s">
        <v>93</v>
      </c>
      <c r="B931"/>
      <c r="C931" s="2" t="s">
        <v>0</v>
      </c>
      <c r="D931" s="2" t="s">
        <v>58</v>
      </c>
      <c r="J931"/>
      <c r="K931"/>
      <c r="L931"/>
      <c r="M931"/>
      <c r="N931"/>
    </row>
    <row r="932" spans="1:14" s="2" customFormat="1" x14ac:dyDescent="0.25">
      <c r="A932" t="s">
        <v>93</v>
      </c>
      <c r="B932"/>
      <c r="C932" s="2" t="s">
        <v>1</v>
      </c>
      <c r="D932" s="2" t="s">
        <v>41</v>
      </c>
      <c r="J932"/>
      <c r="K932"/>
      <c r="L932"/>
      <c r="M932"/>
      <c r="N932"/>
    </row>
    <row r="933" spans="1:14" s="2" customFormat="1" x14ac:dyDescent="0.25">
      <c r="A933" t="s">
        <v>93</v>
      </c>
      <c r="B933"/>
      <c r="C933" s="2" t="s">
        <v>3</v>
      </c>
      <c r="D933" s="2" t="s">
        <v>4</v>
      </c>
      <c r="J933"/>
      <c r="K933"/>
      <c r="L933"/>
      <c r="M933"/>
      <c r="N933"/>
    </row>
    <row r="934" spans="1:14" s="2" customFormat="1" x14ac:dyDescent="0.25">
      <c r="A934" t="s">
        <v>93</v>
      </c>
      <c r="B934"/>
      <c r="C934" s="2" t="s">
        <v>5</v>
      </c>
      <c r="D934" s="2" t="s">
        <v>4</v>
      </c>
      <c r="J934"/>
      <c r="K934"/>
      <c r="L934"/>
      <c r="M934"/>
      <c r="N934"/>
    </row>
    <row r="936" spans="1:14" s="2" customFormat="1" x14ac:dyDescent="0.25">
      <c r="A936">
        <v>0.1</v>
      </c>
      <c r="B936"/>
      <c r="J936"/>
      <c r="K936"/>
      <c r="L936"/>
      <c r="M936"/>
      <c r="N936"/>
    </row>
    <row r="937" spans="1:14" s="2" customFormat="1" x14ac:dyDescent="0.25">
      <c r="A937" t="s">
        <v>93</v>
      </c>
      <c r="B937"/>
      <c r="C937" s="2" t="s">
        <v>7</v>
      </c>
      <c r="D937" s="2" t="s">
        <v>4</v>
      </c>
      <c r="J937"/>
      <c r="K937"/>
      <c r="L937"/>
      <c r="M937"/>
      <c r="N937"/>
    </row>
    <row r="941" spans="1:14" s="2" customFormat="1" x14ac:dyDescent="0.25">
      <c r="A941">
        <v>0.1</v>
      </c>
      <c r="B941"/>
      <c r="J941"/>
      <c r="K941"/>
      <c r="L941"/>
      <c r="M941"/>
      <c r="N941"/>
    </row>
    <row r="942" spans="1:14" s="2" customFormat="1" x14ac:dyDescent="0.25">
      <c r="A942" t="s">
        <v>94</v>
      </c>
      <c r="B942"/>
      <c r="C942" s="2" t="s">
        <v>0</v>
      </c>
      <c r="D942" s="2" t="s">
        <v>33</v>
      </c>
      <c r="J942"/>
      <c r="K942"/>
      <c r="L942"/>
      <c r="M942"/>
      <c r="N942"/>
    </row>
    <row r="943" spans="1:14" s="2" customFormat="1" x14ac:dyDescent="0.25">
      <c r="A943" t="s">
        <v>94</v>
      </c>
      <c r="B943"/>
      <c r="C943" s="2" t="s">
        <v>1</v>
      </c>
      <c r="D943" s="2" t="s">
        <v>59</v>
      </c>
      <c r="J943"/>
      <c r="K943"/>
      <c r="L943"/>
      <c r="M943"/>
      <c r="N943"/>
    </row>
    <row r="944" spans="1:14" s="2" customFormat="1" x14ac:dyDescent="0.25">
      <c r="A944" t="s">
        <v>94</v>
      </c>
      <c r="B944"/>
      <c r="C944" s="2" t="s">
        <v>3</v>
      </c>
      <c r="D944" s="2" t="s">
        <v>4</v>
      </c>
      <c r="J944"/>
      <c r="K944"/>
      <c r="L944"/>
      <c r="M944"/>
      <c r="N944"/>
    </row>
    <row r="945" spans="1:14" s="2" customFormat="1" x14ac:dyDescent="0.25">
      <c r="A945" t="s">
        <v>95</v>
      </c>
      <c r="B945"/>
      <c r="C945" s="2" t="s">
        <v>0</v>
      </c>
      <c r="D945" s="2" t="s">
        <v>9</v>
      </c>
      <c r="J945"/>
      <c r="K945"/>
      <c r="L945"/>
      <c r="M945"/>
      <c r="N945"/>
    </row>
    <row r="946" spans="1:14" s="2" customFormat="1" x14ac:dyDescent="0.25">
      <c r="A946" t="s">
        <v>95</v>
      </c>
      <c r="B946"/>
      <c r="C946" s="2" t="s">
        <v>1</v>
      </c>
      <c r="D946" s="2" t="s">
        <v>60</v>
      </c>
      <c r="J946"/>
      <c r="K946"/>
      <c r="L946"/>
      <c r="M946"/>
      <c r="N946"/>
    </row>
    <row r="947" spans="1:14" s="2" customFormat="1" x14ac:dyDescent="0.25">
      <c r="A947" t="s">
        <v>95</v>
      </c>
      <c r="B947"/>
      <c r="C947" s="2" t="s">
        <v>3</v>
      </c>
      <c r="D947" s="2" t="s">
        <v>4</v>
      </c>
      <c r="J947"/>
      <c r="K947"/>
      <c r="L947"/>
      <c r="M947"/>
      <c r="N947"/>
    </row>
    <row r="949" spans="1:14" s="2" customFormat="1" x14ac:dyDescent="0.25">
      <c r="A949">
        <v>1</v>
      </c>
      <c r="B949"/>
      <c r="J949"/>
      <c r="K949"/>
      <c r="L949"/>
      <c r="M949"/>
      <c r="N949"/>
    </row>
    <row r="950" spans="1:14" s="2" customFormat="1" x14ac:dyDescent="0.25">
      <c r="A950" t="s">
        <v>96</v>
      </c>
      <c r="B950"/>
      <c r="C950" s="2" t="s">
        <v>0</v>
      </c>
      <c r="D950" s="2" t="s">
        <v>61</v>
      </c>
      <c r="J950"/>
      <c r="K950"/>
      <c r="L950"/>
      <c r="M950"/>
      <c r="N950"/>
    </row>
    <row r="951" spans="1:14" s="2" customFormat="1" x14ac:dyDescent="0.25">
      <c r="A951" t="s">
        <v>96</v>
      </c>
      <c r="B951"/>
      <c r="C951" s="2" t="s">
        <v>1</v>
      </c>
      <c r="D951" s="2" t="s">
        <v>62</v>
      </c>
      <c r="J951"/>
      <c r="K951"/>
      <c r="L951"/>
      <c r="M951"/>
      <c r="N951"/>
    </row>
    <row r="952" spans="1:14" s="2" customFormat="1" x14ac:dyDescent="0.25">
      <c r="A952" t="s">
        <v>96</v>
      </c>
      <c r="B952"/>
      <c r="C952" s="2" t="s">
        <v>3</v>
      </c>
      <c r="D952" s="2" t="s">
        <v>4</v>
      </c>
      <c r="J952"/>
      <c r="K952"/>
      <c r="L952"/>
      <c r="M952"/>
      <c r="N952"/>
    </row>
    <row r="953" spans="1:14" s="2" customFormat="1" x14ac:dyDescent="0.25">
      <c r="A953" t="s">
        <v>96</v>
      </c>
      <c r="B953"/>
      <c r="C953" s="2" t="s">
        <v>5</v>
      </c>
      <c r="D953" s="2" t="s">
        <v>4</v>
      </c>
      <c r="J953"/>
      <c r="K953"/>
      <c r="L953"/>
      <c r="M953"/>
      <c r="N953"/>
    </row>
    <row r="954" spans="1:14" s="2" customFormat="1" x14ac:dyDescent="0.25">
      <c r="A954">
        <v>0.1</v>
      </c>
      <c r="B954"/>
      <c r="J954"/>
      <c r="K954"/>
      <c r="L954"/>
      <c r="M954"/>
      <c r="N954"/>
    </row>
    <row r="955" spans="1:14" s="2" customFormat="1" x14ac:dyDescent="0.25">
      <c r="A955" t="s">
        <v>96</v>
      </c>
      <c r="B955"/>
      <c r="C955" s="2" t="s">
        <v>7</v>
      </c>
      <c r="D955" s="2" t="s">
        <v>4</v>
      </c>
      <c r="J955"/>
      <c r="K955"/>
      <c r="L955"/>
      <c r="M955"/>
      <c r="N955"/>
    </row>
    <row r="956" spans="1:14" s="2" customFormat="1" x14ac:dyDescent="0.25">
      <c r="A956" t="s">
        <v>97</v>
      </c>
      <c r="B956"/>
      <c r="C956" s="2" t="s">
        <v>0</v>
      </c>
      <c r="D956" s="2" t="s">
        <v>23</v>
      </c>
      <c r="J956"/>
      <c r="K956"/>
      <c r="L956"/>
      <c r="M956"/>
      <c r="N956"/>
    </row>
    <row r="957" spans="1:14" s="2" customFormat="1" x14ac:dyDescent="0.25">
      <c r="A957" t="s">
        <v>97</v>
      </c>
      <c r="B957"/>
      <c r="C957" s="2" t="s">
        <v>1</v>
      </c>
      <c r="D957" s="2" t="s">
        <v>63</v>
      </c>
      <c r="J957"/>
      <c r="K957"/>
      <c r="L957"/>
      <c r="M957"/>
      <c r="N957"/>
    </row>
    <row r="958" spans="1:14" s="2" customFormat="1" x14ac:dyDescent="0.25">
      <c r="A958" t="s">
        <v>97</v>
      </c>
      <c r="B958"/>
      <c r="C958" s="2" t="s">
        <v>3</v>
      </c>
      <c r="D958" s="2" t="s">
        <v>4</v>
      </c>
      <c r="J958"/>
      <c r="K958"/>
      <c r="L958"/>
      <c r="M958"/>
      <c r="N958"/>
    </row>
    <row r="959" spans="1:14" s="2" customFormat="1" x14ac:dyDescent="0.25">
      <c r="A959">
        <v>1</v>
      </c>
      <c r="B959"/>
      <c r="J959"/>
      <c r="K959"/>
      <c r="L959"/>
      <c r="M959"/>
      <c r="N959"/>
    </row>
    <row r="960" spans="1:14" s="2" customFormat="1" x14ac:dyDescent="0.25">
      <c r="A960" t="s">
        <v>98</v>
      </c>
      <c r="B960"/>
      <c r="C960" s="2" t="s">
        <v>0</v>
      </c>
      <c r="D960" s="2" t="s">
        <v>6</v>
      </c>
      <c r="J960"/>
      <c r="K960"/>
      <c r="L960"/>
      <c r="M960"/>
      <c r="N960"/>
    </row>
    <row r="961" spans="1:14" s="2" customFormat="1" x14ac:dyDescent="0.25">
      <c r="A961" t="s">
        <v>98</v>
      </c>
      <c r="B961"/>
      <c r="C961" s="2" t="s">
        <v>1</v>
      </c>
      <c r="D961" s="2" t="s">
        <v>64</v>
      </c>
      <c r="J961"/>
      <c r="K961"/>
      <c r="L961"/>
      <c r="M961"/>
      <c r="N961"/>
    </row>
    <row r="962" spans="1:14" s="2" customFormat="1" x14ac:dyDescent="0.25">
      <c r="A962" t="s">
        <v>98</v>
      </c>
      <c r="B962"/>
      <c r="C962" s="2" t="s">
        <v>3</v>
      </c>
      <c r="D962" s="2" t="s">
        <v>4</v>
      </c>
      <c r="J962"/>
      <c r="K962"/>
      <c r="L962"/>
      <c r="M962"/>
      <c r="N962"/>
    </row>
    <row r="963" spans="1:14" s="2" customFormat="1" x14ac:dyDescent="0.25">
      <c r="A963">
        <v>1</v>
      </c>
      <c r="B963"/>
      <c r="J963"/>
      <c r="K963"/>
      <c r="L963"/>
      <c r="M963"/>
      <c r="N963"/>
    </row>
    <row r="964" spans="1:14" s="2" customFormat="1" x14ac:dyDescent="0.25">
      <c r="A964" t="s">
        <v>98</v>
      </c>
      <c r="B964"/>
      <c r="C964" s="2" t="s">
        <v>5</v>
      </c>
      <c r="D964" s="2" t="s">
        <v>4</v>
      </c>
      <c r="J964"/>
      <c r="K964"/>
      <c r="L964"/>
      <c r="M964"/>
      <c r="N964"/>
    </row>
    <row r="970" spans="1:14" s="2" customFormat="1" x14ac:dyDescent="0.25">
      <c r="A970">
        <v>1</v>
      </c>
      <c r="B970"/>
      <c r="J970"/>
      <c r="K970"/>
      <c r="L970"/>
      <c r="M970"/>
      <c r="N970"/>
    </row>
    <row r="971" spans="1:14" s="2" customFormat="1" x14ac:dyDescent="0.25">
      <c r="A971" t="s">
        <v>98</v>
      </c>
      <c r="B971"/>
      <c r="C971" s="2" t="s">
        <v>7</v>
      </c>
      <c r="D971" s="2" t="s">
        <v>4</v>
      </c>
      <c r="J971"/>
      <c r="K971"/>
      <c r="L971"/>
      <c r="M971"/>
      <c r="N971"/>
    </row>
    <row r="975" spans="1:14" s="2" customFormat="1" x14ac:dyDescent="0.25">
      <c r="A975">
        <v>0.1</v>
      </c>
      <c r="B975"/>
      <c r="J975"/>
      <c r="K975"/>
      <c r="L975"/>
      <c r="M975"/>
      <c r="N975"/>
    </row>
    <row r="976" spans="1:14" s="2" customFormat="1" x14ac:dyDescent="0.25">
      <c r="A976" t="s">
        <v>99</v>
      </c>
      <c r="B976"/>
      <c r="C976" s="2" t="s">
        <v>0</v>
      </c>
      <c r="D976" s="2" t="s">
        <v>65</v>
      </c>
      <c r="J976"/>
      <c r="K976"/>
      <c r="L976"/>
      <c r="M976"/>
      <c r="N976"/>
    </row>
    <row r="977" spans="1:14" s="2" customFormat="1" x14ac:dyDescent="0.25">
      <c r="A977" t="s">
        <v>99</v>
      </c>
      <c r="B977"/>
      <c r="C977" s="2" t="s">
        <v>1</v>
      </c>
      <c r="D977" s="2" t="s">
        <v>66</v>
      </c>
      <c r="J977"/>
      <c r="K977"/>
      <c r="L977"/>
      <c r="M977"/>
      <c r="N977"/>
    </row>
    <row r="978" spans="1:14" s="2" customFormat="1" x14ac:dyDescent="0.25">
      <c r="A978" t="s">
        <v>99</v>
      </c>
      <c r="B978"/>
      <c r="C978" s="2" t="s">
        <v>3</v>
      </c>
      <c r="D978" s="2" t="s">
        <v>4</v>
      </c>
      <c r="J978"/>
      <c r="K978"/>
      <c r="L978"/>
      <c r="M978"/>
      <c r="N978"/>
    </row>
    <row r="983" spans="1:14" s="2" customFormat="1" x14ac:dyDescent="0.25">
      <c r="A983">
        <v>1</v>
      </c>
      <c r="B983"/>
      <c r="J983"/>
      <c r="K983"/>
      <c r="L983"/>
      <c r="M983"/>
      <c r="N983"/>
    </row>
    <row r="984" spans="1:14" s="2" customFormat="1" x14ac:dyDescent="0.25">
      <c r="A984" t="s">
        <v>99</v>
      </c>
      <c r="B984"/>
      <c r="C984" s="2" t="s">
        <v>5</v>
      </c>
      <c r="D984" s="2" t="s">
        <v>4</v>
      </c>
      <c r="J984"/>
      <c r="K984"/>
      <c r="L984"/>
      <c r="M984"/>
      <c r="N984"/>
    </row>
    <row r="990" spans="1:14" s="2" customFormat="1" x14ac:dyDescent="0.25">
      <c r="A990">
        <v>1</v>
      </c>
      <c r="B990"/>
      <c r="J990"/>
      <c r="K990"/>
      <c r="L990"/>
      <c r="M990"/>
      <c r="N990"/>
    </row>
    <row r="991" spans="1:14" s="2" customFormat="1" x14ac:dyDescent="0.25">
      <c r="A991" t="s">
        <v>99</v>
      </c>
      <c r="B991"/>
      <c r="C991" s="2" t="s">
        <v>7</v>
      </c>
      <c r="D991" s="2" t="s">
        <v>4</v>
      </c>
      <c r="J991"/>
      <c r="K991"/>
      <c r="L991"/>
      <c r="M991"/>
      <c r="N991"/>
    </row>
    <row r="993" spans="1:14" s="2" customFormat="1" x14ac:dyDescent="0.25">
      <c r="A993">
        <v>1</v>
      </c>
      <c r="B993"/>
      <c r="J993"/>
      <c r="K993"/>
      <c r="L993"/>
      <c r="M993"/>
      <c r="N993"/>
    </row>
    <row r="994" spans="1:14" s="2" customFormat="1" x14ac:dyDescent="0.25">
      <c r="A994" t="s">
        <v>100</v>
      </c>
      <c r="B994"/>
      <c r="C994" s="2" t="s">
        <v>0</v>
      </c>
      <c r="D994" s="2" t="s">
        <v>67</v>
      </c>
      <c r="J994"/>
      <c r="K994"/>
      <c r="L994"/>
      <c r="M994"/>
      <c r="N994"/>
    </row>
    <row r="995" spans="1:14" s="2" customFormat="1" x14ac:dyDescent="0.25">
      <c r="A995" t="s">
        <v>100</v>
      </c>
      <c r="B995"/>
      <c r="C995" s="2" t="s">
        <v>1</v>
      </c>
      <c r="D995" s="2" t="s">
        <v>68</v>
      </c>
      <c r="J995"/>
      <c r="K995"/>
      <c r="L995"/>
      <c r="M995"/>
      <c r="N995"/>
    </row>
    <row r="996" spans="1:14" s="2" customFormat="1" x14ac:dyDescent="0.25">
      <c r="A996" t="s">
        <v>100</v>
      </c>
      <c r="B996"/>
      <c r="C996" s="2" t="s">
        <v>3</v>
      </c>
      <c r="D996" s="2" t="s">
        <v>4</v>
      </c>
      <c r="J996"/>
      <c r="K996"/>
      <c r="L996"/>
      <c r="M996"/>
      <c r="N996"/>
    </row>
    <row r="998" spans="1:14" s="2" customFormat="1" x14ac:dyDescent="0.25">
      <c r="A998">
        <v>1</v>
      </c>
      <c r="B998"/>
      <c r="J998"/>
      <c r="K998"/>
      <c r="L998"/>
      <c r="M998"/>
      <c r="N998"/>
    </row>
    <row r="999" spans="1:14" s="2" customFormat="1" x14ac:dyDescent="0.25">
      <c r="A999" t="s">
        <v>100</v>
      </c>
      <c r="B999"/>
      <c r="C999" s="2" t="s">
        <v>5</v>
      </c>
      <c r="D999" s="2" t="s">
        <v>4</v>
      </c>
      <c r="J999"/>
      <c r="K999"/>
      <c r="L999"/>
      <c r="M999"/>
      <c r="N999"/>
    </row>
    <row r="1000" spans="1:14" s="2" customFormat="1" x14ac:dyDescent="0.25">
      <c r="A1000" t="s">
        <v>100</v>
      </c>
      <c r="B1000"/>
      <c r="C1000" s="2" t="s">
        <v>7</v>
      </c>
      <c r="D1000" s="2" t="s">
        <v>4</v>
      </c>
      <c r="J1000"/>
      <c r="K1000"/>
      <c r="L1000"/>
      <c r="M1000"/>
      <c r="N1000"/>
    </row>
    <row r="1001" spans="1:14" s="2" customFormat="1" x14ac:dyDescent="0.25">
      <c r="A1001" t="s">
        <v>101</v>
      </c>
      <c r="B1001"/>
      <c r="C1001" s="2" t="s">
        <v>0</v>
      </c>
      <c r="D1001" s="2" t="s">
        <v>69</v>
      </c>
      <c r="J1001"/>
      <c r="K1001"/>
      <c r="L1001"/>
      <c r="M1001"/>
      <c r="N1001"/>
    </row>
    <row r="1002" spans="1:14" s="2" customFormat="1" x14ac:dyDescent="0.25">
      <c r="A1002" t="s">
        <v>101</v>
      </c>
      <c r="B1002"/>
      <c r="C1002" s="2" t="s">
        <v>1</v>
      </c>
      <c r="D1002" s="2" t="s">
        <v>70</v>
      </c>
      <c r="J1002"/>
      <c r="K1002"/>
      <c r="L1002"/>
      <c r="M1002"/>
      <c r="N1002"/>
    </row>
    <row r="1003" spans="1:14" s="2" customFormat="1" x14ac:dyDescent="0.25">
      <c r="A1003" t="s">
        <v>101</v>
      </c>
      <c r="B1003"/>
      <c r="C1003" s="2" t="s">
        <v>3</v>
      </c>
      <c r="D1003" s="2" t="s">
        <v>4</v>
      </c>
      <c r="J1003"/>
      <c r="K1003"/>
      <c r="L1003"/>
      <c r="M1003"/>
      <c r="N1003"/>
    </row>
    <row r="1005" spans="1:14" s="2" customFormat="1" x14ac:dyDescent="0.25">
      <c r="A1005">
        <v>1</v>
      </c>
      <c r="B1005"/>
      <c r="J1005"/>
      <c r="K1005"/>
      <c r="L1005"/>
      <c r="M1005"/>
      <c r="N1005"/>
    </row>
    <row r="1006" spans="1:14" s="2" customFormat="1" x14ac:dyDescent="0.25">
      <c r="A1006" t="s">
        <v>102</v>
      </c>
      <c r="B1006"/>
      <c r="C1006" s="2" t="s">
        <v>0</v>
      </c>
      <c r="D1006" s="2" t="s">
        <v>71</v>
      </c>
      <c r="J1006"/>
      <c r="K1006"/>
      <c r="L1006"/>
      <c r="M1006"/>
      <c r="N1006"/>
    </row>
    <row r="1007" spans="1:14" s="2" customFormat="1" x14ac:dyDescent="0.25">
      <c r="A1007" t="s">
        <v>102</v>
      </c>
      <c r="B1007"/>
      <c r="C1007" s="2" t="s">
        <v>1</v>
      </c>
      <c r="D1007" s="2" t="s">
        <v>72</v>
      </c>
      <c r="J1007"/>
      <c r="K1007"/>
      <c r="L1007"/>
      <c r="M1007"/>
      <c r="N1007"/>
    </row>
    <row r="1008" spans="1:14" s="2" customFormat="1" x14ac:dyDescent="0.25">
      <c r="A1008" t="s">
        <v>102</v>
      </c>
      <c r="B1008"/>
      <c r="C1008" s="2" t="s">
        <v>3</v>
      </c>
      <c r="D1008" s="2" t="s">
        <v>4</v>
      </c>
      <c r="J1008"/>
      <c r="K1008"/>
      <c r="L1008"/>
      <c r="M1008"/>
      <c r="N1008"/>
    </row>
    <row r="1010" spans="1:14" s="2" customFormat="1" x14ac:dyDescent="0.25">
      <c r="A1010">
        <v>1</v>
      </c>
      <c r="B1010"/>
      <c r="J1010"/>
      <c r="K1010"/>
      <c r="L1010"/>
      <c r="M1010"/>
      <c r="N1010"/>
    </row>
    <row r="1011" spans="1:14" s="2" customFormat="1" x14ac:dyDescent="0.25">
      <c r="A1011" t="s">
        <v>102</v>
      </c>
      <c r="B1011"/>
      <c r="C1011" s="2" t="s">
        <v>5</v>
      </c>
      <c r="D1011" s="2" t="s">
        <v>4</v>
      </c>
      <c r="J1011"/>
      <c r="K1011"/>
      <c r="L1011"/>
      <c r="M1011"/>
      <c r="N1011"/>
    </row>
    <row r="1012" spans="1:14" s="2" customFormat="1" x14ac:dyDescent="0.25">
      <c r="A1012" t="s">
        <v>102</v>
      </c>
      <c r="B1012"/>
      <c r="C1012" s="2" t="s">
        <v>7</v>
      </c>
      <c r="D1012" s="2" t="s">
        <v>4</v>
      </c>
      <c r="J1012"/>
      <c r="K1012"/>
      <c r="L1012"/>
      <c r="M1012"/>
      <c r="N1012"/>
    </row>
    <row r="1013" spans="1:14" s="2" customFormat="1" x14ac:dyDescent="0.25">
      <c r="A1013" t="s">
        <v>103</v>
      </c>
      <c r="B1013"/>
      <c r="C1013" s="2" t="s">
        <v>0</v>
      </c>
      <c r="D1013" s="2" t="s">
        <v>52</v>
      </c>
      <c r="J1013"/>
      <c r="K1013"/>
      <c r="L1013"/>
      <c r="M1013"/>
      <c r="N1013"/>
    </row>
    <row r="1014" spans="1:14" s="2" customFormat="1" x14ac:dyDescent="0.25">
      <c r="A1014" t="s">
        <v>103</v>
      </c>
      <c r="B1014"/>
      <c r="C1014" s="2" t="s">
        <v>1</v>
      </c>
      <c r="D1014" s="2" t="s">
        <v>74</v>
      </c>
      <c r="J1014"/>
      <c r="K1014"/>
      <c r="L1014"/>
      <c r="M1014"/>
      <c r="N1014"/>
    </row>
    <row r="1015" spans="1:14" s="2" customFormat="1" x14ac:dyDescent="0.25">
      <c r="A1015" t="s">
        <v>103</v>
      </c>
      <c r="B1015"/>
      <c r="C1015" s="2" t="s">
        <v>3</v>
      </c>
      <c r="D1015" s="2" t="s">
        <v>4</v>
      </c>
      <c r="J1015"/>
      <c r="K1015"/>
      <c r="L1015"/>
      <c r="M1015"/>
      <c r="N1015"/>
    </row>
    <row r="1018" spans="1:14" s="2" customFormat="1" x14ac:dyDescent="0.25">
      <c r="A1018">
        <v>0.1</v>
      </c>
      <c r="B1018"/>
      <c r="J1018"/>
      <c r="K1018"/>
      <c r="L1018"/>
      <c r="M1018"/>
      <c r="N1018"/>
    </row>
    <row r="1019" spans="1:14" s="2" customFormat="1" x14ac:dyDescent="0.25">
      <c r="A1019" t="s">
        <v>103</v>
      </c>
      <c r="B1019"/>
      <c r="C1019" s="2" t="s">
        <v>5</v>
      </c>
      <c r="D1019" s="2" t="s">
        <v>4</v>
      </c>
      <c r="J1019"/>
      <c r="K1019"/>
      <c r="L1019"/>
      <c r="M1019"/>
      <c r="N1019"/>
    </row>
    <row r="1020" spans="1:14" s="2" customFormat="1" x14ac:dyDescent="0.25">
      <c r="A1020" t="s">
        <v>103</v>
      </c>
      <c r="B1020"/>
      <c r="C1020" s="2" t="s">
        <v>7</v>
      </c>
      <c r="D1020" s="2" t="s">
        <v>4</v>
      </c>
      <c r="J1020"/>
      <c r="K1020"/>
      <c r="L1020"/>
      <c r="M1020"/>
      <c r="N1020"/>
    </row>
    <row r="1021" spans="1:14" s="2" customFormat="1" x14ac:dyDescent="0.25">
      <c r="A1021" t="s">
        <v>104</v>
      </c>
      <c r="B1021"/>
      <c r="C1021" s="2" t="s">
        <v>0</v>
      </c>
      <c r="D1021" s="2" t="s">
        <v>75</v>
      </c>
      <c r="J1021"/>
      <c r="K1021"/>
      <c r="L1021"/>
      <c r="M1021"/>
      <c r="N1021"/>
    </row>
    <row r="1022" spans="1:14" s="2" customFormat="1" x14ac:dyDescent="0.25">
      <c r="A1022" t="s">
        <v>104</v>
      </c>
      <c r="B1022"/>
      <c r="C1022" s="2" t="s">
        <v>1</v>
      </c>
      <c r="D1022" s="2" t="s">
        <v>76</v>
      </c>
      <c r="J1022"/>
      <c r="K1022"/>
      <c r="L1022"/>
      <c r="M1022"/>
      <c r="N1022"/>
    </row>
    <row r="1023" spans="1:14" s="2" customFormat="1" x14ac:dyDescent="0.25">
      <c r="A1023" t="s">
        <v>104</v>
      </c>
      <c r="B1023"/>
      <c r="C1023" s="2" t="s">
        <v>3</v>
      </c>
      <c r="D1023" s="2" t="s">
        <v>4</v>
      </c>
      <c r="J1023"/>
      <c r="K1023"/>
      <c r="L1023"/>
      <c r="M1023"/>
      <c r="N1023"/>
    </row>
    <row r="1024" spans="1:14" s="2" customFormat="1" x14ac:dyDescent="0.25">
      <c r="A1024" t="s">
        <v>104</v>
      </c>
      <c r="B1024"/>
      <c r="C1024" s="2" t="s">
        <v>5</v>
      </c>
      <c r="D1024" s="2" t="s">
        <v>4</v>
      </c>
      <c r="J1024"/>
      <c r="K1024"/>
      <c r="L1024"/>
      <c r="M1024"/>
      <c r="N1024"/>
    </row>
    <row r="1025" spans="1:14" s="2" customFormat="1" x14ac:dyDescent="0.25">
      <c r="A1025" t="s">
        <v>104</v>
      </c>
      <c r="B1025"/>
      <c r="C1025" s="2" t="s">
        <v>7</v>
      </c>
      <c r="D1025" s="2" t="s">
        <v>4</v>
      </c>
      <c r="J1025"/>
      <c r="K1025"/>
      <c r="L1025"/>
      <c r="M1025"/>
      <c r="N1025"/>
    </row>
    <row r="1026" spans="1:14" s="2" customFormat="1" x14ac:dyDescent="0.25">
      <c r="A1026" t="s">
        <v>105</v>
      </c>
      <c r="B1026"/>
      <c r="C1026" s="2" t="s">
        <v>0</v>
      </c>
      <c r="D1026" s="2" t="s">
        <v>67</v>
      </c>
      <c r="J1026"/>
      <c r="K1026"/>
      <c r="L1026"/>
      <c r="M1026"/>
      <c r="N1026"/>
    </row>
    <row r="1027" spans="1:14" s="2" customFormat="1" x14ac:dyDescent="0.25">
      <c r="A1027" t="s">
        <v>105</v>
      </c>
      <c r="B1027"/>
      <c r="C1027" s="2" t="s">
        <v>1</v>
      </c>
      <c r="D1027" s="2" t="s">
        <v>68</v>
      </c>
      <c r="J1027"/>
      <c r="K1027"/>
      <c r="L1027"/>
      <c r="M1027"/>
      <c r="N1027"/>
    </row>
    <row r="1028" spans="1:14" s="2" customFormat="1" x14ac:dyDescent="0.25">
      <c r="A1028" t="s">
        <v>105</v>
      </c>
      <c r="B1028"/>
      <c r="C1028" s="2" t="s">
        <v>3</v>
      </c>
      <c r="D1028" s="2" t="s">
        <v>4</v>
      </c>
      <c r="J1028"/>
      <c r="K1028"/>
      <c r="L1028"/>
      <c r="M1028"/>
      <c r="N1028"/>
    </row>
    <row r="1030" spans="1:14" s="2" customFormat="1" x14ac:dyDescent="0.25">
      <c r="A1030">
        <v>1</v>
      </c>
      <c r="B1030"/>
      <c r="J1030"/>
      <c r="K1030"/>
      <c r="L1030"/>
      <c r="M1030"/>
      <c r="N1030"/>
    </row>
    <row r="1031" spans="1:14" s="2" customFormat="1" x14ac:dyDescent="0.25">
      <c r="A1031" t="s">
        <v>105</v>
      </c>
      <c r="B1031"/>
      <c r="C1031" s="2" t="s">
        <v>5</v>
      </c>
      <c r="D1031" s="2" t="s">
        <v>4</v>
      </c>
      <c r="J1031"/>
      <c r="K1031"/>
      <c r="L1031"/>
      <c r="M1031"/>
      <c r="N1031"/>
    </row>
    <row r="1032" spans="1:14" s="2" customFormat="1" x14ac:dyDescent="0.25">
      <c r="A1032" t="s">
        <v>105</v>
      </c>
      <c r="B1032"/>
      <c r="C1032" s="2" t="s">
        <v>7</v>
      </c>
      <c r="D1032" s="2" t="s">
        <v>4</v>
      </c>
      <c r="J1032"/>
      <c r="K1032"/>
      <c r="L1032"/>
      <c r="M1032"/>
      <c r="N1032"/>
    </row>
    <row r="1033" spans="1:14" s="2" customFormat="1" x14ac:dyDescent="0.25">
      <c r="A1033" t="s">
        <v>106</v>
      </c>
      <c r="B1033"/>
      <c r="C1033" s="2" t="s">
        <v>0</v>
      </c>
      <c r="D1033" s="2" t="s">
        <v>77</v>
      </c>
      <c r="J1033"/>
      <c r="K1033"/>
      <c r="L1033"/>
      <c r="M1033"/>
      <c r="N1033"/>
    </row>
    <row r="1034" spans="1:14" s="2" customFormat="1" x14ac:dyDescent="0.25">
      <c r="A1034" t="s">
        <v>106</v>
      </c>
      <c r="B1034"/>
      <c r="C1034" s="2" t="s">
        <v>1</v>
      </c>
      <c r="D1034" s="2" t="s">
        <v>79</v>
      </c>
      <c r="J1034"/>
      <c r="K1034"/>
      <c r="L1034"/>
      <c r="M1034"/>
      <c r="N1034"/>
    </row>
    <row r="1035" spans="1:14" s="2" customFormat="1" x14ac:dyDescent="0.25">
      <c r="A1035" t="s">
        <v>106</v>
      </c>
      <c r="B1035"/>
      <c r="C1035" s="2" t="s">
        <v>3</v>
      </c>
      <c r="D1035" s="2" t="s">
        <v>4</v>
      </c>
      <c r="J1035"/>
      <c r="K1035"/>
      <c r="L1035"/>
      <c r="M1035"/>
      <c r="N1035"/>
    </row>
    <row r="1037" spans="1:14" s="2" customFormat="1" x14ac:dyDescent="0.25">
      <c r="A1037">
        <v>1</v>
      </c>
      <c r="B1037"/>
      <c r="J1037"/>
      <c r="K1037"/>
      <c r="L1037"/>
      <c r="M1037"/>
      <c r="N1037"/>
    </row>
    <row r="1038" spans="1:14" s="2" customFormat="1" x14ac:dyDescent="0.25">
      <c r="A1038" t="s">
        <v>106</v>
      </c>
      <c r="B1038"/>
      <c r="C1038" s="2" t="s">
        <v>5</v>
      </c>
      <c r="D1038" s="2" t="s">
        <v>4</v>
      </c>
      <c r="J1038"/>
      <c r="K1038"/>
      <c r="L1038"/>
      <c r="M1038"/>
      <c r="N1038"/>
    </row>
    <row r="1039" spans="1:14" s="2" customFormat="1" x14ac:dyDescent="0.25">
      <c r="A1039" t="s">
        <v>106</v>
      </c>
      <c r="B1039"/>
      <c r="C1039" s="2" t="s">
        <v>7</v>
      </c>
      <c r="D1039" s="2" t="s">
        <v>4</v>
      </c>
      <c r="J1039"/>
      <c r="K1039"/>
      <c r="L1039"/>
      <c r="M1039"/>
      <c r="N1039"/>
    </row>
    <row r="1040" spans="1:14" s="2" customFormat="1" x14ac:dyDescent="0.25">
      <c r="A1040" t="s">
        <v>107</v>
      </c>
      <c r="B1040"/>
      <c r="C1040" s="2" t="s">
        <v>0</v>
      </c>
      <c r="D1040" s="2" t="s">
        <v>80</v>
      </c>
      <c r="J1040"/>
      <c r="K1040"/>
      <c r="L1040"/>
      <c r="M1040"/>
      <c r="N1040"/>
    </row>
    <row r="1041" spans="1:14" s="2" customFormat="1" x14ac:dyDescent="0.25">
      <c r="A1041" t="s">
        <v>107</v>
      </c>
      <c r="B1041"/>
      <c r="C1041" s="2" t="s">
        <v>1</v>
      </c>
      <c r="D1041" s="2" t="s">
        <v>81</v>
      </c>
      <c r="J1041"/>
      <c r="K1041"/>
      <c r="L1041"/>
      <c r="M1041"/>
      <c r="N1041"/>
    </row>
    <row r="1042" spans="1:14" s="2" customFormat="1" x14ac:dyDescent="0.25">
      <c r="A1042" t="s">
        <v>107</v>
      </c>
      <c r="B1042"/>
      <c r="C1042" s="2" t="s">
        <v>3</v>
      </c>
      <c r="D1042" s="2" t="s">
        <v>4</v>
      </c>
      <c r="J1042"/>
      <c r="K1042"/>
      <c r="L1042"/>
      <c r="M1042"/>
      <c r="N1042"/>
    </row>
    <row r="1044" spans="1:14" s="2" customFormat="1" x14ac:dyDescent="0.25">
      <c r="A1044">
        <v>1</v>
      </c>
      <c r="B1044"/>
      <c r="J1044"/>
      <c r="K1044"/>
      <c r="L1044"/>
      <c r="M1044"/>
      <c r="N1044"/>
    </row>
    <row r="1045" spans="1:14" s="2" customFormat="1" x14ac:dyDescent="0.25">
      <c r="A1045" t="s">
        <v>107</v>
      </c>
      <c r="B1045"/>
      <c r="C1045" s="2" t="s">
        <v>5</v>
      </c>
      <c r="D1045" s="2" t="s">
        <v>4</v>
      </c>
      <c r="J1045"/>
      <c r="K1045"/>
      <c r="L1045"/>
      <c r="M1045"/>
      <c r="N1045"/>
    </row>
    <row r="1046" spans="1:14" s="2" customFormat="1" x14ac:dyDescent="0.25">
      <c r="A1046" t="s">
        <v>107</v>
      </c>
      <c r="B1046"/>
      <c r="C1046" s="2" t="s">
        <v>7</v>
      </c>
      <c r="D1046" s="2" t="s">
        <v>4</v>
      </c>
      <c r="J1046"/>
      <c r="K1046"/>
      <c r="L1046"/>
      <c r="M1046"/>
      <c r="N1046"/>
    </row>
    <row r="1047" spans="1:14" s="2" customFormat="1" x14ac:dyDescent="0.25">
      <c r="A1047" t="s">
        <v>108</v>
      </c>
      <c r="B1047"/>
      <c r="C1047" s="2" t="s">
        <v>0</v>
      </c>
      <c r="D1047" s="2" t="s">
        <v>82</v>
      </c>
      <c r="J1047"/>
      <c r="K1047"/>
      <c r="L1047"/>
      <c r="M1047"/>
      <c r="N1047"/>
    </row>
    <row r="1048" spans="1:14" s="2" customFormat="1" x14ac:dyDescent="0.25">
      <c r="A1048" t="s">
        <v>108</v>
      </c>
      <c r="B1048"/>
      <c r="C1048" s="2" t="s">
        <v>1</v>
      </c>
      <c r="D1048" s="2" t="s">
        <v>83</v>
      </c>
      <c r="J1048"/>
      <c r="K1048"/>
      <c r="L1048"/>
      <c r="M1048"/>
      <c r="N1048"/>
    </row>
    <row r="1049" spans="1:14" s="2" customFormat="1" x14ac:dyDescent="0.25">
      <c r="A1049" t="s">
        <v>108</v>
      </c>
      <c r="B1049"/>
      <c r="C1049" s="2" t="s">
        <v>3</v>
      </c>
      <c r="D1049" s="2" t="s">
        <v>4</v>
      </c>
      <c r="J1049"/>
      <c r="K1049"/>
      <c r="L1049"/>
      <c r="M1049"/>
      <c r="N1049"/>
    </row>
    <row r="1051" spans="1:14" s="2" customFormat="1" x14ac:dyDescent="0.25">
      <c r="A1051">
        <v>1</v>
      </c>
      <c r="B1051"/>
      <c r="J1051"/>
      <c r="K1051"/>
      <c r="L1051"/>
      <c r="M1051"/>
      <c r="N1051"/>
    </row>
    <row r="1052" spans="1:14" s="2" customFormat="1" x14ac:dyDescent="0.25">
      <c r="A1052" t="s">
        <v>108</v>
      </c>
      <c r="B1052"/>
      <c r="C1052" s="2" t="s">
        <v>5</v>
      </c>
      <c r="D1052" s="2" t="s">
        <v>4</v>
      </c>
      <c r="J1052"/>
      <c r="K1052"/>
      <c r="L1052"/>
      <c r="M1052"/>
      <c r="N1052"/>
    </row>
    <row r="1053" spans="1:14" s="2" customFormat="1" x14ac:dyDescent="0.25">
      <c r="A1053" t="s">
        <v>108</v>
      </c>
      <c r="B1053"/>
      <c r="C1053" s="2" t="s">
        <v>7</v>
      </c>
      <c r="D1053" s="2" t="s">
        <v>4</v>
      </c>
      <c r="J1053"/>
      <c r="K1053"/>
      <c r="L1053"/>
      <c r="M1053"/>
      <c r="N1053"/>
    </row>
    <row r="1056" spans="1:14" s="2" customFormat="1" x14ac:dyDescent="0.25">
      <c r="A1056">
        <v>1</v>
      </c>
      <c r="B1056"/>
      <c r="J1056"/>
      <c r="K1056"/>
      <c r="L1056"/>
      <c r="M1056"/>
      <c r="N1056"/>
    </row>
    <row r="1057" spans="1:14" s="2" customFormat="1" x14ac:dyDescent="0.25">
      <c r="A1057" t="s">
        <v>109</v>
      </c>
      <c r="B1057"/>
      <c r="C1057" s="2" t="s">
        <v>0</v>
      </c>
      <c r="D1057" s="2" t="s">
        <v>84</v>
      </c>
      <c r="J1057"/>
      <c r="K1057"/>
      <c r="L1057"/>
      <c r="M1057"/>
      <c r="N1057"/>
    </row>
    <row r="1058" spans="1:14" s="2" customFormat="1" x14ac:dyDescent="0.25">
      <c r="A1058" t="s">
        <v>109</v>
      </c>
      <c r="B1058"/>
      <c r="C1058" s="2" t="s">
        <v>1</v>
      </c>
      <c r="D1058" s="2" t="s">
        <v>85</v>
      </c>
      <c r="J1058"/>
      <c r="K1058"/>
      <c r="L1058"/>
      <c r="M1058"/>
      <c r="N1058"/>
    </row>
    <row r="1059" spans="1:14" s="2" customFormat="1" x14ac:dyDescent="0.25">
      <c r="A1059" t="s">
        <v>109</v>
      </c>
      <c r="B1059"/>
      <c r="C1059" s="2" t="s">
        <v>3</v>
      </c>
      <c r="D1059" s="2" t="s">
        <v>4</v>
      </c>
      <c r="J1059"/>
      <c r="K1059"/>
      <c r="L1059"/>
      <c r="M1059"/>
      <c r="N1059"/>
    </row>
    <row r="1061" spans="1:14" s="2" customFormat="1" x14ac:dyDescent="0.25">
      <c r="A1061">
        <v>1</v>
      </c>
      <c r="B1061"/>
      <c r="J1061"/>
      <c r="K1061"/>
      <c r="L1061"/>
      <c r="M1061"/>
      <c r="N1061"/>
    </row>
    <row r="1062" spans="1:14" s="2" customFormat="1" x14ac:dyDescent="0.25">
      <c r="A1062" t="s">
        <v>109</v>
      </c>
      <c r="B1062"/>
      <c r="C1062" s="2" t="s">
        <v>5</v>
      </c>
      <c r="D1062" s="2" t="s">
        <v>4</v>
      </c>
      <c r="J1062"/>
      <c r="K1062"/>
      <c r="L1062"/>
      <c r="M1062"/>
      <c r="N1062"/>
    </row>
    <row r="1063" spans="1:14" s="2" customFormat="1" x14ac:dyDescent="0.25">
      <c r="A1063" t="s">
        <v>109</v>
      </c>
      <c r="B1063"/>
      <c r="C1063" s="2" t="s">
        <v>7</v>
      </c>
      <c r="D1063" s="2" t="s">
        <v>4</v>
      </c>
      <c r="J1063"/>
      <c r="K1063"/>
      <c r="L1063"/>
      <c r="M1063"/>
      <c r="N1063"/>
    </row>
    <row r="1064" spans="1:14" s="2" customFormat="1" x14ac:dyDescent="0.25">
      <c r="A1064" t="s">
        <v>110</v>
      </c>
      <c r="B1064"/>
      <c r="C1064" s="2" t="s">
        <v>0</v>
      </c>
      <c r="D1064" s="2" t="s">
        <v>50</v>
      </c>
      <c r="J1064"/>
      <c r="K1064"/>
      <c r="L1064"/>
      <c r="M1064"/>
      <c r="N1064"/>
    </row>
    <row r="1065" spans="1:14" s="2" customFormat="1" x14ac:dyDescent="0.25">
      <c r="A1065" t="s">
        <v>110</v>
      </c>
      <c r="B1065"/>
      <c r="C1065" s="2" t="s">
        <v>1</v>
      </c>
      <c r="D1065" s="2" t="s">
        <v>86</v>
      </c>
      <c r="J1065"/>
      <c r="K1065"/>
      <c r="L1065"/>
      <c r="M1065"/>
      <c r="N1065"/>
    </row>
    <row r="1066" spans="1:14" s="2" customFormat="1" x14ac:dyDescent="0.25">
      <c r="A1066" t="s">
        <v>110</v>
      </c>
      <c r="B1066"/>
      <c r="C1066" s="2" t="s">
        <v>3</v>
      </c>
      <c r="D1066" s="2" t="s">
        <v>4</v>
      </c>
      <c r="J1066"/>
      <c r="K1066"/>
      <c r="L1066"/>
      <c r="M1066"/>
      <c r="N1066"/>
    </row>
    <row r="1068" spans="1:14" s="2" customFormat="1" x14ac:dyDescent="0.25">
      <c r="A1068">
        <v>1</v>
      </c>
      <c r="B1068"/>
      <c r="J1068"/>
      <c r="K1068"/>
      <c r="L1068"/>
      <c r="M1068"/>
      <c r="N1068"/>
    </row>
    <row r="1069" spans="1:14" s="2" customFormat="1" x14ac:dyDescent="0.25">
      <c r="A1069" t="s">
        <v>110</v>
      </c>
      <c r="B1069"/>
      <c r="C1069" s="2" t="s">
        <v>5</v>
      </c>
      <c r="D1069" s="2" t="s">
        <v>4</v>
      </c>
      <c r="J1069"/>
      <c r="K1069"/>
      <c r="L1069"/>
      <c r="M1069"/>
      <c r="N1069"/>
    </row>
    <row r="1070" spans="1:14" s="2" customFormat="1" x14ac:dyDescent="0.25">
      <c r="A1070" t="s">
        <v>110</v>
      </c>
      <c r="B1070"/>
      <c r="C1070" s="2" t="s">
        <v>7</v>
      </c>
      <c r="D1070" s="2" t="s">
        <v>4</v>
      </c>
      <c r="J1070"/>
      <c r="K1070"/>
      <c r="L1070"/>
      <c r="M1070"/>
      <c r="N1070"/>
    </row>
    <row r="1071" spans="1:14" s="2" customFormat="1" x14ac:dyDescent="0.25">
      <c r="A1071">
        <v>1</v>
      </c>
      <c r="B1071"/>
      <c r="J1071"/>
      <c r="K1071"/>
      <c r="L1071"/>
      <c r="M1071"/>
      <c r="N1071"/>
    </row>
    <row r="1072" spans="1:14" s="2" customFormat="1" x14ac:dyDescent="0.25">
      <c r="A1072" t="s">
        <v>111</v>
      </c>
      <c r="B1072"/>
      <c r="C1072" s="2" t="s">
        <v>0</v>
      </c>
      <c r="D1072" s="2" t="s">
        <v>87</v>
      </c>
      <c r="E1072" s="2">
        <v>1</v>
      </c>
      <c r="J1072"/>
      <c r="K1072"/>
      <c r="L1072"/>
      <c r="M1072"/>
      <c r="N1072"/>
    </row>
    <row r="1073" spans="1:14" s="2" customFormat="1" x14ac:dyDescent="0.25">
      <c r="A1073" t="s">
        <v>111</v>
      </c>
      <c r="B1073"/>
      <c r="C1073" s="2" t="s">
        <v>1</v>
      </c>
      <c r="D1073" s="2" t="s">
        <v>88</v>
      </c>
      <c r="J1073"/>
      <c r="K1073"/>
      <c r="L1073"/>
      <c r="M1073"/>
      <c r="N1073"/>
    </row>
    <row r="1074" spans="1:14" s="2" customFormat="1" x14ac:dyDescent="0.25">
      <c r="A1074" t="s">
        <v>111</v>
      </c>
      <c r="B1074"/>
      <c r="C1074" s="2" t="s">
        <v>3</v>
      </c>
      <c r="D1074" s="2" t="s">
        <v>4</v>
      </c>
      <c r="J1074"/>
      <c r="K1074"/>
      <c r="L1074"/>
      <c r="M1074"/>
      <c r="N1074"/>
    </row>
    <row r="1076" spans="1:14" s="2" customFormat="1" x14ac:dyDescent="0.25">
      <c r="A1076">
        <v>1</v>
      </c>
      <c r="B1076"/>
      <c r="J1076"/>
      <c r="K1076"/>
      <c r="L1076"/>
      <c r="M1076"/>
      <c r="N1076"/>
    </row>
    <row r="1077" spans="1:14" s="2" customFormat="1" x14ac:dyDescent="0.25">
      <c r="A1077" t="s">
        <v>111</v>
      </c>
      <c r="B1077"/>
      <c r="C1077" s="2" t="s">
        <v>5</v>
      </c>
      <c r="D1077" s="2" t="s">
        <v>4</v>
      </c>
      <c r="J1077"/>
      <c r="K1077"/>
      <c r="L1077"/>
      <c r="M1077"/>
      <c r="N1077"/>
    </row>
    <row r="1078" spans="1:14" s="2" customFormat="1" x14ac:dyDescent="0.25">
      <c r="A1078" t="s">
        <v>111</v>
      </c>
      <c r="B1078"/>
      <c r="C1078" s="2" t="s">
        <v>7</v>
      </c>
      <c r="D1078" s="2" t="s">
        <v>4</v>
      </c>
      <c r="J1078"/>
      <c r="K1078"/>
      <c r="L1078"/>
      <c r="M1078"/>
      <c r="N1078"/>
    </row>
    <row r="1079" spans="1:14" s="2" customFormat="1" x14ac:dyDescent="0.25">
      <c r="A1079" t="s">
        <v>112</v>
      </c>
      <c r="B1079"/>
      <c r="C1079" s="2" t="s">
        <v>0</v>
      </c>
      <c r="D1079" s="2" t="s">
        <v>80</v>
      </c>
      <c r="J1079"/>
      <c r="K1079"/>
      <c r="L1079"/>
      <c r="M1079"/>
      <c r="N1079"/>
    </row>
    <row r="1080" spans="1:14" s="2" customFormat="1" x14ac:dyDescent="0.25">
      <c r="A1080" t="s">
        <v>112</v>
      </c>
      <c r="B1080"/>
      <c r="C1080" s="2" t="s">
        <v>1</v>
      </c>
      <c r="D1080" s="2" t="s">
        <v>81</v>
      </c>
      <c r="J1080"/>
      <c r="K1080"/>
      <c r="L1080"/>
      <c r="M1080"/>
      <c r="N1080"/>
    </row>
    <row r="1081" spans="1:14" s="2" customFormat="1" x14ac:dyDescent="0.25">
      <c r="A1081" t="s">
        <v>112</v>
      </c>
      <c r="B1081"/>
      <c r="C1081" s="2" t="s">
        <v>3</v>
      </c>
      <c r="D1081" s="2" t="s">
        <v>4</v>
      </c>
      <c r="J1081"/>
      <c r="K1081"/>
      <c r="L1081"/>
      <c r="M1081"/>
      <c r="N1081"/>
    </row>
    <row r="1083" spans="1:14" s="2" customFormat="1" x14ac:dyDescent="0.25">
      <c r="A1083">
        <v>1</v>
      </c>
      <c r="B1083"/>
      <c r="J1083"/>
      <c r="K1083"/>
      <c r="L1083"/>
      <c r="M1083"/>
      <c r="N1083"/>
    </row>
    <row r="1084" spans="1:14" s="2" customFormat="1" x14ac:dyDescent="0.25">
      <c r="A1084" t="s">
        <v>112</v>
      </c>
      <c r="B1084"/>
      <c r="C1084" s="2" t="s">
        <v>5</v>
      </c>
      <c r="D1084" s="2" t="s">
        <v>4</v>
      </c>
      <c r="J1084"/>
      <c r="K1084"/>
      <c r="L1084"/>
      <c r="M1084"/>
      <c r="N1084"/>
    </row>
    <row r="1085" spans="1:14" s="2" customFormat="1" x14ac:dyDescent="0.25">
      <c r="A1085" t="s">
        <v>112</v>
      </c>
      <c r="B1085"/>
      <c r="C1085" s="2" t="s">
        <v>7</v>
      </c>
      <c r="D1085" s="2" t="s">
        <v>4</v>
      </c>
      <c r="J1085"/>
      <c r="K1085"/>
      <c r="L1085"/>
      <c r="M1085"/>
      <c r="N1085"/>
    </row>
    <row r="1086" spans="1:14" s="2" customFormat="1" x14ac:dyDescent="0.25">
      <c r="A1086" t="s">
        <v>113</v>
      </c>
      <c r="B1086"/>
      <c r="C1086" s="2" t="s">
        <v>0</v>
      </c>
      <c r="D1086" s="2" t="s">
        <v>89</v>
      </c>
      <c r="J1086"/>
      <c r="K1086"/>
      <c r="L1086"/>
      <c r="M1086"/>
      <c r="N1086"/>
    </row>
    <row r="1087" spans="1:14" s="2" customFormat="1" x14ac:dyDescent="0.25">
      <c r="A1087" t="s">
        <v>113</v>
      </c>
      <c r="B1087"/>
      <c r="C1087" s="2" t="s">
        <v>1</v>
      </c>
      <c r="D1087" s="2" t="s">
        <v>90</v>
      </c>
      <c r="J1087"/>
      <c r="K1087"/>
      <c r="L1087"/>
      <c r="M1087"/>
      <c r="N1087"/>
    </row>
    <row r="1088" spans="1:14" s="2" customFormat="1" x14ac:dyDescent="0.25">
      <c r="A1088" t="s">
        <v>113</v>
      </c>
      <c r="B1088"/>
      <c r="C1088" s="2" t="s">
        <v>3</v>
      </c>
      <c r="D1088" s="2" t="s">
        <v>4</v>
      </c>
      <c r="J1088"/>
      <c r="K1088"/>
      <c r="L1088"/>
      <c r="M1088"/>
      <c r="N1088"/>
    </row>
    <row r="1089" spans="1:14" s="2" customFormat="1" x14ac:dyDescent="0.25">
      <c r="A1089">
        <v>1</v>
      </c>
      <c r="B1089"/>
      <c r="J1089"/>
      <c r="K1089"/>
      <c r="L1089"/>
      <c r="M1089"/>
      <c r="N1089"/>
    </row>
    <row r="1090" spans="1:14" s="2" customFormat="1" x14ac:dyDescent="0.25">
      <c r="A1090" t="s">
        <v>113</v>
      </c>
      <c r="B1090"/>
      <c r="C1090" s="2" t="s">
        <v>5</v>
      </c>
      <c r="D1090" s="2" t="s">
        <v>4</v>
      </c>
      <c r="J1090"/>
      <c r="K1090"/>
      <c r="L1090"/>
      <c r="M1090"/>
      <c r="N1090"/>
    </row>
    <row r="1091" spans="1:14" s="2" customFormat="1" x14ac:dyDescent="0.25">
      <c r="A1091" t="s">
        <v>113</v>
      </c>
      <c r="B1091"/>
      <c r="C1091" s="2" t="s">
        <v>7</v>
      </c>
      <c r="D1091" s="2" t="s">
        <v>4</v>
      </c>
      <c r="J1091"/>
      <c r="K1091"/>
      <c r="L1091"/>
      <c r="M1091"/>
      <c r="N1091"/>
    </row>
    <row r="1092" spans="1:14" s="2" customFormat="1" x14ac:dyDescent="0.25">
      <c r="A1092" t="s">
        <v>114</v>
      </c>
      <c r="B1092"/>
      <c r="C1092" s="2" t="s">
        <v>0</v>
      </c>
      <c r="D1092" s="2" t="s">
        <v>91</v>
      </c>
      <c r="J1092"/>
      <c r="K1092"/>
      <c r="L1092"/>
      <c r="M1092"/>
      <c r="N1092"/>
    </row>
    <row r="1093" spans="1:14" s="2" customFormat="1" x14ac:dyDescent="0.25">
      <c r="A1093" t="s">
        <v>114</v>
      </c>
      <c r="B1093"/>
      <c r="C1093" s="2" t="s">
        <v>1</v>
      </c>
      <c r="D1093" s="2" t="s">
        <v>90</v>
      </c>
      <c r="J1093"/>
      <c r="K1093"/>
      <c r="L1093"/>
      <c r="M1093"/>
      <c r="N1093"/>
    </row>
    <row r="1094" spans="1:14" s="2" customFormat="1" x14ac:dyDescent="0.25">
      <c r="A1094" t="s">
        <v>114</v>
      </c>
      <c r="B1094"/>
      <c r="C1094" s="2" t="s">
        <v>3</v>
      </c>
      <c r="D1094" s="2" t="s">
        <v>4</v>
      </c>
      <c r="J1094"/>
      <c r="K1094"/>
      <c r="L1094"/>
      <c r="M1094"/>
      <c r="N1094"/>
    </row>
    <row r="1096" spans="1:14" s="2" customFormat="1" x14ac:dyDescent="0.25">
      <c r="A1096">
        <v>1</v>
      </c>
      <c r="B1096"/>
      <c r="J1096"/>
      <c r="K1096"/>
      <c r="L1096"/>
      <c r="M1096"/>
      <c r="N1096"/>
    </row>
    <row r="1097" spans="1:14" s="2" customFormat="1" x14ac:dyDescent="0.25">
      <c r="A1097" t="s">
        <v>114</v>
      </c>
      <c r="B1097"/>
      <c r="C1097" s="2" t="s">
        <v>5</v>
      </c>
      <c r="D1097" s="2" t="s">
        <v>4</v>
      </c>
      <c r="J1097"/>
      <c r="K1097"/>
      <c r="L1097"/>
      <c r="M1097"/>
      <c r="N1097"/>
    </row>
    <row r="1098" spans="1:14" s="2" customFormat="1" x14ac:dyDescent="0.25">
      <c r="A1098" t="s">
        <v>114</v>
      </c>
      <c r="B1098"/>
      <c r="C1098" s="2" t="s">
        <v>7</v>
      </c>
      <c r="D1098" s="2" t="s">
        <v>4</v>
      </c>
      <c r="J1098"/>
      <c r="K1098"/>
      <c r="L1098"/>
      <c r="M1098"/>
      <c r="N1098"/>
    </row>
  </sheetData>
  <conditionalFormatting sqref="G34:H458">
    <cfRule type="cellIs" dxfId="15" priority="1" operator="equal">
      <formula>"False Positive"</formula>
    </cfRule>
    <cfRule type="cellIs" dxfId="14" priority="2" operator="equal">
      <formula>"True Negative"</formula>
    </cfRule>
    <cfRule type="cellIs" dxfId="13" priority="3" operator="equal">
      <formula>"False Negative"</formula>
    </cfRule>
    <cfRule type="cellIs" dxfId="12" priority="4" operator="equal">
      <formula>"True Positive"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Scroll Bar 1">
              <controlPr defaultSize="0" autoPict="0">
                <anchor moveWithCells="1">
                  <from>
                    <xdr:col>0</xdr:col>
                    <xdr:colOff>95250</xdr:colOff>
                    <xdr:row>3</xdr:row>
                    <xdr:rowOff>161925</xdr:rowOff>
                  </from>
                  <to>
                    <xdr:col>0</xdr:col>
                    <xdr:colOff>342900</xdr:colOff>
                    <xdr:row>28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895F-B4EC-4229-B9E5-96FE33D2E3EA}">
  <dimension ref="A1:V1098"/>
  <sheetViews>
    <sheetView zoomScale="85" zoomScaleNormal="85" workbookViewId="0">
      <selection activeCell="J38" sqref="J38"/>
    </sheetView>
  </sheetViews>
  <sheetFormatPr defaultRowHeight="15" x14ac:dyDescent="0.25"/>
  <cols>
    <col min="1" max="1" width="15.28515625" bestFit="1" customWidth="1"/>
    <col min="2" max="2" width="23.140625" customWidth="1"/>
    <col min="3" max="3" width="14" style="2" customWidth="1"/>
    <col min="4" max="4" width="21.5703125" style="2" bestFit="1" customWidth="1"/>
    <col min="5" max="5" width="16.7109375" style="2" customWidth="1"/>
    <col min="6" max="6" width="13.28515625" style="2" customWidth="1"/>
    <col min="7" max="7" width="17" style="2" bestFit="1" customWidth="1"/>
    <col min="8" max="8" width="14.140625" style="2" bestFit="1" customWidth="1"/>
    <col min="9" max="9" width="11.140625" style="2" customWidth="1"/>
    <col min="10" max="10" width="15.5703125" customWidth="1"/>
    <col min="11" max="11" width="9.85546875" bestFit="1" customWidth="1"/>
    <col min="12" max="12" width="11.5703125" bestFit="1" customWidth="1"/>
    <col min="13" max="13" width="10" customWidth="1"/>
    <col min="14" max="14" width="9.5703125" bestFit="1" customWidth="1"/>
    <col min="15" max="17" width="11.5703125" bestFit="1" customWidth="1"/>
    <col min="18" max="18" width="11" bestFit="1" customWidth="1"/>
    <col min="19" max="19" width="9.7109375" bestFit="1" customWidth="1"/>
    <col min="20" max="20" width="8.42578125" bestFit="1" customWidth="1"/>
    <col min="21" max="21" width="8.5703125" bestFit="1" customWidth="1"/>
    <col min="22" max="22" width="13.28515625" bestFit="1" customWidth="1"/>
  </cols>
  <sheetData>
    <row r="1" spans="2:22" ht="26.25" x14ac:dyDescent="0.4">
      <c r="B1" s="17" t="s">
        <v>724</v>
      </c>
    </row>
    <row r="2" spans="2:22" ht="26.25" x14ac:dyDescent="0.4">
      <c r="D2" s="3"/>
      <c r="K2" s="6"/>
      <c r="L2" s="7"/>
      <c r="M2" s="7"/>
      <c r="N2" s="7"/>
    </row>
    <row r="3" spans="2:22" ht="30" x14ac:dyDescent="0.25">
      <c r="B3" s="4" t="str">
        <f>"Confidence Threshold Optimizer
" &amp; B1 &amp; "
error confidence range =" &amp; TEXT(J4,"±0.0%") &amp; "
" &amp;J3&amp;" samples. Threshold =" &amp;TEXT(B5/100,"0.0%")</f>
        <v>Confidence Threshold Optimizer
Parascript FormXtra 7.6 FirstName, Cursive, Accurate, 2300 US Names
error confidence range =±4.9%
425 samples. Threshold =68.0%</v>
      </c>
      <c r="D3" s="3"/>
      <c r="F3" s="2" t="s">
        <v>4</v>
      </c>
      <c r="J3" s="2">
        <f>COUNTA(T_4_5671012315257[Confidence])</f>
        <v>425</v>
      </c>
      <c r="K3" s="2" t="s">
        <v>188</v>
      </c>
      <c r="L3" s="1"/>
      <c r="M3" s="1"/>
      <c r="N3" s="1"/>
      <c r="P3" s="47" t="s">
        <v>254</v>
      </c>
      <c r="Q3" s="48">
        <f>Summary!J1</f>
        <v>1</v>
      </c>
      <c r="R3" s="48" t="s">
        <v>253</v>
      </c>
    </row>
    <row r="4" spans="2:22" ht="26.25" x14ac:dyDescent="0.25">
      <c r="B4" s="2">
        <v>32</v>
      </c>
      <c r="D4" s="3"/>
      <c r="J4" s="4">
        <f>1/SQRT(J3)</f>
        <v>4.8507125007266595E-2</v>
      </c>
      <c r="K4" t="s">
        <v>189</v>
      </c>
      <c r="P4" s="48" t="s">
        <v>252</v>
      </c>
      <c r="Q4" s="48">
        <f>Summary!J2</f>
        <v>1.5</v>
      </c>
      <c r="R4" s="48" t="s">
        <v>253</v>
      </c>
    </row>
    <row r="5" spans="2:22" ht="12" customHeight="1" x14ac:dyDescent="0.25">
      <c r="B5" s="8">
        <f>(100-B4)</f>
        <v>68</v>
      </c>
      <c r="D5" s="3"/>
    </row>
    <row r="6" spans="2:22" ht="30" x14ac:dyDescent="0.25">
      <c r="D6" s="3"/>
      <c r="J6" s="27" t="s">
        <v>237</v>
      </c>
      <c r="K6" s="12" t="s">
        <v>182</v>
      </c>
      <c r="L6" s="13" t="s">
        <v>183</v>
      </c>
      <c r="M6" s="14" t="s">
        <v>184</v>
      </c>
      <c r="N6" s="15" t="s">
        <v>185</v>
      </c>
      <c r="O6" s="16" t="s">
        <v>235</v>
      </c>
      <c r="P6" s="18" t="s">
        <v>236</v>
      </c>
      <c r="Q6" s="38" t="s">
        <v>249</v>
      </c>
      <c r="R6" s="50" t="s">
        <v>256</v>
      </c>
      <c r="S6" s="16" t="s">
        <v>258</v>
      </c>
    </row>
    <row r="7" spans="2:22" ht="12" customHeight="1" x14ac:dyDescent="0.25">
      <c r="D7" s="3"/>
    </row>
    <row r="8" spans="2:22" ht="12" customHeight="1" thickBot="1" x14ac:dyDescent="0.3">
      <c r="D8" s="3"/>
    </row>
    <row r="9" spans="2:22" ht="21" customHeight="1" thickBot="1" x14ac:dyDescent="0.4">
      <c r="D9" s="3"/>
      <c r="J9" s="25">
        <f>B5/100</f>
        <v>0.68</v>
      </c>
      <c r="K9" s="32" cm="1">
        <f t="array" ref="K9">SUM((T_4_5671012315257[Errors]=0)*(T_4_5671012315257[Confidence]&gt;=$J9))/J$3</f>
        <v>0.63294117647058823</v>
      </c>
      <c r="L9" s="33" cm="1">
        <f t="array" ref="L9">SUM((T_4_5671012315257[Errors]=0)*(T_4_5671012315257[Confidence]&lt;$J9)*(T_4_5671012315257[Confidence]&gt;0))/J$3</f>
        <v>0.28705882352941176</v>
      </c>
      <c r="M9" s="34" cm="1">
        <f t="array" ref="M9">SUM((T_4_5671012315257[Errors]&gt;0)*(T_4_5671012315257[Confidence]&lt;$J9))/J$3</f>
        <v>0.08</v>
      </c>
      <c r="N9" s="35" cm="1">
        <f t="array" ref="N9">SUM((T_4_5671012315257[Errors]&gt;0)*(T_4_5671012315257[Confidence]&gt;=$J9))/J$3</f>
        <v>0</v>
      </c>
      <c r="O9" s="36">
        <f t="shared" ref="O9" si="0">SUM(K9:N9)</f>
        <v>0.99999999999999989</v>
      </c>
      <c r="P9" s="37">
        <f>K9+L9</f>
        <v>0.91999999999999993</v>
      </c>
      <c r="Q9" s="36">
        <f>L9+M9</f>
        <v>0.36705882352941177</v>
      </c>
      <c r="R9" s="49">
        <f>IFERROR(3600/(L9*$Q$3+$Q$4*M9),"infinite")</f>
        <v>8843.9306358381509</v>
      </c>
      <c r="S9" s="51">
        <f>R9/3600*$Q$4</f>
        <v>3.6849710982658967</v>
      </c>
    </row>
    <row r="10" spans="2:22" ht="12" customHeight="1" x14ac:dyDescent="0.25">
      <c r="D10" s="3"/>
      <c r="O10" s="31"/>
      <c r="R10" s="46"/>
    </row>
    <row r="11" spans="2:22" ht="12" customHeight="1" x14ac:dyDescent="0.25">
      <c r="D11" s="3"/>
      <c r="O11" s="31"/>
      <c r="R11" s="46"/>
    </row>
    <row r="12" spans="2:22" ht="12" customHeight="1" x14ac:dyDescent="0.25">
      <c r="D12" s="3"/>
      <c r="J12" s="8">
        <v>0</v>
      </c>
      <c r="K12" s="20" cm="1">
        <f t="array" ref="K12">SUM((T_4_5671012315257[Errors]=0)*(T_4_5671012315257[Confidence]&gt;=$J12)*(T_4_5671012315257[Field]&lt;&gt;""))/J$3</f>
        <v>0.92</v>
      </c>
      <c r="L12" s="21" cm="1">
        <f t="array" ref="L12">SUM((T_4_5671012315257[Errors]=0)*(T_4_5671012315257[Confidence]&lt;$J12)*(T_4_5671012315257[Field]&lt;&gt;""))/J$3</f>
        <v>0</v>
      </c>
      <c r="M12" s="22" cm="1">
        <f t="array" ref="M12">SUM((T_4_5671012315257[Errors]&gt;0)*(T_4_5671012315257[Confidence]&lt;$J12))/J$3</f>
        <v>0</v>
      </c>
      <c r="N12" s="23" cm="1">
        <f t="array" ref="N12">SUM((T_4_5671012315257[Errors]&gt;0)*(T_4_5671012315257[Confidence]&gt;=$J12))/J$3</f>
        <v>0.08</v>
      </c>
      <c r="O12" s="30">
        <f>SUM(K12:N12)</f>
        <v>1</v>
      </c>
      <c r="P12" s="24">
        <f>K12+L12</f>
        <v>0.92</v>
      </c>
      <c r="Q12" s="30">
        <f>L12+M12</f>
        <v>0</v>
      </c>
      <c r="R12" s="46" t="str">
        <f t="shared" ref="R12:R32" si="1">IFERROR(3600/(L12*$Q$3+$Q$4*M12),"infinite")</f>
        <v>infinite</v>
      </c>
      <c r="S12" s="45" t="str">
        <f>IFERROR(R12/3600*$Q$4,"infinite")</f>
        <v>infinite</v>
      </c>
      <c r="T12" s="2" t="s">
        <v>257</v>
      </c>
      <c r="U12" t="s">
        <v>250</v>
      </c>
      <c r="V12" t="s">
        <v>251</v>
      </c>
    </row>
    <row r="13" spans="2:22" ht="12" customHeight="1" x14ac:dyDescent="0.25">
      <c r="D13" s="3"/>
      <c r="J13" s="8">
        <v>0.05</v>
      </c>
      <c r="K13" s="20" cm="1">
        <f t="array" ref="K13">SUM((T_4_5671012315257[Errors]=0)*(T_4_5671012315257[Confidence]&gt;=$J13)*(T_4_5671012315257[Field]&lt;&gt;""))/J$3</f>
        <v>0.92</v>
      </c>
      <c r="L13" s="21" cm="1">
        <f t="array" ref="L13">SUM((T_4_5671012315257[Errors]=0)*(T_4_5671012315257[Confidence]&lt;$J13)*(T_4_5671012315257[Confidence]&gt;0))/J$3</f>
        <v>0</v>
      </c>
      <c r="M13" s="22" cm="1">
        <f t="array" ref="M13">SUM((T_4_5671012315257[Errors]&gt;0)*(T_4_5671012315257[Confidence]&lt;$J13))/J$3</f>
        <v>0</v>
      </c>
      <c r="N13" s="23" cm="1">
        <f t="array" ref="N13">SUM((T_4_5671012315257[Errors]&gt;0)*(T_4_5671012315257[Confidence]&gt;=$J13))/J$3</f>
        <v>0.08</v>
      </c>
      <c r="O13" s="30">
        <f>SUM(K13:N13)</f>
        <v>1</v>
      </c>
      <c r="P13" s="24">
        <f>K13+L13</f>
        <v>0.92</v>
      </c>
      <c r="Q13" s="30">
        <f t="shared" ref="Q13:Q32" si="2">L13+M13</f>
        <v>0</v>
      </c>
      <c r="R13" s="46" t="str">
        <f t="shared" si="1"/>
        <v>infinite</v>
      </c>
      <c r="S13" s="45" t="str">
        <f t="shared" ref="S13:S32" si="3">IFERROR(R13/3600*$Q$4,"infinite")</f>
        <v>infinite</v>
      </c>
      <c r="T13" s="40">
        <v>0</v>
      </c>
      <c r="U13" s="10">
        <f>COUNTIF(T_4_5671012315257[Errors],Differences11131416368[[#This Row],[Errors]])</f>
        <v>391</v>
      </c>
      <c r="V13" s="41">
        <f>Differences11131416368[[#This Row],[Count]]/SUM(Differences11131416368[Count])</f>
        <v>0.92</v>
      </c>
    </row>
    <row r="14" spans="2:22" ht="12" customHeight="1" x14ac:dyDescent="0.25">
      <c r="D14" s="3"/>
      <c r="J14" s="8">
        <v>0.1</v>
      </c>
      <c r="K14" s="20" cm="1">
        <f t="array" ref="K14">SUM((T_4_5671012315257[Errors]=0)*(T_4_5671012315257[Confidence]&gt;=$J14)*(T_4_5671012315257[Field]&lt;&gt;""))/J$3</f>
        <v>0.92</v>
      </c>
      <c r="L14" s="21" cm="1">
        <f t="array" ref="L14">SUM((T_4_5671012315257[Errors]=0)*(T_4_5671012315257[Confidence]&lt;$J14)*(T_4_5671012315257[Confidence]&gt;0))/J$3</f>
        <v>0</v>
      </c>
      <c r="M14" s="22" cm="1">
        <f t="array" ref="M14">SUM((T_4_5671012315257[Errors]&gt;0)*(T_4_5671012315257[Confidence]&lt;$J14))/J$3</f>
        <v>0</v>
      </c>
      <c r="N14" s="23" cm="1">
        <f t="array" ref="N14">SUM((T_4_5671012315257[Errors]&gt;0)*(T_4_5671012315257[Confidence]&gt;=$J14))/J$3</f>
        <v>0.08</v>
      </c>
      <c r="O14" s="30">
        <f t="shared" ref="O14:O32" si="4">SUM(K14:N14)</f>
        <v>1</v>
      </c>
      <c r="P14" s="24">
        <f t="shared" ref="P14:P32" si="5">K14+L14</f>
        <v>0.92</v>
      </c>
      <c r="Q14" s="30">
        <f t="shared" si="2"/>
        <v>0</v>
      </c>
      <c r="R14" s="46" t="str">
        <f t="shared" si="1"/>
        <v>infinite</v>
      </c>
      <c r="S14" s="45" t="str">
        <f t="shared" si="3"/>
        <v>infinite</v>
      </c>
      <c r="T14" s="42">
        <v>1</v>
      </c>
      <c r="U14" s="11">
        <f>COUNTIF(T_4_5671012315257[Errors],Differences11131416368[[#This Row],[Errors]])</f>
        <v>26</v>
      </c>
      <c r="V14" s="43">
        <f>Differences11131416368[[#This Row],[Count]]/SUM(Differences11131416368[Count])</f>
        <v>6.1176470588235297E-2</v>
      </c>
    </row>
    <row r="15" spans="2:22" ht="12" customHeight="1" x14ac:dyDescent="0.25">
      <c r="D15" s="3"/>
      <c r="J15" s="8">
        <v>0.15</v>
      </c>
      <c r="K15" s="20" cm="1">
        <f t="array" ref="K15">SUM((T_4_5671012315257[Errors]=0)*(T_4_5671012315257[Confidence]&gt;=$J15)*(T_4_5671012315257[Field]&lt;&gt;""))/J$3</f>
        <v>0.90117647058823525</v>
      </c>
      <c r="L15" s="21" cm="1">
        <f t="array" ref="L15">SUM((T_4_5671012315257[Errors]=0)*(T_4_5671012315257[Confidence]&lt;$J15)*(T_4_5671012315257[Confidence]&gt;0))/J$3</f>
        <v>1.8823529411764704E-2</v>
      </c>
      <c r="M15" s="22" cm="1">
        <f t="array" ref="M15">SUM((T_4_5671012315257[Errors]&gt;0)*(T_4_5671012315257[Confidence]&lt;$J15))/J$3</f>
        <v>1.8823529411764704E-2</v>
      </c>
      <c r="N15" s="23" cm="1">
        <f t="array" ref="N15">SUM((T_4_5671012315257[Errors]&gt;0)*(T_4_5671012315257[Confidence]&gt;=$J15))/J$3</f>
        <v>6.1176470588235297E-2</v>
      </c>
      <c r="O15" s="30">
        <f t="shared" si="4"/>
        <v>0.99999999999999989</v>
      </c>
      <c r="P15" s="24">
        <f t="shared" si="5"/>
        <v>0.91999999999999993</v>
      </c>
      <c r="Q15" s="30">
        <f t="shared" si="2"/>
        <v>3.7647058823529408E-2</v>
      </c>
      <c r="R15" s="46">
        <f t="shared" si="1"/>
        <v>76500</v>
      </c>
      <c r="S15" s="45">
        <f t="shared" si="3"/>
        <v>31.875</v>
      </c>
      <c r="T15" s="40">
        <v>2</v>
      </c>
      <c r="U15" s="10">
        <f>COUNTIF(T_4_5671012315257[Errors],Differences11131416368[[#This Row],[Errors]])</f>
        <v>8</v>
      </c>
      <c r="V15" s="41">
        <f>Differences11131416368[[#This Row],[Count]]/SUM(Differences11131416368[Count])</f>
        <v>1.8823529411764704E-2</v>
      </c>
    </row>
    <row r="16" spans="2:22" ht="12" customHeight="1" x14ac:dyDescent="0.25">
      <c r="D16" s="3"/>
      <c r="J16" s="8">
        <v>0.2</v>
      </c>
      <c r="K16" s="20" cm="1">
        <f t="array" ref="K16">SUM((T_4_5671012315257[Errors]=0)*(T_4_5671012315257[Confidence]&gt;=$J16)*(T_4_5671012315257[Field]&lt;&gt;""))/J$3</f>
        <v>0.88705882352941179</v>
      </c>
      <c r="L16" s="21" cm="1">
        <f t="array" ref="L16">SUM((T_4_5671012315257[Errors]=0)*(T_4_5671012315257[Confidence]&lt;$J16)*(T_4_5671012315257[Confidence]&gt;0))/J$3</f>
        <v>3.2941176470588238E-2</v>
      </c>
      <c r="M16" s="22" cm="1">
        <f t="array" ref="M16">SUM((T_4_5671012315257[Errors]&gt;0)*(T_4_5671012315257[Confidence]&lt;$J16))/J$3</f>
        <v>1.8823529411764704E-2</v>
      </c>
      <c r="N16" s="23" cm="1">
        <f t="array" ref="N16">SUM((T_4_5671012315257[Errors]&gt;0)*(T_4_5671012315257[Confidence]&gt;=$J16))/J$3</f>
        <v>6.1176470588235297E-2</v>
      </c>
      <c r="O16" s="30">
        <f t="shared" si="4"/>
        <v>1</v>
      </c>
      <c r="P16" s="24">
        <f t="shared" si="5"/>
        <v>0.92</v>
      </c>
      <c r="Q16" s="30">
        <f t="shared" si="2"/>
        <v>5.1764705882352942E-2</v>
      </c>
      <c r="R16" s="46">
        <f t="shared" si="1"/>
        <v>58846.153846153851</v>
      </c>
      <c r="S16" s="45">
        <f t="shared" si="3"/>
        <v>24.51923076923077</v>
      </c>
      <c r="T16" s="42">
        <v>3</v>
      </c>
      <c r="U16" s="11">
        <f>COUNTIF(T_4_5671012315257[Errors],Differences11131416368[[#This Row],[Errors]])</f>
        <v>0</v>
      </c>
      <c r="V16" s="44">
        <f>Differences11131416368[[#This Row],[Count]]/SUM(Differences11131416368[Count])</f>
        <v>0</v>
      </c>
    </row>
    <row r="17" spans="2:22" ht="12" customHeight="1" x14ac:dyDescent="0.25">
      <c r="D17" s="3"/>
      <c r="J17" s="8">
        <v>0.25</v>
      </c>
      <c r="K17" s="20" cm="1">
        <f t="array" ref="K17">SUM((T_4_5671012315257[Errors]=0)*(T_4_5671012315257[Confidence]&gt;=$J17)*(T_4_5671012315257[Field]&lt;&gt;""))/J$3</f>
        <v>0.88705882352941179</v>
      </c>
      <c r="L17" s="21" cm="1">
        <f t="array" ref="L17">SUM((T_4_5671012315257[Errors]=0)*(T_4_5671012315257[Confidence]&lt;$J17)*(T_4_5671012315257[Confidence]&gt;0))/J$3</f>
        <v>3.2941176470588238E-2</v>
      </c>
      <c r="M17" s="22" cm="1">
        <f t="array" ref="M17">SUM((T_4_5671012315257[Errors]&gt;0)*(T_4_5671012315257[Confidence]&lt;$J17))/J$3</f>
        <v>1.8823529411764704E-2</v>
      </c>
      <c r="N17" s="23" cm="1">
        <f t="array" ref="N17">SUM((T_4_5671012315257[Errors]&gt;0)*(T_4_5671012315257[Confidence]&gt;=$J17))/J$3</f>
        <v>6.1176470588235297E-2</v>
      </c>
      <c r="O17" s="30">
        <f t="shared" si="4"/>
        <v>1</v>
      </c>
      <c r="P17" s="24">
        <f t="shared" si="5"/>
        <v>0.92</v>
      </c>
      <c r="Q17" s="30">
        <f t="shared" si="2"/>
        <v>5.1764705882352942E-2</v>
      </c>
      <c r="R17" s="46">
        <f t="shared" si="1"/>
        <v>58846.153846153851</v>
      </c>
      <c r="S17" s="45">
        <f t="shared" si="3"/>
        <v>24.51923076923077</v>
      </c>
      <c r="T17" s="40">
        <v>4</v>
      </c>
      <c r="U17" s="10">
        <f>COUNTIF(T_4_5671012315257[Errors],Differences11131416368[[#This Row],[Errors]])</f>
        <v>0</v>
      </c>
      <c r="V17" s="41">
        <f>Differences11131416368[[#This Row],[Count]]/SUM(Differences11131416368[Count])</f>
        <v>0</v>
      </c>
    </row>
    <row r="18" spans="2:22" ht="12" customHeight="1" x14ac:dyDescent="0.25">
      <c r="D18" s="3"/>
      <c r="J18" s="8">
        <v>0.3</v>
      </c>
      <c r="K18" s="20" cm="1">
        <f t="array" ref="K18">SUM((T_4_5671012315257[Errors]=0)*(T_4_5671012315257[Confidence]&gt;=$J18)*(T_4_5671012315257[Field]&lt;&gt;""))/J$3</f>
        <v>0.88705882352941179</v>
      </c>
      <c r="L18" s="21" cm="1">
        <f t="array" ref="L18">SUM((T_4_5671012315257[Errors]=0)*(T_4_5671012315257[Confidence]&lt;$J18)*(T_4_5671012315257[Confidence]&gt;0))/J$3</f>
        <v>3.2941176470588238E-2</v>
      </c>
      <c r="M18" s="22" cm="1">
        <f t="array" ref="M18">SUM((T_4_5671012315257[Errors]&gt;0)*(T_4_5671012315257[Confidence]&lt;$J18))/J$3</f>
        <v>1.8823529411764704E-2</v>
      </c>
      <c r="N18" s="23" cm="1">
        <f t="array" ref="N18">SUM((T_4_5671012315257[Errors]&gt;0)*(T_4_5671012315257[Confidence]&gt;=$J18))/J$3</f>
        <v>6.1176470588235297E-2</v>
      </c>
      <c r="O18" s="30">
        <f t="shared" si="4"/>
        <v>1</v>
      </c>
      <c r="P18" s="24">
        <f t="shared" si="5"/>
        <v>0.92</v>
      </c>
      <c r="Q18" s="30">
        <f t="shared" si="2"/>
        <v>5.1764705882352942E-2</v>
      </c>
      <c r="R18" s="46">
        <f t="shared" si="1"/>
        <v>58846.153846153851</v>
      </c>
      <c r="S18" s="45">
        <f t="shared" si="3"/>
        <v>24.51923076923077</v>
      </c>
      <c r="T18" s="42">
        <v>5</v>
      </c>
      <c r="U18" s="11">
        <f>COUNTIF(T_4_5671012315257[Errors],Differences11131416368[[#This Row],[Errors]])</f>
        <v>0</v>
      </c>
      <c r="V18" s="44">
        <f>Differences11131416368[[#This Row],[Count]]/SUM(Differences11131416368[Count])</f>
        <v>0</v>
      </c>
    </row>
    <row r="19" spans="2:22" ht="12" customHeight="1" x14ac:dyDescent="0.25">
      <c r="D19" s="3"/>
      <c r="J19" s="8">
        <v>0.35</v>
      </c>
      <c r="K19" s="20" cm="1">
        <f t="array" ref="K19">SUM((T_4_5671012315257[Errors]=0)*(T_4_5671012315257[Confidence]&gt;=$J19)*(T_4_5671012315257[Field]&lt;&gt;""))/J$3</f>
        <v>0.88235294117647056</v>
      </c>
      <c r="L19" s="21" cm="1">
        <f t="array" ref="L19">SUM((T_4_5671012315257[Errors]=0)*(T_4_5671012315257[Confidence]&lt;$J19)*(T_4_5671012315257[Confidence]&gt;0))/J$3</f>
        <v>3.7647058823529408E-2</v>
      </c>
      <c r="M19" s="22" cm="1">
        <f t="array" ref="M19">SUM((T_4_5671012315257[Errors]&gt;0)*(T_4_5671012315257[Confidence]&lt;$J19))/J$3</f>
        <v>1.8823529411764704E-2</v>
      </c>
      <c r="N19" s="23" cm="1">
        <f t="array" ref="N19">SUM((T_4_5671012315257[Errors]&gt;0)*(T_4_5671012315257[Confidence]&gt;=$J19))/J$3</f>
        <v>6.1176470588235297E-2</v>
      </c>
      <c r="O19" s="30">
        <f t="shared" si="4"/>
        <v>0.99999999999999989</v>
      </c>
      <c r="P19" s="24">
        <f t="shared" si="5"/>
        <v>0.91999999999999993</v>
      </c>
      <c r="Q19" s="30">
        <f t="shared" si="2"/>
        <v>5.6470588235294113E-2</v>
      </c>
      <c r="R19" s="46">
        <f t="shared" si="1"/>
        <v>54642.857142857152</v>
      </c>
      <c r="S19" s="45">
        <f t="shared" si="3"/>
        <v>22.767857142857146</v>
      </c>
      <c r="T19" s="40">
        <v>6</v>
      </c>
      <c r="U19" s="10">
        <f>COUNTIF(T_4_5671012315257[Errors],Differences11131416368[[#This Row],[Errors]])</f>
        <v>0</v>
      </c>
      <c r="V19" s="41">
        <f>Differences11131416368[[#This Row],[Count]]/SUM(Differences11131416368[Count])</f>
        <v>0</v>
      </c>
    </row>
    <row r="20" spans="2:22" ht="12" customHeight="1" x14ac:dyDescent="0.25">
      <c r="D20" s="3"/>
      <c r="J20" s="8">
        <v>0.4</v>
      </c>
      <c r="K20" s="20" cm="1">
        <f t="array" ref="K20">SUM((T_4_5671012315257[Errors]=0)*(T_4_5671012315257[Confidence]&gt;=$J20)*(T_4_5671012315257[Field]&lt;&gt;""))/J$3</f>
        <v>0.88235294117647056</v>
      </c>
      <c r="L20" s="21" cm="1">
        <f t="array" ref="L20">SUM((T_4_5671012315257[Errors]=0)*(T_4_5671012315257[Confidence]&lt;$J20)*(T_4_5671012315257[Confidence]&gt;0))/J$3</f>
        <v>3.7647058823529408E-2</v>
      </c>
      <c r="M20" s="22" cm="1">
        <f t="array" ref="M20">SUM((T_4_5671012315257[Errors]&gt;0)*(T_4_5671012315257[Confidence]&lt;$J20))/J$3</f>
        <v>2.3529411764705882E-2</v>
      </c>
      <c r="N20" s="23" cm="1">
        <f t="array" ref="N20">SUM((T_4_5671012315257[Errors]&gt;0)*(T_4_5671012315257[Confidence]&gt;=$J20))/J$3</f>
        <v>5.647058823529412E-2</v>
      </c>
      <c r="O20" s="30">
        <f t="shared" si="4"/>
        <v>1</v>
      </c>
      <c r="P20" s="24">
        <f t="shared" si="5"/>
        <v>0.91999999999999993</v>
      </c>
      <c r="Q20" s="30">
        <f t="shared" si="2"/>
        <v>6.117647058823529E-2</v>
      </c>
      <c r="R20" s="46">
        <f t="shared" si="1"/>
        <v>49354.838709677424</v>
      </c>
      <c r="S20" s="45">
        <f t="shared" si="3"/>
        <v>20.56451612903226</v>
      </c>
      <c r="T20" s="42">
        <v>7</v>
      </c>
      <c r="U20" s="11">
        <f>COUNTIF(T_4_5671012315257[Errors],Differences11131416368[[#This Row],[Errors]])</f>
        <v>0</v>
      </c>
      <c r="V20" s="44">
        <f>Differences11131416368[[#This Row],[Count]]/SUM(Differences11131416368[Count])</f>
        <v>0</v>
      </c>
    </row>
    <row r="21" spans="2:22" ht="12" customHeight="1" x14ac:dyDescent="0.25">
      <c r="D21" s="3"/>
      <c r="J21" s="8">
        <v>0.45</v>
      </c>
      <c r="K21" s="20" cm="1">
        <f t="array" ref="K21">SUM((T_4_5671012315257[Errors]=0)*(T_4_5671012315257[Confidence]&gt;=$J21)*(T_4_5671012315257[Field]&lt;&gt;""))/J$3</f>
        <v>0.86823529411764711</v>
      </c>
      <c r="L21" s="21" cm="1">
        <f t="array" ref="L21">SUM((T_4_5671012315257[Errors]=0)*(T_4_5671012315257[Confidence]&lt;$J21)*(T_4_5671012315257[Confidence]&gt;0))/J$3</f>
        <v>5.1764705882352942E-2</v>
      </c>
      <c r="M21" s="22" cm="1">
        <f t="array" ref="M21">SUM((T_4_5671012315257[Errors]&gt;0)*(T_4_5671012315257[Confidence]&lt;$J21))/J$3</f>
        <v>2.823529411764706E-2</v>
      </c>
      <c r="N21" s="23" cm="1">
        <f t="array" ref="N21">SUM((T_4_5671012315257[Errors]&gt;0)*(T_4_5671012315257[Confidence]&gt;=$J21))/J$3</f>
        <v>5.1764705882352942E-2</v>
      </c>
      <c r="O21" s="30">
        <f t="shared" si="4"/>
        <v>1</v>
      </c>
      <c r="P21" s="24">
        <f t="shared" si="5"/>
        <v>0.92</v>
      </c>
      <c r="Q21" s="30">
        <f t="shared" si="2"/>
        <v>0.08</v>
      </c>
      <c r="R21" s="46">
        <f t="shared" si="1"/>
        <v>38250</v>
      </c>
      <c r="S21" s="45">
        <f t="shared" si="3"/>
        <v>15.9375</v>
      </c>
      <c r="T21" s="40">
        <v>8</v>
      </c>
      <c r="U21" s="10">
        <f>COUNTIF(T_4_5671012315257[Errors],Differences11131416368[[#This Row],[Errors]])</f>
        <v>0</v>
      </c>
      <c r="V21" s="41">
        <f>Differences11131416368[[#This Row],[Count]]/SUM(Differences11131416368[Count])</f>
        <v>0</v>
      </c>
    </row>
    <row r="22" spans="2:22" ht="12" customHeight="1" x14ac:dyDescent="0.25">
      <c r="D22" s="3"/>
      <c r="J22" s="8">
        <v>0.5</v>
      </c>
      <c r="K22" s="20" cm="1">
        <f t="array" ref="K22">SUM((T_4_5671012315257[Errors]=0)*(T_4_5671012315257[Confidence]&gt;=$J22)*(T_4_5671012315257[Field]&lt;&gt;""))/J$3</f>
        <v>0.86352941176470588</v>
      </c>
      <c r="L22" s="21" cm="1">
        <f t="array" ref="L22">SUM((T_4_5671012315257[Errors]=0)*(T_4_5671012315257[Confidence]&lt;$J22)*(T_4_5671012315257[Confidence]&gt;0))/J$3</f>
        <v>5.647058823529412E-2</v>
      </c>
      <c r="M22" s="22" cm="1">
        <f t="array" ref="M22">SUM((T_4_5671012315257[Errors]&gt;0)*(T_4_5671012315257[Confidence]&lt;$J22))/J$3</f>
        <v>4.7058823529411764E-2</v>
      </c>
      <c r="N22" s="23" cm="1">
        <f t="array" ref="N22">SUM((T_4_5671012315257[Errors]&gt;0)*(T_4_5671012315257[Confidence]&gt;=$J22))/J$3</f>
        <v>3.2941176470588238E-2</v>
      </c>
      <c r="O22" s="30">
        <f t="shared" si="4"/>
        <v>1</v>
      </c>
      <c r="P22" s="24">
        <f t="shared" si="5"/>
        <v>0.92</v>
      </c>
      <c r="Q22" s="30">
        <f t="shared" si="2"/>
        <v>0.10352941176470588</v>
      </c>
      <c r="R22" s="46">
        <f t="shared" si="1"/>
        <v>28333.333333333328</v>
      </c>
      <c r="S22" s="45">
        <f t="shared" si="3"/>
        <v>11.805555555555554</v>
      </c>
      <c r="T22" s="42">
        <v>9</v>
      </c>
      <c r="U22" s="11">
        <f>COUNTIF(T_4_5671012315257[Errors],Differences11131416368[[#This Row],[Errors]])</f>
        <v>0</v>
      </c>
      <c r="V22" s="44">
        <f>Differences11131416368[[#This Row],[Count]]/SUM(Differences11131416368[Count])</f>
        <v>0</v>
      </c>
    </row>
    <row r="23" spans="2:22" ht="12" customHeight="1" x14ac:dyDescent="0.25">
      <c r="D23" s="3"/>
      <c r="J23" s="8">
        <v>0.55000000000000004</v>
      </c>
      <c r="K23" s="20" cm="1">
        <f t="array" ref="K23">SUM((T_4_5671012315257[Errors]=0)*(T_4_5671012315257[Confidence]&gt;=$J23)*(T_4_5671012315257[Field]&lt;&gt;""))/J$3</f>
        <v>0.83529411764705885</v>
      </c>
      <c r="L23" s="21" cm="1">
        <f t="array" ref="L23">SUM((T_4_5671012315257[Errors]=0)*(T_4_5671012315257[Confidence]&lt;$J23)*(T_4_5671012315257[Confidence]&gt;0))/J$3</f>
        <v>8.4705882352941173E-2</v>
      </c>
      <c r="M23" s="22" cm="1">
        <f t="array" ref="M23">SUM((T_4_5671012315257[Errors]&gt;0)*(T_4_5671012315257[Confidence]&lt;$J23))/J$3</f>
        <v>4.7058823529411764E-2</v>
      </c>
      <c r="N23" s="23" cm="1">
        <f t="array" ref="N23">SUM((T_4_5671012315257[Errors]&gt;0)*(T_4_5671012315257[Confidence]&gt;=$J23))/J$3</f>
        <v>3.2941176470588238E-2</v>
      </c>
      <c r="O23" s="30">
        <f t="shared" si="4"/>
        <v>1</v>
      </c>
      <c r="P23" s="24">
        <f t="shared" si="5"/>
        <v>0.92</v>
      </c>
      <c r="Q23" s="30">
        <f t="shared" si="2"/>
        <v>0.13176470588235295</v>
      </c>
      <c r="R23" s="46">
        <f t="shared" si="1"/>
        <v>23181.818181818184</v>
      </c>
      <c r="S23" s="45">
        <f t="shared" si="3"/>
        <v>9.6590909090909101</v>
      </c>
      <c r="T23" s="40">
        <v>10</v>
      </c>
      <c r="U23" s="10">
        <f>COUNTIF(T_4_5671012315257[Errors],Differences11131416368[[#This Row],[Errors]])</f>
        <v>0</v>
      </c>
      <c r="V23" s="41">
        <f>Differences11131416368[[#This Row],[Count]]/SUM(Differences11131416368[Count])</f>
        <v>0</v>
      </c>
    </row>
    <row r="24" spans="2:22" x14ac:dyDescent="0.25">
      <c r="J24" s="8">
        <v>0.6</v>
      </c>
      <c r="K24" s="20" cm="1">
        <f t="array" ref="K24">SUM((T_4_5671012315257[Errors]=0)*(T_4_5671012315257[Confidence]&gt;=$J24)*(T_4_5671012315257[Field]&lt;&gt;""))/J$3</f>
        <v>0.78352941176470592</v>
      </c>
      <c r="L24" s="21" cm="1">
        <f t="array" ref="L24">SUM((T_4_5671012315257[Errors]=0)*(T_4_5671012315257[Confidence]&lt;$J24)*(T_4_5671012315257[Confidence]&gt;0))/J$3</f>
        <v>0.13647058823529412</v>
      </c>
      <c r="M24" s="22" cm="1">
        <f t="array" ref="M24">SUM((T_4_5671012315257[Errors]&gt;0)*(T_4_5671012315257[Confidence]&lt;$J24))/J$3</f>
        <v>6.1176470588235297E-2</v>
      </c>
      <c r="N24" s="23" cm="1">
        <f t="array" ref="N24">SUM((T_4_5671012315257[Errors]&gt;0)*(T_4_5671012315257[Confidence]&gt;=$J24))/J$3</f>
        <v>1.8823529411764704E-2</v>
      </c>
      <c r="O24" s="30">
        <f t="shared" si="4"/>
        <v>1</v>
      </c>
      <c r="P24" s="24">
        <f t="shared" si="5"/>
        <v>0.92</v>
      </c>
      <c r="Q24" s="30">
        <f t="shared" si="2"/>
        <v>0.19764705882352943</v>
      </c>
      <c r="R24" s="46">
        <f t="shared" si="1"/>
        <v>15773.195876288659</v>
      </c>
      <c r="S24" s="45">
        <f t="shared" si="3"/>
        <v>6.572164948453608</v>
      </c>
      <c r="T24" s="42">
        <v>11</v>
      </c>
      <c r="U24" s="11">
        <f>COUNTIF(T_4_5671012315257[Errors],Differences11131416368[[#This Row],[Errors]])</f>
        <v>0</v>
      </c>
      <c r="V24" s="44">
        <f>Differences11131416368[[#This Row],[Count]]/SUM(Differences11131416368[Count])</f>
        <v>0</v>
      </c>
    </row>
    <row r="25" spans="2:22" x14ac:dyDescent="0.25">
      <c r="J25" s="8">
        <v>0.65</v>
      </c>
      <c r="K25" s="20" cm="1">
        <f t="array" ref="K25">SUM((T_4_5671012315257[Errors]=0)*(T_4_5671012315257[Confidence]&gt;=$J25)*(T_4_5671012315257[Field]&lt;&gt;""))/J$3</f>
        <v>0.70823529411764707</v>
      </c>
      <c r="L25" s="21" cm="1">
        <f t="array" ref="L25">SUM((T_4_5671012315257[Errors]=0)*(T_4_5671012315257[Confidence]&lt;$J25)*(T_4_5671012315257[Confidence]&gt;0))/J$3</f>
        <v>0.21176470588235294</v>
      </c>
      <c r="M25" s="22" cm="1">
        <f t="array" ref="M25">SUM((T_4_5671012315257[Errors]&gt;0)*(T_4_5671012315257[Confidence]&lt;$J25))/J$3</f>
        <v>7.0588235294117646E-2</v>
      </c>
      <c r="N25" s="23" cm="1">
        <f t="array" ref="N25">SUM((T_4_5671012315257[Errors]&gt;0)*(T_4_5671012315257[Confidence]&gt;=$J25))/J$3</f>
        <v>9.4117647058823521E-3</v>
      </c>
      <c r="O25" s="30">
        <f t="shared" si="4"/>
        <v>1</v>
      </c>
      <c r="P25" s="24">
        <f t="shared" si="5"/>
        <v>0.92</v>
      </c>
      <c r="Q25" s="30">
        <f t="shared" si="2"/>
        <v>0.28235294117647058</v>
      </c>
      <c r="R25" s="46">
        <f t="shared" si="1"/>
        <v>11333.333333333334</v>
      </c>
      <c r="S25" s="45">
        <f t="shared" si="3"/>
        <v>4.7222222222222223</v>
      </c>
      <c r="T25" s="40">
        <v>12</v>
      </c>
      <c r="U25" s="10">
        <f>COUNTIF(T_4_5671012315257[Errors],Differences11131416368[[#This Row],[Errors]])</f>
        <v>0</v>
      </c>
      <c r="V25" s="41">
        <f>Differences11131416368[[#This Row],[Count]]/SUM(Differences11131416368[Count])</f>
        <v>0</v>
      </c>
    </row>
    <row r="26" spans="2:22" x14ac:dyDescent="0.25">
      <c r="J26" s="8">
        <v>0.7</v>
      </c>
      <c r="K26" s="20" cm="1">
        <f t="array" ref="K26">SUM((T_4_5671012315257[Errors]=0)*(T_4_5671012315257[Confidence]&gt;=$J26)*(T_4_5671012315257[Field]&lt;&gt;""))/J$3</f>
        <v>0.58588235294117652</v>
      </c>
      <c r="L26" s="21" cm="1">
        <f t="array" ref="L26">SUM((T_4_5671012315257[Errors]=0)*(T_4_5671012315257[Confidence]&lt;$J26)*(T_4_5671012315257[Confidence]&gt;0))/J$3</f>
        <v>0.33411764705882352</v>
      </c>
      <c r="M26" s="22" cm="1">
        <f t="array" ref="M26">SUM((T_4_5671012315257[Errors]&gt;0)*(T_4_5671012315257[Confidence]&lt;$J26))/J$3</f>
        <v>0.08</v>
      </c>
      <c r="N26" s="23" cm="1">
        <f t="array" ref="N26">SUM((T_4_5671012315257[Errors]&gt;0)*(T_4_5671012315257[Confidence]&gt;=$J26))/J$3</f>
        <v>0</v>
      </c>
      <c r="O26" s="30">
        <f t="shared" si="4"/>
        <v>1</v>
      </c>
      <c r="P26" s="24">
        <f t="shared" si="5"/>
        <v>0.92</v>
      </c>
      <c r="Q26" s="30">
        <f t="shared" si="2"/>
        <v>0.41411764705882353</v>
      </c>
      <c r="R26" s="46">
        <f t="shared" si="1"/>
        <v>7927.4611398963734</v>
      </c>
      <c r="S26" s="45">
        <f t="shared" si="3"/>
        <v>3.3031088082901556</v>
      </c>
      <c r="T26" s="42">
        <v>13</v>
      </c>
      <c r="U26" s="11">
        <f>COUNTIF(T_4_5671012315257[Errors],Differences11131416368[[#This Row],[Errors]])</f>
        <v>0</v>
      </c>
      <c r="V26" s="44">
        <f>Differences11131416368[[#This Row],[Count]]/SUM(Differences11131416368[Count])</f>
        <v>0</v>
      </c>
    </row>
    <row r="27" spans="2:22" x14ac:dyDescent="0.25">
      <c r="J27" s="8">
        <v>0.75</v>
      </c>
      <c r="K27" s="20" cm="1">
        <f t="array" ref="K27">SUM((T_4_5671012315257[Errors]=0)*(T_4_5671012315257[Confidence]&gt;=$J27)*(T_4_5671012315257[Field]&lt;&gt;""))/J$3</f>
        <v>0.44</v>
      </c>
      <c r="L27" s="21" cm="1">
        <f t="array" ref="L27">SUM((T_4_5671012315257[Errors]=0)*(T_4_5671012315257[Confidence]&lt;$J27)*(T_4_5671012315257[Confidence]&gt;0))/J$3</f>
        <v>0.48</v>
      </c>
      <c r="M27" s="22" cm="1">
        <f t="array" ref="M27">SUM((T_4_5671012315257[Errors]&gt;0)*(T_4_5671012315257[Confidence]&lt;$J27))/J$3</f>
        <v>0.08</v>
      </c>
      <c r="N27" s="23" cm="1">
        <f t="array" ref="N27">SUM((T_4_5671012315257[Errors]&gt;0)*(T_4_5671012315257[Confidence]&gt;=$J27))/J$3</f>
        <v>0</v>
      </c>
      <c r="O27" s="30">
        <f t="shared" si="4"/>
        <v>0.99999999999999989</v>
      </c>
      <c r="P27" s="24">
        <f t="shared" si="5"/>
        <v>0.91999999999999993</v>
      </c>
      <c r="Q27" s="30">
        <f t="shared" si="2"/>
        <v>0.55999999999999994</v>
      </c>
      <c r="R27" s="46">
        <f t="shared" si="1"/>
        <v>6000</v>
      </c>
      <c r="S27" s="45">
        <f t="shared" si="3"/>
        <v>2.5</v>
      </c>
      <c r="T27" s="40">
        <v>14</v>
      </c>
      <c r="U27" s="10">
        <f>COUNTIF(T_4_5671012315257[Errors],Differences11131416368[[#This Row],[Errors]])</f>
        <v>0</v>
      </c>
      <c r="V27" s="41">
        <f>Differences11131416368[[#This Row],[Count]]/SUM(Differences11131416368[Count])</f>
        <v>0</v>
      </c>
    </row>
    <row r="28" spans="2:22" x14ac:dyDescent="0.25">
      <c r="B28" s="5"/>
      <c r="J28" s="8">
        <v>0.8</v>
      </c>
      <c r="K28" s="20" cm="1">
        <f t="array" ref="K28">SUM((T_4_5671012315257[Errors]=0)*(T_4_5671012315257[Confidence]&gt;=$J28)*(T_4_5671012315257[Field]&lt;&gt;""))/J$3</f>
        <v>0.22588235294117648</v>
      </c>
      <c r="L28" s="21" cm="1">
        <f t="array" ref="L28">SUM((T_4_5671012315257[Errors]=0)*(T_4_5671012315257[Confidence]&lt;$J28)*(T_4_5671012315257[Confidence]&gt;0))/J$3</f>
        <v>0.69411764705882351</v>
      </c>
      <c r="M28" s="22" cm="1">
        <f t="array" ref="M28">SUM((T_4_5671012315257[Errors]&gt;0)*(T_4_5671012315257[Confidence]&lt;$J28))/J$3</f>
        <v>0.08</v>
      </c>
      <c r="N28" s="23" cm="1">
        <f t="array" ref="N28">SUM((T_4_5671012315257[Errors]&gt;0)*(T_4_5671012315257[Confidence]&gt;=$J28))/J$3</f>
        <v>0</v>
      </c>
      <c r="O28" s="30">
        <f t="shared" si="4"/>
        <v>0.99999999999999989</v>
      </c>
      <c r="P28" s="24">
        <f t="shared" si="5"/>
        <v>0.91999999999999993</v>
      </c>
      <c r="Q28" s="30">
        <f t="shared" si="2"/>
        <v>0.77411764705882347</v>
      </c>
      <c r="R28" s="46">
        <f t="shared" si="1"/>
        <v>4421.9653179190755</v>
      </c>
      <c r="S28" s="45">
        <f t="shared" si="3"/>
        <v>1.8424855491329484</v>
      </c>
    </row>
    <row r="29" spans="2:22" x14ac:dyDescent="0.25">
      <c r="B29" s="5"/>
      <c r="J29" s="8">
        <v>0.85</v>
      </c>
      <c r="K29" s="20" cm="1">
        <f t="array" ref="K29">SUM((T_4_5671012315257[Errors]=0)*(T_4_5671012315257[Confidence]&gt;=$J29)*(T_4_5671012315257[Field]&lt;&gt;""))/J$3</f>
        <v>6.1176470588235297E-2</v>
      </c>
      <c r="L29" s="21" cm="1">
        <f t="array" ref="L29">SUM((T_4_5671012315257[Errors]=0)*(T_4_5671012315257[Confidence]&lt;$J29)*(T_4_5671012315257[Confidence]&gt;0))/J$3</f>
        <v>0.85882352941176465</v>
      </c>
      <c r="M29" s="22" cm="1">
        <f t="array" ref="M29">SUM((T_4_5671012315257[Errors]&gt;0)*(T_4_5671012315257[Confidence]&lt;$J29))/J$3</f>
        <v>0.08</v>
      </c>
      <c r="N29" s="23" cm="1">
        <f t="array" ref="N29">SUM((T_4_5671012315257[Errors]&gt;0)*(T_4_5671012315257[Confidence]&gt;=$J29))/J$3</f>
        <v>0</v>
      </c>
      <c r="O29" s="30">
        <f t="shared" si="4"/>
        <v>0.99999999999999989</v>
      </c>
      <c r="P29" s="24">
        <f t="shared" si="5"/>
        <v>0.91999999999999993</v>
      </c>
      <c r="Q29" s="30">
        <f t="shared" si="2"/>
        <v>0.93882352941176461</v>
      </c>
      <c r="R29" s="46">
        <f t="shared" si="1"/>
        <v>3677.8846153846157</v>
      </c>
      <c r="S29" s="45">
        <f t="shared" si="3"/>
        <v>1.5324519230769231</v>
      </c>
    </row>
    <row r="30" spans="2:22" x14ac:dyDescent="0.25">
      <c r="B30" s="5"/>
      <c r="J30" s="8">
        <v>0.9</v>
      </c>
      <c r="K30" s="20" cm="1">
        <f t="array" ref="K30">SUM((T_4_5671012315257[Errors]=0)*(T_4_5671012315257[Confidence]&gt;=$J30)*(T_4_5671012315257[Field]&lt;&gt;""))/J$3</f>
        <v>0</v>
      </c>
      <c r="L30" s="21" cm="1">
        <f t="array" ref="L30">SUM((T_4_5671012315257[Errors]=0)*(T_4_5671012315257[Confidence]&lt;$J30)*(T_4_5671012315257[Confidence]&gt;0))/J$3</f>
        <v>0.92</v>
      </c>
      <c r="M30" s="22" cm="1">
        <f t="array" ref="M30">SUM((T_4_5671012315257[Errors]&gt;0)*(T_4_5671012315257[Confidence]&lt;$J30))/J$3</f>
        <v>0.08</v>
      </c>
      <c r="N30" s="23" cm="1">
        <f t="array" ref="N30">SUM((T_4_5671012315257[Errors]&gt;0)*(T_4_5671012315257[Confidence]&gt;=$J30))/J$3</f>
        <v>0</v>
      </c>
      <c r="O30" s="30">
        <f t="shared" si="4"/>
        <v>1</v>
      </c>
      <c r="P30" s="24">
        <f t="shared" si="5"/>
        <v>0.92</v>
      </c>
      <c r="Q30" s="30">
        <f t="shared" si="2"/>
        <v>1</v>
      </c>
      <c r="R30" s="46">
        <f t="shared" si="1"/>
        <v>3461.5384615384614</v>
      </c>
      <c r="S30" s="45">
        <f t="shared" si="3"/>
        <v>1.4423076923076923</v>
      </c>
    </row>
    <row r="31" spans="2:22" x14ac:dyDescent="0.25">
      <c r="J31" s="8">
        <v>0.95</v>
      </c>
      <c r="K31" s="20" cm="1">
        <f t="array" ref="K31">SUM((T_4_5671012315257[Errors]=0)*(T_4_5671012315257[Confidence]&gt;=$J31)*(T_4_5671012315257[Field]&lt;&gt;""))/J$3</f>
        <v>0</v>
      </c>
      <c r="L31" s="21" cm="1">
        <f t="array" ref="L31">SUM((T_4_5671012315257[Errors]=0)*(T_4_5671012315257[Confidence]&lt;$J31)*(T_4_5671012315257[Confidence]&gt;0))/J$3</f>
        <v>0.92</v>
      </c>
      <c r="M31" s="22" cm="1">
        <f t="array" ref="M31">SUM((T_4_5671012315257[Errors]&gt;0)*(T_4_5671012315257[Confidence]&lt;$J31))/J$3</f>
        <v>0.08</v>
      </c>
      <c r="N31" s="23" cm="1">
        <f t="array" ref="N31">SUM((T_4_5671012315257[Errors]&gt;0)*(T_4_5671012315257[Confidence]&gt;=$J31))/J$3</f>
        <v>0</v>
      </c>
      <c r="O31" s="30">
        <f t="shared" si="4"/>
        <v>1</v>
      </c>
      <c r="P31" s="24">
        <f t="shared" si="5"/>
        <v>0.92</v>
      </c>
      <c r="Q31" s="30">
        <f t="shared" si="2"/>
        <v>1</v>
      </c>
      <c r="R31" s="46">
        <f t="shared" si="1"/>
        <v>3461.5384615384614</v>
      </c>
      <c r="S31" s="45">
        <f t="shared" si="3"/>
        <v>1.4423076923076923</v>
      </c>
    </row>
    <row r="32" spans="2:22" x14ac:dyDescent="0.25">
      <c r="J32" s="8">
        <v>1</v>
      </c>
      <c r="K32" s="20" cm="1">
        <f t="array" ref="K32">SUM((T_4_5671012315257[Errors]=0)*(T_4_5671012315257[Confidence]&gt;=$J32)*(T_4_5671012315257[Field]&lt;&gt;""))/J$3</f>
        <v>0</v>
      </c>
      <c r="L32" s="21" cm="1">
        <f t="array" ref="L32">SUM((T_4_5671012315257[Errors]=0)*(T_4_5671012315257[Confidence]&lt;$J32)*(T_4_5671012315257[Confidence]&gt;0))/J$3</f>
        <v>0.92</v>
      </c>
      <c r="M32" s="22" cm="1">
        <f t="array" ref="M32">SUM((T_4_5671012315257[Errors]&gt;0)*(T_4_5671012315257[Confidence]&lt;$J32))/J$3</f>
        <v>0.08</v>
      </c>
      <c r="N32" s="23" cm="1">
        <f t="array" ref="N32">SUM((T_4_5671012315257[Errors]&gt;0)*(T_4_5671012315257[Confidence]&gt;=$J32))/J$3</f>
        <v>0</v>
      </c>
      <c r="O32" s="30">
        <f t="shared" si="4"/>
        <v>1</v>
      </c>
      <c r="P32" s="24">
        <f t="shared" si="5"/>
        <v>0.92</v>
      </c>
      <c r="Q32" s="30">
        <f t="shared" si="2"/>
        <v>1</v>
      </c>
      <c r="R32" s="46">
        <f t="shared" si="1"/>
        <v>3461.5384615384614</v>
      </c>
      <c r="S32" s="45">
        <f t="shared" si="3"/>
        <v>1.4423076923076923</v>
      </c>
    </row>
    <row r="33" spans="1:8" s="1" customFormat="1" x14ac:dyDescent="0.25">
      <c r="A33" s="29" t="s">
        <v>115</v>
      </c>
      <c r="B33" s="16" t="s">
        <v>186</v>
      </c>
      <c r="C33" s="28" t="s">
        <v>116</v>
      </c>
      <c r="D33" s="28" t="s">
        <v>117</v>
      </c>
      <c r="E33" s="28" t="s">
        <v>181</v>
      </c>
      <c r="F33" s="26" t="s">
        <v>118</v>
      </c>
      <c r="G33" s="26" t="s">
        <v>257</v>
      </c>
      <c r="H33" s="16" t="s">
        <v>187</v>
      </c>
    </row>
    <row r="34" spans="1:8" ht="15" customHeight="1" x14ac:dyDescent="0.25">
      <c r="A34" t="s">
        <v>267</v>
      </c>
      <c r="C34" t="s">
        <v>264</v>
      </c>
      <c r="D34" t="s">
        <v>232</v>
      </c>
      <c r="E34" s="2" t="s">
        <v>232</v>
      </c>
      <c r="F34" s="9">
        <v>0.66</v>
      </c>
      <c r="G34" s="39">
        <v>0</v>
      </c>
      <c r="H34" t="str">
        <f>IF(F34&gt;=$J$9,IF(T_4_5671012315257[[#This Row],[Errors]]=0,"True Positive","False Positive"),IF(T_4_5671012315257[[#This Row],[Errors]]&gt;0,"False Negative","True Negative"))</f>
        <v>True Negative</v>
      </c>
    </row>
    <row r="35" spans="1:8" ht="15" customHeight="1" x14ac:dyDescent="0.25">
      <c r="A35" t="s">
        <v>265</v>
      </c>
      <c r="C35" t="s">
        <v>264</v>
      </c>
      <c r="D35" t="s">
        <v>232</v>
      </c>
      <c r="E35" s="2" t="s">
        <v>232</v>
      </c>
      <c r="F35" s="9">
        <v>0.66</v>
      </c>
      <c r="G35" s="39">
        <v>0</v>
      </c>
      <c r="H35" t="str">
        <f>IF(F35&gt;=$J$9,IF(T_4_5671012315257[[#This Row],[Errors]]=0,"True Positive","False Positive"),IF(T_4_5671012315257[[#This Row],[Errors]]&gt;0,"False Negative","True Negative"))</f>
        <v>True Negative</v>
      </c>
    </row>
    <row r="36" spans="1:8" x14ac:dyDescent="0.25">
      <c r="A36" t="s">
        <v>268</v>
      </c>
      <c r="C36" t="s">
        <v>264</v>
      </c>
      <c r="D36" t="s">
        <v>232</v>
      </c>
      <c r="E36" s="2" t="s">
        <v>232</v>
      </c>
      <c r="F36" s="9">
        <v>0.76</v>
      </c>
      <c r="G36" s="39">
        <v>0</v>
      </c>
      <c r="H36" t="str">
        <f>IF(F36&gt;=$J$9,IF(T_4_5671012315257[[#This Row],[Errors]]=0,"True Positive","False Positive"),IF(T_4_5671012315257[[#This Row],[Errors]]&gt;0,"False Negative","True Negative"))</f>
        <v>True Positive</v>
      </c>
    </row>
    <row r="37" spans="1:8" x14ac:dyDescent="0.25">
      <c r="A37" t="s">
        <v>269</v>
      </c>
      <c r="C37" t="s">
        <v>264</v>
      </c>
      <c r="D37" t="s">
        <v>232</v>
      </c>
      <c r="E37" s="2" t="s">
        <v>232</v>
      </c>
      <c r="F37" s="9">
        <v>0.76</v>
      </c>
      <c r="G37" s="39">
        <v>0</v>
      </c>
      <c r="H37" t="str">
        <f>IF(F37&gt;=$J$9,IF(T_4_5671012315257[[#This Row],[Errors]]=0,"True Positive","False Positive"),IF(T_4_5671012315257[[#This Row],[Errors]]&gt;0,"False Negative","True Negative"))</f>
        <v>True Positive</v>
      </c>
    </row>
    <row r="38" spans="1:8" x14ac:dyDescent="0.25">
      <c r="A38" t="s">
        <v>270</v>
      </c>
      <c r="C38" t="s">
        <v>264</v>
      </c>
      <c r="D38" t="s">
        <v>159</v>
      </c>
      <c r="E38" s="2" t="s">
        <v>159</v>
      </c>
      <c r="F38" s="9">
        <v>0.63</v>
      </c>
      <c r="G38" s="39">
        <v>0</v>
      </c>
      <c r="H38" t="str">
        <f>IF(F38&gt;=$J$9,IF(T_4_5671012315257[[#This Row],[Errors]]=0,"True Positive","False Positive"),IF(T_4_5671012315257[[#This Row],[Errors]]&gt;0,"False Negative","True Negative"))</f>
        <v>True Negative</v>
      </c>
    </row>
    <row r="39" spans="1:8" x14ac:dyDescent="0.25">
      <c r="A39" t="s">
        <v>271</v>
      </c>
      <c r="C39" t="s">
        <v>264</v>
      </c>
      <c r="D39" t="s">
        <v>159</v>
      </c>
      <c r="E39" s="2" t="s">
        <v>159</v>
      </c>
      <c r="F39" s="9">
        <v>0.63</v>
      </c>
      <c r="G39" s="39">
        <v>0</v>
      </c>
      <c r="H39" t="str">
        <f>IF(F39&gt;=$J$9,IF(T_4_5671012315257[[#This Row],[Errors]]=0,"True Positive","False Positive"),IF(T_4_5671012315257[[#This Row],[Errors]]&gt;0,"False Negative","True Negative"))</f>
        <v>True Negative</v>
      </c>
    </row>
    <row r="40" spans="1:8" x14ac:dyDescent="0.25">
      <c r="A40" t="s">
        <v>263</v>
      </c>
      <c r="C40" t="s">
        <v>264</v>
      </c>
      <c r="D40" t="s">
        <v>13</v>
      </c>
      <c r="E40" s="2" t="s">
        <v>13</v>
      </c>
      <c r="F40" s="9">
        <v>0.81</v>
      </c>
      <c r="G40" s="39">
        <v>0</v>
      </c>
      <c r="H40" t="str">
        <f>IF(F40&gt;=$J$9,IF(T_4_5671012315257[[#This Row],[Errors]]=0,"True Positive","False Positive"),IF(T_4_5671012315257[[#This Row],[Errors]]&gt;0,"False Negative","True Negative"))</f>
        <v>True Positive</v>
      </c>
    </row>
    <row r="41" spans="1:8" x14ac:dyDescent="0.25">
      <c r="A41" t="s">
        <v>272</v>
      </c>
      <c r="C41" t="s">
        <v>264</v>
      </c>
      <c r="D41" t="s">
        <v>13</v>
      </c>
      <c r="E41" s="2" t="s">
        <v>13</v>
      </c>
      <c r="F41" s="9">
        <v>0.81</v>
      </c>
      <c r="G41" s="39">
        <v>0</v>
      </c>
      <c r="H41" t="str">
        <f>IF(F41&gt;=$J$9,IF(T_4_5671012315257[[#This Row],[Errors]]=0,"True Positive","False Positive"),IF(T_4_5671012315257[[#This Row],[Errors]]&gt;0,"False Negative","True Negative"))</f>
        <v>True Positive</v>
      </c>
    </row>
    <row r="42" spans="1:8" x14ac:dyDescent="0.25">
      <c r="A42" t="s">
        <v>273</v>
      </c>
      <c r="C42" t="s">
        <v>264</v>
      </c>
      <c r="D42" t="s">
        <v>228</v>
      </c>
      <c r="E42" s="2" t="s">
        <v>228</v>
      </c>
      <c r="F42" s="9">
        <v>0.8</v>
      </c>
      <c r="G42" s="39">
        <v>0</v>
      </c>
      <c r="H42" t="str">
        <f>IF(F42&gt;=$J$9,IF(T_4_5671012315257[[#This Row],[Errors]]=0,"True Positive","False Positive"),IF(T_4_5671012315257[[#This Row],[Errors]]&gt;0,"False Negative","True Negative"))</f>
        <v>True Positive</v>
      </c>
    </row>
    <row r="43" spans="1:8" x14ac:dyDescent="0.25">
      <c r="A43" t="s">
        <v>274</v>
      </c>
      <c r="C43" t="s">
        <v>264</v>
      </c>
      <c r="D43" t="s">
        <v>228</v>
      </c>
      <c r="E43" s="2" t="s">
        <v>228</v>
      </c>
      <c r="F43" s="9">
        <v>0.8</v>
      </c>
      <c r="G43" s="39">
        <v>0</v>
      </c>
      <c r="H43" t="str">
        <f>IF(F43&gt;=$J$9,IF(T_4_5671012315257[[#This Row],[Errors]]=0,"True Positive","False Positive"),IF(T_4_5671012315257[[#This Row],[Errors]]&gt;0,"False Negative","True Negative"))</f>
        <v>True Positive</v>
      </c>
    </row>
    <row r="44" spans="1:8" x14ac:dyDescent="0.25">
      <c r="A44" t="s">
        <v>275</v>
      </c>
      <c r="C44" t="s">
        <v>264</v>
      </c>
      <c r="D44" t="s">
        <v>222</v>
      </c>
      <c r="E44" s="2" t="s">
        <v>222</v>
      </c>
      <c r="F44" s="9">
        <v>0.77</v>
      </c>
      <c r="G44" s="39">
        <v>0</v>
      </c>
      <c r="H44" t="str">
        <f>IF(F44&gt;=$J$9,IF(T_4_5671012315257[[#This Row],[Errors]]=0,"True Positive","False Positive"),IF(T_4_5671012315257[[#This Row],[Errors]]&gt;0,"False Negative","True Negative"))</f>
        <v>True Positive</v>
      </c>
    </row>
    <row r="45" spans="1:8" x14ac:dyDescent="0.25">
      <c r="A45" t="s">
        <v>276</v>
      </c>
      <c r="C45" t="s">
        <v>264</v>
      </c>
      <c r="D45" t="s">
        <v>222</v>
      </c>
      <c r="E45" s="2" t="s">
        <v>222</v>
      </c>
      <c r="F45" s="9">
        <v>0.77</v>
      </c>
      <c r="G45" s="39">
        <v>0</v>
      </c>
      <c r="H45" t="str">
        <f>IF(F45&gt;=$J$9,IF(T_4_5671012315257[[#This Row],[Errors]]=0,"True Positive","False Positive"),IF(T_4_5671012315257[[#This Row],[Errors]]&gt;0,"False Negative","True Negative"))</f>
        <v>True Positive</v>
      </c>
    </row>
    <row r="46" spans="1:8" x14ac:dyDescent="0.25">
      <c r="A46" t="s">
        <v>277</v>
      </c>
      <c r="C46" t="s">
        <v>264</v>
      </c>
      <c r="D46" t="s">
        <v>168</v>
      </c>
      <c r="E46" s="2" t="s">
        <v>168</v>
      </c>
      <c r="F46" s="9">
        <v>0.76</v>
      </c>
      <c r="G46" s="39">
        <v>0</v>
      </c>
      <c r="H46" t="str">
        <f>IF(F46&gt;=$J$9,IF(T_4_5671012315257[[#This Row],[Errors]]=0,"True Positive","False Positive"),IF(T_4_5671012315257[[#This Row],[Errors]]&gt;0,"False Negative","True Negative"))</f>
        <v>True Positive</v>
      </c>
    </row>
    <row r="47" spans="1:8" x14ac:dyDescent="0.25">
      <c r="A47" t="s">
        <v>278</v>
      </c>
      <c r="C47" t="s">
        <v>264</v>
      </c>
      <c r="D47" t="s">
        <v>168</v>
      </c>
      <c r="E47" s="2" t="s">
        <v>168</v>
      </c>
      <c r="F47" s="9">
        <v>0.76</v>
      </c>
      <c r="G47" s="39">
        <v>0</v>
      </c>
      <c r="H47" t="str">
        <f>IF(F47&gt;=$J$9,IF(T_4_5671012315257[[#This Row],[Errors]]=0,"True Positive","False Positive"),IF(T_4_5671012315257[[#This Row],[Errors]]&gt;0,"False Negative","True Negative"))</f>
        <v>True Positive</v>
      </c>
    </row>
    <row r="48" spans="1:8" x14ac:dyDescent="0.25">
      <c r="A48" t="s">
        <v>279</v>
      </c>
      <c r="C48" t="s">
        <v>264</v>
      </c>
      <c r="D48" t="s">
        <v>168</v>
      </c>
      <c r="E48" s="2" t="s">
        <v>168</v>
      </c>
      <c r="F48" s="9">
        <v>0.83</v>
      </c>
      <c r="G48" s="39">
        <v>0</v>
      </c>
      <c r="H48" t="str">
        <f>IF(F48&gt;=$J$9,IF(T_4_5671012315257[[#This Row],[Errors]]=0,"True Positive","False Positive"),IF(T_4_5671012315257[[#This Row],[Errors]]&gt;0,"False Negative","True Negative"))</f>
        <v>True Positive</v>
      </c>
    </row>
    <row r="49" spans="1:10" x14ac:dyDescent="0.25">
      <c r="A49" t="s">
        <v>280</v>
      </c>
      <c r="C49" t="s">
        <v>264</v>
      </c>
      <c r="D49" t="s">
        <v>168</v>
      </c>
      <c r="E49" s="2" t="s">
        <v>168</v>
      </c>
      <c r="F49" s="9">
        <v>0.83</v>
      </c>
      <c r="G49" s="39">
        <v>0</v>
      </c>
      <c r="H49" t="str">
        <f>IF(F49&gt;=$J$9,IF(T_4_5671012315257[[#This Row],[Errors]]=0,"True Positive","False Positive"),IF(T_4_5671012315257[[#This Row],[Errors]]&gt;0,"False Negative","True Negative"))</f>
        <v>True Positive</v>
      </c>
    </row>
    <row r="50" spans="1:10" x14ac:dyDescent="0.25">
      <c r="A50" t="s">
        <v>281</v>
      </c>
      <c r="C50" t="s">
        <v>264</v>
      </c>
      <c r="D50" t="s">
        <v>168</v>
      </c>
      <c r="E50" s="2" t="s">
        <v>168</v>
      </c>
      <c r="F50" s="9">
        <v>0.61</v>
      </c>
      <c r="G50" s="39">
        <v>0</v>
      </c>
      <c r="H50" t="str">
        <f>IF(F50&gt;=$J$9,IF(T_4_5671012315257[[#This Row],[Errors]]=0,"True Positive","False Positive"),IF(T_4_5671012315257[[#This Row],[Errors]]&gt;0,"False Negative","True Negative"))</f>
        <v>True Negative</v>
      </c>
      <c r="J50" s="2"/>
    </row>
    <row r="51" spans="1:10" x14ac:dyDescent="0.25">
      <c r="A51" t="s">
        <v>282</v>
      </c>
      <c r="C51" t="s">
        <v>264</v>
      </c>
      <c r="D51" t="s">
        <v>168</v>
      </c>
      <c r="E51" s="2" t="s">
        <v>168</v>
      </c>
      <c r="F51" s="9">
        <v>0.61</v>
      </c>
      <c r="G51" s="39">
        <v>0</v>
      </c>
      <c r="H51" t="str">
        <f>IF(F51&gt;=$J$9,IF(T_4_5671012315257[[#This Row],[Errors]]=0,"True Positive","False Positive"),IF(T_4_5671012315257[[#This Row],[Errors]]&gt;0,"False Negative","True Negative"))</f>
        <v>True Negative</v>
      </c>
      <c r="J51" s="2"/>
    </row>
    <row r="52" spans="1:10" x14ac:dyDescent="0.25">
      <c r="A52" t="s">
        <v>283</v>
      </c>
      <c r="C52" t="s">
        <v>264</v>
      </c>
      <c r="D52" t="s">
        <v>245</v>
      </c>
      <c r="E52" s="2" t="s">
        <v>245</v>
      </c>
      <c r="F52" s="9">
        <v>0.19</v>
      </c>
      <c r="G52" s="39">
        <v>0</v>
      </c>
      <c r="H52" t="str">
        <f>IF(F52&gt;=$J$9,IF(T_4_5671012315257[[#This Row],[Errors]]=0,"True Positive","False Positive"),IF(T_4_5671012315257[[#This Row],[Errors]]&gt;0,"False Negative","True Negative"))</f>
        <v>True Negative</v>
      </c>
      <c r="J52" s="2"/>
    </row>
    <row r="53" spans="1:10" x14ac:dyDescent="0.25">
      <c r="A53" t="s">
        <v>285</v>
      </c>
      <c r="C53" t="s">
        <v>264</v>
      </c>
      <c r="D53" t="s">
        <v>245</v>
      </c>
      <c r="E53" s="2" t="s">
        <v>245</v>
      </c>
      <c r="F53" s="9">
        <v>0.19</v>
      </c>
      <c r="G53" s="39">
        <v>0</v>
      </c>
      <c r="H53" t="str">
        <f>IF(F53&gt;=$J$9,IF(T_4_5671012315257[[#This Row],[Errors]]=0,"True Positive","False Positive"),IF(T_4_5671012315257[[#This Row],[Errors]]&gt;0,"False Negative","True Negative"))</f>
        <v>True Negative</v>
      </c>
      <c r="J53" s="2"/>
    </row>
    <row r="54" spans="1:10" x14ac:dyDescent="0.25">
      <c r="A54" t="s">
        <v>286</v>
      </c>
      <c r="C54" t="s">
        <v>264</v>
      </c>
      <c r="D54" t="s">
        <v>205</v>
      </c>
      <c r="E54" s="2" t="s">
        <v>287</v>
      </c>
      <c r="F54" s="9">
        <v>0.55000000000000004</v>
      </c>
      <c r="G54" s="39">
        <v>1</v>
      </c>
      <c r="H54" t="str">
        <f>IF(F54&gt;=$J$9,IF(T_4_5671012315257[[#This Row],[Errors]]=0,"True Positive","False Positive"),IF(T_4_5671012315257[[#This Row],[Errors]]&gt;0,"False Negative","True Negative"))</f>
        <v>False Negative</v>
      </c>
      <c r="J54" s="2"/>
    </row>
    <row r="55" spans="1:10" x14ac:dyDescent="0.25">
      <c r="A55" t="s">
        <v>288</v>
      </c>
      <c r="C55" t="s">
        <v>264</v>
      </c>
      <c r="D55" t="s">
        <v>205</v>
      </c>
      <c r="E55" s="2" t="s">
        <v>287</v>
      </c>
      <c r="F55" s="9">
        <v>0.55000000000000004</v>
      </c>
      <c r="G55" s="39">
        <v>1</v>
      </c>
      <c r="H55" t="str">
        <f>IF(F55&gt;=$J$9,IF(T_4_5671012315257[[#This Row],[Errors]]=0,"True Positive","False Positive"),IF(T_4_5671012315257[[#This Row],[Errors]]&gt;0,"False Negative","True Negative"))</f>
        <v>False Negative</v>
      </c>
      <c r="J55" s="2"/>
    </row>
    <row r="56" spans="1:10" x14ac:dyDescent="0.25">
      <c r="A56" t="s">
        <v>289</v>
      </c>
      <c r="C56" t="s">
        <v>264</v>
      </c>
      <c r="D56" t="s">
        <v>205</v>
      </c>
      <c r="E56" s="2" t="s">
        <v>205</v>
      </c>
      <c r="F56" s="9">
        <v>0.72</v>
      </c>
      <c r="G56" s="39">
        <v>0</v>
      </c>
      <c r="H56" t="str">
        <f>IF(F56&gt;=$J$9,IF(T_4_5671012315257[[#This Row],[Errors]]=0,"True Positive","False Positive"),IF(T_4_5671012315257[[#This Row],[Errors]]&gt;0,"False Negative","True Negative"))</f>
        <v>True Positive</v>
      </c>
      <c r="J56" s="2"/>
    </row>
    <row r="57" spans="1:10" x14ac:dyDescent="0.25">
      <c r="A57" t="s">
        <v>290</v>
      </c>
      <c r="C57" t="s">
        <v>264</v>
      </c>
      <c r="D57" t="s">
        <v>205</v>
      </c>
      <c r="E57" s="2" t="s">
        <v>205</v>
      </c>
      <c r="F57" s="9">
        <v>0.72</v>
      </c>
      <c r="G57" s="39">
        <v>0</v>
      </c>
      <c r="H57" t="str">
        <f>IF(F57&gt;=$J$9,IF(T_4_5671012315257[[#This Row],[Errors]]=0,"True Positive","False Positive"),IF(T_4_5671012315257[[#This Row],[Errors]]&gt;0,"False Negative","True Negative"))</f>
        <v>True Positive</v>
      </c>
      <c r="J57" s="2"/>
    </row>
    <row r="58" spans="1:10" x14ac:dyDescent="0.25">
      <c r="A58" t="s">
        <v>291</v>
      </c>
      <c r="C58" t="s">
        <v>264</v>
      </c>
      <c r="D58" t="s">
        <v>205</v>
      </c>
      <c r="E58" s="2" t="s">
        <v>205</v>
      </c>
      <c r="F58" s="9">
        <v>0.75</v>
      </c>
      <c r="G58" s="39">
        <v>0</v>
      </c>
      <c r="H58" t="str">
        <f>IF(F58&gt;=$J$9,IF(T_4_5671012315257[[#This Row],[Errors]]=0,"True Positive","False Positive"),IF(T_4_5671012315257[[#This Row],[Errors]]&gt;0,"False Negative","True Negative"))</f>
        <v>True Positive</v>
      </c>
      <c r="J58" s="2"/>
    </row>
    <row r="59" spans="1:10" x14ac:dyDescent="0.25">
      <c r="A59" t="s">
        <v>292</v>
      </c>
      <c r="C59" t="s">
        <v>264</v>
      </c>
      <c r="D59" t="s">
        <v>205</v>
      </c>
      <c r="E59" s="2" t="s">
        <v>205</v>
      </c>
      <c r="F59" s="9">
        <v>0.75</v>
      </c>
      <c r="G59" s="39">
        <v>0</v>
      </c>
      <c r="H59" t="str">
        <f>IF(F59&gt;=$J$9,IF(T_4_5671012315257[[#This Row],[Errors]]=0,"True Positive","False Positive"),IF(T_4_5671012315257[[#This Row],[Errors]]&gt;0,"False Negative","True Negative"))</f>
        <v>True Positive</v>
      </c>
      <c r="J59" s="2"/>
    </row>
    <row r="60" spans="1:10" x14ac:dyDescent="0.25">
      <c r="A60" t="s">
        <v>293</v>
      </c>
      <c r="C60" t="s">
        <v>264</v>
      </c>
      <c r="D60" t="s">
        <v>161</v>
      </c>
      <c r="E60" s="2" t="s">
        <v>161</v>
      </c>
      <c r="F60" s="9">
        <v>0.86</v>
      </c>
      <c r="G60" s="39">
        <v>0</v>
      </c>
      <c r="H60" t="str">
        <f>IF(F60&gt;=$J$9,IF(T_4_5671012315257[[#This Row],[Errors]]=0,"True Positive","False Positive"),IF(T_4_5671012315257[[#This Row],[Errors]]&gt;0,"False Negative","True Negative"))</f>
        <v>True Positive</v>
      </c>
      <c r="J60" s="2"/>
    </row>
    <row r="61" spans="1:10" x14ac:dyDescent="0.25">
      <c r="A61" t="s">
        <v>294</v>
      </c>
      <c r="C61" t="s">
        <v>264</v>
      </c>
      <c r="D61" t="s">
        <v>161</v>
      </c>
      <c r="E61" s="2" t="s">
        <v>161</v>
      </c>
      <c r="F61" s="9">
        <v>0.86</v>
      </c>
      <c r="G61" s="39">
        <v>0</v>
      </c>
      <c r="H61" t="str">
        <f>IF(F61&gt;=$J$9,IF(T_4_5671012315257[[#This Row],[Errors]]=0,"True Positive","False Positive"),IF(T_4_5671012315257[[#This Row],[Errors]]&gt;0,"False Negative","True Negative"))</f>
        <v>True Positive</v>
      </c>
      <c r="J61" s="2"/>
    </row>
    <row r="62" spans="1:10" x14ac:dyDescent="0.25">
      <c r="A62" t="s">
        <v>295</v>
      </c>
      <c r="C62" t="s">
        <v>264</v>
      </c>
      <c r="D62" t="s">
        <v>164</v>
      </c>
      <c r="E62" s="2" t="s">
        <v>164</v>
      </c>
      <c r="F62" s="9">
        <v>0.68</v>
      </c>
      <c r="G62" s="39">
        <v>0</v>
      </c>
      <c r="H62" t="str">
        <f>IF(F62&gt;=$J$9,IF(T_4_5671012315257[[#This Row],[Errors]]=0,"True Positive","False Positive"),IF(T_4_5671012315257[[#This Row],[Errors]]&gt;0,"False Negative","True Negative"))</f>
        <v>True Positive</v>
      </c>
      <c r="J62" s="2"/>
    </row>
    <row r="63" spans="1:10" x14ac:dyDescent="0.25">
      <c r="A63" t="s">
        <v>296</v>
      </c>
      <c r="C63" t="s">
        <v>264</v>
      </c>
      <c r="D63" t="s">
        <v>164</v>
      </c>
      <c r="E63" s="2" t="s">
        <v>164</v>
      </c>
      <c r="F63" s="9">
        <v>0.68</v>
      </c>
      <c r="G63" s="39">
        <v>0</v>
      </c>
      <c r="H63" t="str">
        <f>IF(F63&gt;=$J$9,IF(T_4_5671012315257[[#This Row],[Errors]]=0,"True Positive","False Positive"),IF(T_4_5671012315257[[#This Row],[Errors]]&gt;0,"False Negative","True Negative"))</f>
        <v>True Positive</v>
      </c>
      <c r="J63" s="2"/>
    </row>
    <row r="64" spans="1:10" x14ac:dyDescent="0.25">
      <c r="A64" t="s">
        <v>297</v>
      </c>
      <c r="C64" t="s">
        <v>264</v>
      </c>
      <c r="D64" t="s">
        <v>40</v>
      </c>
      <c r="E64" s="2" t="s">
        <v>40</v>
      </c>
      <c r="F64" s="9">
        <v>0.61</v>
      </c>
      <c r="G64" s="39">
        <v>0</v>
      </c>
      <c r="H64" t="str">
        <f>IF(F64&gt;=$J$9,IF(T_4_5671012315257[[#This Row],[Errors]]=0,"True Positive","False Positive"),IF(T_4_5671012315257[[#This Row],[Errors]]&gt;0,"False Negative","True Negative"))</f>
        <v>True Negative</v>
      </c>
      <c r="J64" s="2"/>
    </row>
    <row r="65" spans="1:10" x14ac:dyDescent="0.25">
      <c r="A65" t="s">
        <v>298</v>
      </c>
      <c r="C65" t="s">
        <v>264</v>
      </c>
      <c r="D65" t="s">
        <v>40</v>
      </c>
      <c r="E65" s="2" t="s">
        <v>40</v>
      </c>
      <c r="F65" s="9">
        <v>0.61</v>
      </c>
      <c r="G65" s="39">
        <v>0</v>
      </c>
      <c r="H65" t="str">
        <f>IF(F65&gt;=$J$9,IF(T_4_5671012315257[[#This Row],[Errors]]=0,"True Positive","False Positive"),IF(T_4_5671012315257[[#This Row],[Errors]]&gt;0,"False Negative","True Negative"))</f>
        <v>True Negative</v>
      </c>
      <c r="J65" s="2"/>
    </row>
    <row r="66" spans="1:10" x14ac:dyDescent="0.25">
      <c r="A66" t="s">
        <v>299</v>
      </c>
      <c r="C66" t="s">
        <v>264</v>
      </c>
      <c r="D66" t="s">
        <v>14</v>
      </c>
      <c r="E66" s="2" t="s">
        <v>14</v>
      </c>
      <c r="F66" s="9">
        <v>0.55000000000000004</v>
      </c>
      <c r="G66" s="39">
        <v>0</v>
      </c>
      <c r="H66" t="str">
        <f>IF(F66&gt;=$J$9,IF(T_4_5671012315257[[#This Row],[Errors]]=0,"True Positive","False Positive"),IF(T_4_5671012315257[[#This Row],[Errors]]&gt;0,"False Negative","True Negative"))</f>
        <v>True Negative</v>
      </c>
      <c r="J66" s="2"/>
    </row>
    <row r="67" spans="1:10" x14ac:dyDescent="0.25">
      <c r="A67" t="s">
        <v>300</v>
      </c>
      <c r="C67" t="s">
        <v>264</v>
      </c>
      <c r="D67" t="s">
        <v>14</v>
      </c>
      <c r="E67" s="2" t="s">
        <v>14</v>
      </c>
      <c r="F67" s="9">
        <v>0.55000000000000004</v>
      </c>
      <c r="G67" s="39">
        <v>0</v>
      </c>
      <c r="H67" t="str">
        <f>IF(F67&gt;=$J$9,IF(T_4_5671012315257[[#This Row],[Errors]]=0,"True Positive","False Positive"),IF(T_4_5671012315257[[#This Row],[Errors]]&gt;0,"False Negative","True Negative"))</f>
        <v>True Negative</v>
      </c>
      <c r="J67" s="2"/>
    </row>
    <row r="68" spans="1:10" x14ac:dyDescent="0.25">
      <c r="A68" t="s">
        <v>301</v>
      </c>
      <c r="C68" t="s">
        <v>264</v>
      </c>
      <c r="D68" t="s">
        <v>126</v>
      </c>
      <c r="E68" s="2" t="s">
        <v>126</v>
      </c>
      <c r="F68" s="9">
        <v>0.65</v>
      </c>
      <c r="G68" s="39">
        <v>0</v>
      </c>
      <c r="H68" t="str">
        <f>IF(F68&gt;=$J$9,IF(T_4_5671012315257[[#This Row],[Errors]]=0,"True Positive","False Positive"),IF(T_4_5671012315257[[#This Row],[Errors]]&gt;0,"False Negative","True Negative"))</f>
        <v>True Negative</v>
      </c>
      <c r="J68" s="2"/>
    </row>
    <row r="69" spans="1:10" x14ac:dyDescent="0.25">
      <c r="A69" t="s">
        <v>302</v>
      </c>
      <c r="C69" t="s">
        <v>264</v>
      </c>
      <c r="D69" t="s">
        <v>126</v>
      </c>
      <c r="E69" s="2" t="s">
        <v>126</v>
      </c>
      <c r="F69" s="9">
        <v>0.65</v>
      </c>
      <c r="G69" s="39">
        <v>0</v>
      </c>
      <c r="H69" t="str">
        <f>IF(F69&gt;=$J$9,IF(T_4_5671012315257[[#This Row],[Errors]]=0,"True Positive","False Positive"),IF(T_4_5671012315257[[#This Row],[Errors]]&gt;0,"False Negative","True Negative"))</f>
        <v>True Negative</v>
      </c>
      <c r="J69" s="2"/>
    </row>
    <row r="70" spans="1:10" x14ac:dyDescent="0.25">
      <c r="A70" t="s">
        <v>303</v>
      </c>
      <c r="C70" t="s">
        <v>264</v>
      </c>
      <c r="D70" t="s">
        <v>29</v>
      </c>
      <c r="E70" s="2" t="s">
        <v>29</v>
      </c>
      <c r="F70" s="9">
        <v>0.86</v>
      </c>
      <c r="G70" s="39">
        <v>0</v>
      </c>
      <c r="H70" t="str">
        <f>IF(F70&gt;=$J$9,IF(T_4_5671012315257[[#This Row],[Errors]]=0,"True Positive","False Positive"),IF(T_4_5671012315257[[#This Row],[Errors]]&gt;0,"False Negative","True Negative"))</f>
        <v>True Positive</v>
      </c>
      <c r="J70" s="2"/>
    </row>
    <row r="71" spans="1:10" x14ac:dyDescent="0.25">
      <c r="A71" t="s">
        <v>304</v>
      </c>
      <c r="C71" t="s">
        <v>264</v>
      </c>
      <c r="D71" t="s">
        <v>29</v>
      </c>
      <c r="E71" s="2" t="s">
        <v>29</v>
      </c>
      <c r="F71" s="9">
        <v>0.86</v>
      </c>
      <c r="G71" s="39">
        <v>0</v>
      </c>
      <c r="H71" t="str">
        <f>IF(F71&gt;=$J$9,IF(T_4_5671012315257[[#This Row],[Errors]]=0,"True Positive","False Positive"),IF(T_4_5671012315257[[#This Row],[Errors]]&gt;0,"False Negative","True Negative"))</f>
        <v>True Positive</v>
      </c>
      <c r="J71" s="2"/>
    </row>
    <row r="72" spans="1:10" x14ac:dyDescent="0.25">
      <c r="A72" t="s">
        <v>305</v>
      </c>
      <c r="C72" t="s">
        <v>264</v>
      </c>
      <c r="D72" t="s">
        <v>190</v>
      </c>
      <c r="E72" s="2" t="s">
        <v>190</v>
      </c>
      <c r="F72" s="9">
        <v>0.77</v>
      </c>
      <c r="G72" s="39">
        <v>0</v>
      </c>
      <c r="H72" t="str">
        <f>IF(F72&gt;=$J$9,IF(T_4_5671012315257[[#This Row],[Errors]]=0,"True Positive","False Positive"),IF(T_4_5671012315257[[#This Row],[Errors]]&gt;0,"False Negative","True Negative"))</f>
        <v>True Positive</v>
      </c>
      <c r="J72" s="2"/>
    </row>
    <row r="73" spans="1:10" x14ac:dyDescent="0.25">
      <c r="A73" t="s">
        <v>306</v>
      </c>
      <c r="C73" t="s">
        <v>264</v>
      </c>
      <c r="D73" t="s">
        <v>190</v>
      </c>
      <c r="E73" s="2" t="s">
        <v>190</v>
      </c>
      <c r="F73" s="9">
        <v>0.77</v>
      </c>
      <c r="G73" s="39">
        <v>0</v>
      </c>
      <c r="H73" t="str">
        <f>IF(F73&gt;=$J$9,IF(T_4_5671012315257[[#This Row],[Errors]]=0,"True Positive","False Positive"),IF(T_4_5671012315257[[#This Row],[Errors]]&gt;0,"False Negative","True Negative"))</f>
        <v>True Positive</v>
      </c>
      <c r="J73" s="2"/>
    </row>
    <row r="74" spans="1:10" x14ac:dyDescent="0.25">
      <c r="A74" t="s">
        <v>307</v>
      </c>
      <c r="C74" t="s">
        <v>264</v>
      </c>
      <c r="D74" t="s">
        <v>211</v>
      </c>
      <c r="E74" s="2" t="s">
        <v>211</v>
      </c>
      <c r="F74" s="9">
        <v>0.83</v>
      </c>
      <c r="G74" s="39">
        <v>0</v>
      </c>
      <c r="H74" t="str">
        <f>IF(F74&gt;=$J$9,IF(T_4_5671012315257[[#This Row],[Errors]]=0,"True Positive","False Positive"),IF(T_4_5671012315257[[#This Row],[Errors]]&gt;0,"False Negative","True Negative"))</f>
        <v>True Positive</v>
      </c>
      <c r="J74" s="2"/>
    </row>
    <row r="75" spans="1:10" x14ac:dyDescent="0.25">
      <c r="A75" t="s">
        <v>308</v>
      </c>
      <c r="C75" t="s">
        <v>264</v>
      </c>
      <c r="D75" t="s">
        <v>211</v>
      </c>
      <c r="E75" s="2" t="s">
        <v>211</v>
      </c>
      <c r="F75" s="9">
        <v>0.83</v>
      </c>
      <c r="G75" s="39">
        <v>0</v>
      </c>
      <c r="H75" t="str">
        <f>IF(F75&gt;=$J$9,IF(T_4_5671012315257[[#This Row],[Errors]]=0,"True Positive","False Positive"),IF(T_4_5671012315257[[#This Row],[Errors]]&gt;0,"False Negative","True Negative"))</f>
        <v>True Positive</v>
      </c>
      <c r="J75" s="2"/>
    </row>
    <row r="76" spans="1:10" x14ac:dyDescent="0.25">
      <c r="A76" t="s">
        <v>309</v>
      </c>
      <c r="C76" t="s">
        <v>264</v>
      </c>
      <c r="D76" t="s">
        <v>145</v>
      </c>
      <c r="E76" s="2" t="s">
        <v>145</v>
      </c>
      <c r="F76" s="9">
        <v>0.75</v>
      </c>
      <c r="G76" s="39">
        <v>0</v>
      </c>
      <c r="H76" t="str">
        <f>IF(F76&gt;=$J$9,IF(T_4_5671012315257[[#This Row],[Errors]]=0,"True Positive","False Positive"),IF(T_4_5671012315257[[#This Row],[Errors]]&gt;0,"False Negative","True Negative"))</f>
        <v>True Positive</v>
      </c>
      <c r="J76" s="2"/>
    </row>
    <row r="77" spans="1:10" x14ac:dyDescent="0.25">
      <c r="A77" t="s">
        <v>310</v>
      </c>
      <c r="C77" t="s">
        <v>264</v>
      </c>
      <c r="D77" t="s">
        <v>145</v>
      </c>
      <c r="E77" s="2" t="s">
        <v>145</v>
      </c>
      <c r="F77" s="9">
        <v>0.75</v>
      </c>
      <c r="G77" s="39">
        <v>0</v>
      </c>
      <c r="H77" t="str">
        <f>IF(F77&gt;=$J$9,IF(T_4_5671012315257[[#This Row],[Errors]]=0,"True Positive","False Positive"),IF(T_4_5671012315257[[#This Row],[Errors]]&gt;0,"False Negative","True Negative"))</f>
        <v>True Positive</v>
      </c>
      <c r="J77" s="2"/>
    </row>
    <row r="78" spans="1:10" x14ac:dyDescent="0.25">
      <c r="A78" t="s">
        <v>311</v>
      </c>
      <c r="C78" t="s">
        <v>264</v>
      </c>
      <c r="D78" t="s">
        <v>312</v>
      </c>
      <c r="E78" s="2" t="s">
        <v>197</v>
      </c>
      <c r="F78" s="9">
        <v>0.11</v>
      </c>
      <c r="G78" s="39">
        <v>2</v>
      </c>
      <c r="H78" t="str">
        <f>IF(F78&gt;=$J$9,IF(T_4_5671012315257[[#This Row],[Errors]]=0,"True Positive","False Positive"),IF(T_4_5671012315257[[#This Row],[Errors]]&gt;0,"False Negative","True Negative"))</f>
        <v>False Negative</v>
      </c>
      <c r="J78" s="2"/>
    </row>
    <row r="79" spans="1:10" x14ac:dyDescent="0.25">
      <c r="A79" t="s">
        <v>313</v>
      </c>
      <c r="C79" t="s">
        <v>264</v>
      </c>
      <c r="D79" t="s">
        <v>312</v>
      </c>
      <c r="E79" s="2" t="s">
        <v>197</v>
      </c>
      <c r="F79" s="9">
        <v>0.11</v>
      </c>
      <c r="G79" s="39">
        <v>2</v>
      </c>
      <c r="H79" t="str">
        <f>IF(F79&gt;=$J$9,IF(T_4_5671012315257[[#This Row],[Errors]]=0,"True Positive","False Positive"),IF(T_4_5671012315257[[#This Row],[Errors]]&gt;0,"False Negative","True Negative"))</f>
        <v>False Negative</v>
      </c>
      <c r="J79" s="2"/>
    </row>
    <row r="80" spans="1:10" x14ac:dyDescent="0.25">
      <c r="A80" t="s">
        <v>314</v>
      </c>
      <c r="C80" t="s">
        <v>264</v>
      </c>
      <c r="D80" t="s">
        <v>152</v>
      </c>
      <c r="E80" s="2" t="s">
        <v>152</v>
      </c>
      <c r="F80" s="9">
        <v>0.67</v>
      </c>
      <c r="G80" s="39">
        <v>0</v>
      </c>
      <c r="H80" t="str">
        <f>IF(F80&gt;=$J$9,IF(T_4_5671012315257[[#This Row],[Errors]]=0,"True Positive","False Positive"),IF(T_4_5671012315257[[#This Row],[Errors]]&gt;0,"False Negative","True Negative"))</f>
        <v>True Negative</v>
      </c>
      <c r="J80" s="2"/>
    </row>
    <row r="81" spans="1:10" x14ac:dyDescent="0.25">
      <c r="A81" t="s">
        <v>315</v>
      </c>
      <c r="C81" t="s">
        <v>264</v>
      </c>
      <c r="D81" t="s">
        <v>152</v>
      </c>
      <c r="E81" s="2" t="s">
        <v>152</v>
      </c>
      <c r="F81" s="9">
        <v>0.67</v>
      </c>
      <c r="G81" s="39">
        <v>0</v>
      </c>
      <c r="H81" t="str">
        <f>IF(F81&gt;=$J$9,IF(T_4_5671012315257[[#This Row],[Errors]]=0,"True Positive","False Positive"),IF(T_4_5671012315257[[#This Row],[Errors]]&gt;0,"False Negative","True Negative"))</f>
        <v>True Negative</v>
      </c>
      <c r="J81" s="2"/>
    </row>
    <row r="82" spans="1:10" x14ac:dyDescent="0.25">
      <c r="A82" t="s">
        <v>316</v>
      </c>
      <c r="C82" t="s">
        <v>264</v>
      </c>
      <c r="D82" t="s">
        <v>152</v>
      </c>
      <c r="E82" s="2" t="s">
        <v>152</v>
      </c>
      <c r="F82" s="9">
        <v>0.75</v>
      </c>
      <c r="G82" s="39">
        <v>0</v>
      </c>
      <c r="H82" t="str">
        <f>IF(F82&gt;=$J$9,IF(T_4_5671012315257[[#This Row],[Errors]]=0,"True Positive","False Positive"),IF(T_4_5671012315257[[#This Row],[Errors]]&gt;0,"False Negative","True Negative"))</f>
        <v>True Positive</v>
      </c>
      <c r="J82" s="2"/>
    </row>
    <row r="83" spans="1:10" x14ac:dyDescent="0.25">
      <c r="A83" t="s">
        <v>317</v>
      </c>
      <c r="C83" t="s">
        <v>264</v>
      </c>
      <c r="D83" t="s">
        <v>152</v>
      </c>
      <c r="E83" s="2" t="s">
        <v>152</v>
      </c>
      <c r="F83" s="9">
        <v>0.75</v>
      </c>
      <c r="G83" s="39">
        <v>0</v>
      </c>
      <c r="H83" t="str">
        <f>IF(F83&gt;=$J$9,IF(T_4_5671012315257[[#This Row],[Errors]]=0,"True Positive","False Positive"),IF(T_4_5671012315257[[#This Row],[Errors]]&gt;0,"False Negative","True Negative"))</f>
        <v>True Positive</v>
      </c>
      <c r="J83" s="2"/>
    </row>
    <row r="84" spans="1:10" x14ac:dyDescent="0.25">
      <c r="A84" t="s">
        <v>318</v>
      </c>
      <c r="C84" t="s">
        <v>264</v>
      </c>
      <c r="D84" t="s">
        <v>152</v>
      </c>
      <c r="E84" s="2" t="s">
        <v>152</v>
      </c>
      <c r="F84" s="9">
        <v>0.68</v>
      </c>
      <c r="G84" s="39">
        <v>0</v>
      </c>
      <c r="H84" t="str">
        <f>IF(F84&gt;=$J$9,IF(T_4_5671012315257[[#This Row],[Errors]]=0,"True Positive","False Positive"),IF(T_4_5671012315257[[#This Row],[Errors]]&gt;0,"False Negative","True Negative"))</f>
        <v>True Positive</v>
      </c>
      <c r="J84" s="2"/>
    </row>
    <row r="85" spans="1:10" x14ac:dyDescent="0.25">
      <c r="A85" t="s">
        <v>319</v>
      </c>
      <c r="C85" t="s">
        <v>264</v>
      </c>
      <c r="D85" t="s">
        <v>152</v>
      </c>
      <c r="E85" s="2" t="s">
        <v>152</v>
      </c>
      <c r="F85" s="9">
        <v>0.68</v>
      </c>
      <c r="G85" s="39">
        <v>0</v>
      </c>
      <c r="H85" t="str">
        <f>IF(F85&gt;=$J$9,IF(T_4_5671012315257[[#This Row],[Errors]]=0,"True Positive","False Positive"),IF(T_4_5671012315257[[#This Row],[Errors]]&gt;0,"False Negative","True Negative"))</f>
        <v>True Positive</v>
      </c>
      <c r="J85" s="2"/>
    </row>
    <row r="86" spans="1:10" x14ac:dyDescent="0.25">
      <c r="A86" t="s">
        <v>320</v>
      </c>
      <c r="C86" t="s">
        <v>264</v>
      </c>
      <c r="D86" t="s">
        <v>43</v>
      </c>
      <c r="E86" s="2" t="s">
        <v>43</v>
      </c>
      <c r="F86" s="9">
        <v>0.79</v>
      </c>
      <c r="G86" s="39">
        <v>0</v>
      </c>
      <c r="H86" t="str">
        <f>IF(F86&gt;=$J$9,IF(T_4_5671012315257[[#This Row],[Errors]]=0,"True Positive","False Positive"),IF(T_4_5671012315257[[#This Row],[Errors]]&gt;0,"False Negative","True Negative"))</f>
        <v>True Positive</v>
      </c>
      <c r="J86" s="2"/>
    </row>
    <row r="87" spans="1:10" x14ac:dyDescent="0.25">
      <c r="A87" t="s">
        <v>321</v>
      </c>
      <c r="C87" t="s">
        <v>264</v>
      </c>
      <c r="D87" t="s">
        <v>43</v>
      </c>
      <c r="E87" s="2" t="s">
        <v>43</v>
      </c>
      <c r="F87" s="9">
        <v>0.79</v>
      </c>
      <c r="G87" s="39">
        <v>0</v>
      </c>
      <c r="H87" t="str">
        <f>IF(F87&gt;=$J$9,IF(T_4_5671012315257[[#This Row],[Errors]]=0,"True Positive","False Positive"),IF(T_4_5671012315257[[#This Row],[Errors]]&gt;0,"False Negative","True Negative"))</f>
        <v>True Positive</v>
      </c>
      <c r="J87" s="2"/>
    </row>
    <row r="88" spans="1:10" x14ac:dyDescent="0.25">
      <c r="A88" t="s">
        <v>322</v>
      </c>
      <c r="C88" t="s">
        <v>264</v>
      </c>
      <c r="D88" t="s">
        <v>148</v>
      </c>
      <c r="E88" s="2" t="s">
        <v>148</v>
      </c>
      <c r="F88" s="9">
        <v>0.8</v>
      </c>
      <c r="G88" s="39">
        <v>0</v>
      </c>
      <c r="H88" t="str">
        <f>IF(F88&gt;=$J$9,IF(T_4_5671012315257[[#This Row],[Errors]]=0,"True Positive","False Positive"),IF(T_4_5671012315257[[#This Row],[Errors]]&gt;0,"False Negative","True Negative"))</f>
        <v>True Positive</v>
      </c>
      <c r="J88" s="2"/>
    </row>
    <row r="89" spans="1:10" x14ac:dyDescent="0.25">
      <c r="A89" t="s">
        <v>323</v>
      </c>
      <c r="C89" t="s">
        <v>264</v>
      </c>
      <c r="D89" t="s">
        <v>148</v>
      </c>
      <c r="E89" s="2" t="s">
        <v>148</v>
      </c>
      <c r="F89" s="9">
        <v>0.8</v>
      </c>
      <c r="G89" s="39">
        <v>0</v>
      </c>
      <c r="H89" t="str">
        <f>IF(F89&gt;=$J$9,IF(T_4_5671012315257[[#This Row],[Errors]]=0,"True Positive","False Positive"),IF(T_4_5671012315257[[#This Row],[Errors]]&gt;0,"False Negative","True Negative"))</f>
        <v>True Positive</v>
      </c>
      <c r="J89" s="2"/>
    </row>
    <row r="90" spans="1:10" x14ac:dyDescent="0.25">
      <c r="A90" t="s">
        <v>324</v>
      </c>
      <c r="C90" t="s">
        <v>264</v>
      </c>
      <c r="D90" t="s">
        <v>148</v>
      </c>
      <c r="E90" s="2" t="s">
        <v>148</v>
      </c>
      <c r="F90" s="9">
        <v>0.79</v>
      </c>
      <c r="G90" s="39">
        <v>0</v>
      </c>
      <c r="H90" t="str">
        <f>IF(F90&gt;=$J$9,IF(T_4_5671012315257[[#This Row],[Errors]]=0,"True Positive","False Positive"),IF(T_4_5671012315257[[#This Row],[Errors]]&gt;0,"False Negative","True Negative"))</f>
        <v>True Positive</v>
      </c>
      <c r="J90" s="2"/>
    </row>
    <row r="91" spans="1:10" x14ac:dyDescent="0.25">
      <c r="A91" t="s">
        <v>325</v>
      </c>
      <c r="C91" t="s">
        <v>264</v>
      </c>
      <c r="D91" t="s">
        <v>148</v>
      </c>
      <c r="E91" s="2" t="s">
        <v>148</v>
      </c>
      <c r="F91" s="9">
        <v>0.79</v>
      </c>
      <c r="G91" s="39">
        <v>0</v>
      </c>
      <c r="H91" t="str">
        <f>IF(F91&gt;=$J$9,IF(T_4_5671012315257[[#This Row],[Errors]]=0,"True Positive","False Positive"),IF(T_4_5671012315257[[#This Row],[Errors]]&gt;0,"False Negative","True Negative"))</f>
        <v>True Positive</v>
      </c>
      <c r="J91" s="2"/>
    </row>
    <row r="92" spans="1:10" x14ac:dyDescent="0.25">
      <c r="A92" t="s">
        <v>326</v>
      </c>
      <c r="C92" t="s">
        <v>264</v>
      </c>
      <c r="D92" t="s">
        <v>218</v>
      </c>
      <c r="E92" s="2" t="s">
        <v>218</v>
      </c>
      <c r="F92" s="9">
        <v>0.71</v>
      </c>
      <c r="G92" s="39">
        <v>0</v>
      </c>
      <c r="H92" t="str">
        <f>IF(F92&gt;=$J$9,IF(T_4_5671012315257[[#This Row],[Errors]]=0,"True Positive","False Positive"),IF(T_4_5671012315257[[#This Row],[Errors]]&gt;0,"False Negative","True Negative"))</f>
        <v>True Positive</v>
      </c>
      <c r="J92" s="2"/>
    </row>
    <row r="93" spans="1:10" x14ac:dyDescent="0.25">
      <c r="A93" t="s">
        <v>327</v>
      </c>
      <c r="C93" t="s">
        <v>264</v>
      </c>
      <c r="D93" t="s">
        <v>218</v>
      </c>
      <c r="E93" s="2" t="s">
        <v>218</v>
      </c>
      <c r="F93" s="9">
        <v>0.71</v>
      </c>
      <c r="G93" s="39">
        <v>0</v>
      </c>
      <c r="H93" t="str">
        <f>IF(F93&gt;=$J$9,IF(T_4_5671012315257[[#This Row],[Errors]]=0,"True Positive","False Positive"),IF(T_4_5671012315257[[#This Row],[Errors]]&gt;0,"False Negative","True Negative"))</f>
        <v>True Positive</v>
      </c>
      <c r="J93" s="2"/>
    </row>
    <row r="94" spans="1:10" x14ac:dyDescent="0.25">
      <c r="A94" t="s">
        <v>328</v>
      </c>
      <c r="C94" t="s">
        <v>264</v>
      </c>
      <c r="D94" t="s">
        <v>218</v>
      </c>
      <c r="E94" s="2" t="s">
        <v>218</v>
      </c>
      <c r="F94" s="9">
        <v>0.75</v>
      </c>
      <c r="G94" s="39">
        <v>0</v>
      </c>
      <c r="H94" t="str">
        <f>IF(F94&gt;=$J$9,IF(T_4_5671012315257[[#This Row],[Errors]]=0,"True Positive","False Positive"),IF(T_4_5671012315257[[#This Row],[Errors]]&gt;0,"False Negative","True Negative"))</f>
        <v>True Positive</v>
      </c>
      <c r="J94" s="2"/>
    </row>
    <row r="95" spans="1:10" x14ac:dyDescent="0.25">
      <c r="A95" t="s">
        <v>329</v>
      </c>
      <c r="C95" t="s">
        <v>264</v>
      </c>
      <c r="D95" t="s">
        <v>218</v>
      </c>
      <c r="E95" s="2" t="s">
        <v>218</v>
      </c>
      <c r="F95" s="9">
        <v>0.75</v>
      </c>
      <c r="G95" s="39">
        <v>0</v>
      </c>
      <c r="H95" t="str">
        <f>IF(F95&gt;=$J$9,IF(T_4_5671012315257[[#This Row],[Errors]]=0,"True Positive","False Positive"),IF(T_4_5671012315257[[#This Row],[Errors]]&gt;0,"False Negative","True Negative"))</f>
        <v>True Positive</v>
      </c>
      <c r="J95" s="2"/>
    </row>
    <row r="96" spans="1:10" x14ac:dyDescent="0.25">
      <c r="A96" t="s">
        <v>330</v>
      </c>
      <c r="C96" t="s">
        <v>264</v>
      </c>
      <c r="D96" t="s">
        <v>247</v>
      </c>
      <c r="E96" s="2" t="s">
        <v>247</v>
      </c>
      <c r="F96" s="9">
        <v>0.31</v>
      </c>
      <c r="G96" s="39">
        <v>0</v>
      </c>
      <c r="H96" t="str">
        <f>IF(F96&gt;=$J$9,IF(T_4_5671012315257[[#This Row],[Errors]]=0,"True Positive","False Positive"),IF(T_4_5671012315257[[#This Row],[Errors]]&gt;0,"False Negative","True Negative"))</f>
        <v>True Negative</v>
      </c>
      <c r="J96" s="2"/>
    </row>
    <row r="97" spans="1:10" x14ac:dyDescent="0.25">
      <c r="A97" t="s">
        <v>332</v>
      </c>
      <c r="C97" t="s">
        <v>264</v>
      </c>
      <c r="D97" t="s">
        <v>247</v>
      </c>
      <c r="E97" s="2" t="s">
        <v>247</v>
      </c>
      <c r="F97" s="9">
        <v>0.31</v>
      </c>
      <c r="G97" s="39">
        <v>0</v>
      </c>
      <c r="H97" t="str">
        <f>IF(F97&gt;=$J$9,IF(T_4_5671012315257[[#This Row],[Errors]]=0,"True Positive","False Positive"),IF(T_4_5671012315257[[#This Row],[Errors]]&gt;0,"False Negative","True Negative"))</f>
        <v>True Negative</v>
      </c>
      <c r="J97" s="2"/>
    </row>
    <row r="98" spans="1:10" x14ac:dyDescent="0.25">
      <c r="A98" t="s">
        <v>333</v>
      </c>
      <c r="C98" t="s">
        <v>264</v>
      </c>
      <c r="D98" t="s">
        <v>165</v>
      </c>
      <c r="E98" s="2" t="s">
        <v>165</v>
      </c>
      <c r="F98" s="9">
        <v>0.72</v>
      </c>
      <c r="G98" s="39">
        <v>0</v>
      </c>
      <c r="H98" t="str">
        <f>IF(F98&gt;=$J$9,IF(T_4_5671012315257[[#This Row],[Errors]]=0,"True Positive","False Positive"),IF(T_4_5671012315257[[#This Row],[Errors]]&gt;0,"False Negative","True Negative"))</f>
        <v>True Positive</v>
      </c>
      <c r="J98" s="2"/>
    </row>
    <row r="99" spans="1:10" x14ac:dyDescent="0.25">
      <c r="A99" t="s">
        <v>334</v>
      </c>
      <c r="C99" t="s">
        <v>264</v>
      </c>
      <c r="D99" t="s">
        <v>165</v>
      </c>
      <c r="E99" s="2" t="s">
        <v>165</v>
      </c>
      <c r="F99" s="9">
        <v>0.72</v>
      </c>
      <c r="G99" s="39">
        <v>0</v>
      </c>
      <c r="H99" t="str">
        <f>IF(F99&gt;=$J$9,IF(T_4_5671012315257[[#This Row],[Errors]]=0,"True Positive","False Positive"),IF(T_4_5671012315257[[#This Row],[Errors]]&gt;0,"False Negative","True Negative"))</f>
        <v>True Positive</v>
      </c>
      <c r="J99" s="2"/>
    </row>
    <row r="100" spans="1:10" x14ac:dyDescent="0.25">
      <c r="A100" t="s">
        <v>335</v>
      </c>
      <c r="C100" t="s">
        <v>264</v>
      </c>
      <c r="D100" t="s">
        <v>210</v>
      </c>
      <c r="E100" s="2" t="s">
        <v>210</v>
      </c>
      <c r="F100" s="9">
        <v>0.68</v>
      </c>
      <c r="G100" s="39">
        <v>0</v>
      </c>
      <c r="H100" t="str">
        <f>IF(F100&gt;=$J$9,IF(T_4_5671012315257[[#This Row],[Errors]]=0,"True Positive","False Positive"),IF(T_4_5671012315257[[#This Row],[Errors]]&gt;0,"False Negative","True Negative"))</f>
        <v>True Positive</v>
      </c>
      <c r="J100" s="2"/>
    </row>
    <row r="101" spans="1:10" x14ac:dyDescent="0.25">
      <c r="A101" t="s">
        <v>336</v>
      </c>
      <c r="C101" t="s">
        <v>264</v>
      </c>
      <c r="D101" t="s">
        <v>210</v>
      </c>
      <c r="E101" s="2" t="s">
        <v>210</v>
      </c>
      <c r="F101" s="9">
        <v>0.68</v>
      </c>
      <c r="G101" s="39">
        <v>0</v>
      </c>
      <c r="H101" t="str">
        <f>IF(F101&gt;=$J$9,IF(T_4_5671012315257[[#This Row],[Errors]]=0,"True Positive","False Positive"),IF(T_4_5671012315257[[#This Row],[Errors]]&gt;0,"False Negative","True Negative"))</f>
        <v>True Positive</v>
      </c>
      <c r="J101" s="2"/>
    </row>
    <row r="102" spans="1:10" x14ac:dyDescent="0.25">
      <c r="A102" t="s">
        <v>337</v>
      </c>
      <c r="C102" t="s">
        <v>264</v>
      </c>
      <c r="D102" t="s">
        <v>169</v>
      </c>
      <c r="E102" s="2" t="s">
        <v>169</v>
      </c>
      <c r="F102" s="9">
        <v>0.74</v>
      </c>
      <c r="G102" s="39">
        <v>0</v>
      </c>
      <c r="H102" t="str">
        <f>IF(F102&gt;=$J$9,IF(T_4_5671012315257[[#This Row],[Errors]]=0,"True Positive","False Positive"),IF(T_4_5671012315257[[#This Row],[Errors]]&gt;0,"False Negative","True Negative"))</f>
        <v>True Positive</v>
      </c>
      <c r="J102" s="2"/>
    </row>
    <row r="103" spans="1:10" x14ac:dyDescent="0.25">
      <c r="A103" t="s">
        <v>338</v>
      </c>
      <c r="C103" t="s">
        <v>264</v>
      </c>
      <c r="D103" t="s">
        <v>169</v>
      </c>
      <c r="E103" s="2" t="s">
        <v>169</v>
      </c>
      <c r="F103" s="9">
        <v>0.74</v>
      </c>
      <c r="G103" s="39">
        <v>0</v>
      </c>
      <c r="H103" t="str">
        <f>IF(F103&gt;=$J$9,IF(T_4_5671012315257[[#This Row],[Errors]]=0,"True Positive","False Positive"),IF(T_4_5671012315257[[#This Row],[Errors]]&gt;0,"False Negative","True Negative"))</f>
        <v>True Positive</v>
      </c>
      <c r="J103" s="2"/>
    </row>
    <row r="104" spans="1:10" x14ac:dyDescent="0.25">
      <c r="A104" t="s">
        <v>339</v>
      </c>
      <c r="C104" t="s">
        <v>264</v>
      </c>
      <c r="D104" t="s">
        <v>160</v>
      </c>
      <c r="E104" s="2" t="s">
        <v>160</v>
      </c>
      <c r="F104" s="9">
        <v>0.81</v>
      </c>
      <c r="G104" s="39">
        <v>0</v>
      </c>
      <c r="H104" t="str">
        <f>IF(F104&gt;=$J$9,IF(T_4_5671012315257[[#This Row],[Errors]]=0,"True Positive","False Positive"),IF(T_4_5671012315257[[#This Row],[Errors]]&gt;0,"False Negative","True Negative"))</f>
        <v>True Positive</v>
      </c>
      <c r="J104" s="2"/>
    </row>
    <row r="105" spans="1:10" x14ac:dyDescent="0.25">
      <c r="A105" t="s">
        <v>340</v>
      </c>
      <c r="C105" t="s">
        <v>264</v>
      </c>
      <c r="D105" t="s">
        <v>160</v>
      </c>
      <c r="E105" s="2" t="s">
        <v>160</v>
      </c>
      <c r="F105" s="9">
        <v>0.81</v>
      </c>
      <c r="G105" s="39">
        <v>0</v>
      </c>
      <c r="H105" t="str">
        <f>IF(F105&gt;=$J$9,IF(T_4_5671012315257[[#This Row],[Errors]]=0,"True Positive","False Positive"),IF(T_4_5671012315257[[#This Row],[Errors]]&gt;0,"False Negative","True Negative"))</f>
        <v>True Positive</v>
      </c>
      <c r="J105" s="2"/>
    </row>
    <row r="106" spans="1:10" x14ac:dyDescent="0.25">
      <c r="A106" t="s">
        <v>341</v>
      </c>
      <c r="C106" t="s">
        <v>264</v>
      </c>
      <c r="D106" t="s">
        <v>49</v>
      </c>
      <c r="E106" s="2" t="s">
        <v>49</v>
      </c>
      <c r="F106" s="9">
        <v>0.83</v>
      </c>
      <c r="G106" s="39">
        <v>0</v>
      </c>
      <c r="H106" t="str">
        <f>IF(F106&gt;=$J$9,IF(T_4_5671012315257[[#This Row],[Errors]]=0,"True Positive","False Positive"),IF(T_4_5671012315257[[#This Row],[Errors]]&gt;0,"False Negative","True Negative"))</f>
        <v>True Positive</v>
      </c>
      <c r="J106" s="2"/>
    </row>
    <row r="107" spans="1:10" x14ac:dyDescent="0.25">
      <c r="A107" t="s">
        <v>342</v>
      </c>
      <c r="C107" t="s">
        <v>264</v>
      </c>
      <c r="D107" t="s">
        <v>49</v>
      </c>
      <c r="E107" s="2" t="s">
        <v>49</v>
      </c>
      <c r="F107" s="9">
        <v>0.83</v>
      </c>
      <c r="G107" s="39">
        <v>0</v>
      </c>
      <c r="H107" t="str">
        <f>IF(F107&gt;=$J$9,IF(T_4_5671012315257[[#This Row],[Errors]]=0,"True Positive","False Positive"),IF(T_4_5671012315257[[#This Row],[Errors]]&gt;0,"False Negative","True Negative"))</f>
        <v>True Positive</v>
      </c>
      <c r="J107" s="2"/>
    </row>
    <row r="108" spans="1:10" x14ac:dyDescent="0.25">
      <c r="A108" t="s">
        <v>343</v>
      </c>
      <c r="C108" t="s">
        <v>264</v>
      </c>
      <c r="D108" t="s">
        <v>193</v>
      </c>
      <c r="E108" s="2" t="s">
        <v>193</v>
      </c>
      <c r="F108" s="9">
        <v>0.68</v>
      </c>
      <c r="G108" s="39">
        <v>0</v>
      </c>
      <c r="H108" t="str">
        <f>IF(F108&gt;=$J$9,IF(T_4_5671012315257[[#This Row],[Errors]]=0,"True Positive","False Positive"),IF(T_4_5671012315257[[#This Row],[Errors]]&gt;0,"False Negative","True Negative"))</f>
        <v>True Positive</v>
      </c>
      <c r="J108" s="2"/>
    </row>
    <row r="109" spans="1:10" x14ac:dyDescent="0.25">
      <c r="A109" t="s">
        <v>344</v>
      </c>
      <c r="C109" t="s">
        <v>264</v>
      </c>
      <c r="D109" t="s">
        <v>193</v>
      </c>
      <c r="E109" s="2" t="s">
        <v>193</v>
      </c>
      <c r="F109" s="9">
        <v>0.68</v>
      </c>
      <c r="G109" s="39">
        <v>0</v>
      </c>
      <c r="H109" t="str">
        <f>IF(F109&gt;=$J$9,IF(T_4_5671012315257[[#This Row],[Errors]]=0,"True Positive","False Positive"),IF(T_4_5671012315257[[#This Row],[Errors]]&gt;0,"False Negative","True Negative"))</f>
        <v>True Positive</v>
      </c>
      <c r="J109" s="2"/>
    </row>
    <row r="110" spans="1:10" x14ac:dyDescent="0.25">
      <c r="A110" t="s">
        <v>345</v>
      </c>
      <c r="C110" t="s">
        <v>264</v>
      </c>
      <c r="D110" t="s">
        <v>233</v>
      </c>
      <c r="E110" s="2" t="s">
        <v>233</v>
      </c>
      <c r="F110" s="9">
        <v>0.77</v>
      </c>
      <c r="G110" s="39">
        <v>0</v>
      </c>
      <c r="H110" t="str">
        <f>IF(F110&gt;=$J$9,IF(T_4_5671012315257[[#This Row],[Errors]]=0,"True Positive","False Positive"),IF(T_4_5671012315257[[#This Row],[Errors]]&gt;0,"False Negative","True Negative"))</f>
        <v>True Positive</v>
      </c>
      <c r="J110" s="2"/>
    </row>
    <row r="111" spans="1:10" x14ac:dyDescent="0.25">
      <c r="A111" t="s">
        <v>346</v>
      </c>
      <c r="C111" t="s">
        <v>264</v>
      </c>
      <c r="D111" t="s">
        <v>233</v>
      </c>
      <c r="E111" s="2" t="s">
        <v>233</v>
      </c>
      <c r="F111" s="9">
        <v>0.77</v>
      </c>
      <c r="G111" s="39">
        <v>0</v>
      </c>
      <c r="H111" t="str">
        <f>IF(F111&gt;=$J$9,IF(T_4_5671012315257[[#This Row],[Errors]]=0,"True Positive","False Positive"),IF(T_4_5671012315257[[#This Row],[Errors]]&gt;0,"False Negative","True Negative"))</f>
        <v>True Positive</v>
      </c>
      <c r="J111" s="2"/>
    </row>
    <row r="112" spans="1:10" x14ac:dyDescent="0.25">
      <c r="A112" t="s">
        <v>347</v>
      </c>
      <c r="C112" t="s">
        <v>264</v>
      </c>
      <c r="D112" t="s">
        <v>227</v>
      </c>
      <c r="E112" s="2" t="s">
        <v>227</v>
      </c>
      <c r="F112" s="9">
        <v>0.77</v>
      </c>
      <c r="G112" s="39">
        <v>0</v>
      </c>
      <c r="H112" t="str">
        <f>IF(F112&gt;=$J$9,IF(T_4_5671012315257[[#This Row],[Errors]]=0,"True Positive","False Positive"),IF(T_4_5671012315257[[#This Row],[Errors]]&gt;0,"False Negative","True Negative"))</f>
        <v>True Positive</v>
      </c>
      <c r="J112" s="2"/>
    </row>
    <row r="113" spans="1:10" x14ac:dyDescent="0.25">
      <c r="A113" t="s">
        <v>348</v>
      </c>
      <c r="C113" t="s">
        <v>264</v>
      </c>
      <c r="D113" t="s">
        <v>227</v>
      </c>
      <c r="E113" s="2" t="s">
        <v>227</v>
      </c>
      <c r="F113" s="9">
        <v>0.77</v>
      </c>
      <c r="G113" s="39">
        <v>0</v>
      </c>
      <c r="H113" t="str">
        <f>IF(F113&gt;=$J$9,IF(T_4_5671012315257[[#This Row],[Errors]]=0,"True Positive","False Positive"),IF(T_4_5671012315257[[#This Row],[Errors]]&gt;0,"False Negative","True Negative"))</f>
        <v>True Positive</v>
      </c>
      <c r="J113" s="2"/>
    </row>
    <row r="114" spans="1:10" x14ac:dyDescent="0.25">
      <c r="A114" t="s">
        <v>349</v>
      </c>
      <c r="C114" t="s">
        <v>264</v>
      </c>
      <c r="D114" t="s">
        <v>11</v>
      </c>
      <c r="E114" s="2" t="s">
        <v>11</v>
      </c>
      <c r="F114" s="9">
        <v>0.78</v>
      </c>
      <c r="G114" s="39">
        <v>0</v>
      </c>
      <c r="H114" t="str">
        <f>IF(F114&gt;=$J$9,IF(T_4_5671012315257[[#This Row],[Errors]]=0,"True Positive","False Positive"),IF(T_4_5671012315257[[#This Row],[Errors]]&gt;0,"False Negative","True Negative"))</f>
        <v>True Positive</v>
      </c>
      <c r="J114" s="2"/>
    </row>
    <row r="115" spans="1:10" x14ac:dyDescent="0.25">
      <c r="A115" t="s">
        <v>350</v>
      </c>
      <c r="C115" t="s">
        <v>264</v>
      </c>
      <c r="D115" t="s">
        <v>11</v>
      </c>
      <c r="E115" s="2" t="s">
        <v>11</v>
      </c>
      <c r="F115" s="9">
        <v>0.78</v>
      </c>
      <c r="G115" s="39">
        <v>0</v>
      </c>
      <c r="H115" t="str">
        <f>IF(F115&gt;=$J$9,IF(T_4_5671012315257[[#This Row],[Errors]]=0,"True Positive","False Positive"),IF(T_4_5671012315257[[#This Row],[Errors]]&gt;0,"False Negative","True Negative"))</f>
        <v>True Positive</v>
      </c>
      <c r="J115" s="2"/>
    </row>
    <row r="116" spans="1:10" x14ac:dyDescent="0.25">
      <c r="A116" t="s">
        <v>351</v>
      </c>
      <c r="C116" t="s">
        <v>264</v>
      </c>
      <c r="D116" t="s">
        <v>11</v>
      </c>
      <c r="E116" s="2" t="s">
        <v>11</v>
      </c>
      <c r="F116" s="9">
        <v>0.81</v>
      </c>
      <c r="G116" s="39">
        <v>0</v>
      </c>
      <c r="H116" t="str">
        <f>IF(F116&gt;=$J$9,IF(T_4_5671012315257[[#This Row],[Errors]]=0,"True Positive","False Positive"),IF(T_4_5671012315257[[#This Row],[Errors]]&gt;0,"False Negative","True Negative"))</f>
        <v>True Positive</v>
      </c>
      <c r="J116" s="2"/>
    </row>
    <row r="117" spans="1:10" x14ac:dyDescent="0.25">
      <c r="A117" t="s">
        <v>352</v>
      </c>
      <c r="C117" t="s">
        <v>264</v>
      </c>
      <c r="D117" t="s">
        <v>11</v>
      </c>
      <c r="E117" s="2" t="s">
        <v>11</v>
      </c>
      <c r="F117" s="9">
        <v>0.81</v>
      </c>
      <c r="G117" s="39">
        <v>0</v>
      </c>
      <c r="H117" t="str">
        <f>IF(F117&gt;=$J$9,IF(T_4_5671012315257[[#This Row],[Errors]]=0,"True Positive","False Positive"),IF(T_4_5671012315257[[#This Row],[Errors]]&gt;0,"False Negative","True Negative"))</f>
        <v>True Positive</v>
      </c>
      <c r="J117" s="2"/>
    </row>
    <row r="118" spans="1:10" x14ac:dyDescent="0.25">
      <c r="A118" t="s">
        <v>353</v>
      </c>
      <c r="C118" t="s">
        <v>264</v>
      </c>
      <c r="D118" t="s">
        <v>51</v>
      </c>
      <c r="E118" s="2" t="s">
        <v>354</v>
      </c>
      <c r="F118" s="9">
        <v>0.46</v>
      </c>
      <c r="G118" s="39">
        <v>1</v>
      </c>
      <c r="H118" t="str">
        <f>IF(F118&gt;=$J$9,IF(T_4_5671012315257[[#This Row],[Errors]]=0,"True Positive","False Positive"),IF(T_4_5671012315257[[#This Row],[Errors]]&gt;0,"False Negative","True Negative"))</f>
        <v>False Negative</v>
      </c>
      <c r="J118" s="2"/>
    </row>
    <row r="119" spans="1:10" x14ac:dyDescent="0.25">
      <c r="A119" t="s">
        <v>355</v>
      </c>
      <c r="C119" t="s">
        <v>264</v>
      </c>
      <c r="D119" t="s">
        <v>51</v>
      </c>
      <c r="E119" s="2" t="s">
        <v>354</v>
      </c>
      <c r="F119" s="9">
        <v>0.46</v>
      </c>
      <c r="G119" s="39">
        <v>1</v>
      </c>
      <c r="H119" t="str">
        <f>IF(F119&gt;=$J$9,IF(T_4_5671012315257[[#This Row],[Errors]]=0,"True Positive","False Positive"),IF(T_4_5671012315257[[#This Row],[Errors]]&gt;0,"False Negative","True Negative"))</f>
        <v>False Negative</v>
      </c>
      <c r="J119" s="2"/>
    </row>
    <row r="120" spans="1:10" x14ac:dyDescent="0.25">
      <c r="A120" t="s">
        <v>356</v>
      </c>
      <c r="C120" t="s">
        <v>264</v>
      </c>
      <c r="D120" t="s">
        <v>10</v>
      </c>
      <c r="E120" s="2" t="s">
        <v>10</v>
      </c>
      <c r="F120" s="9">
        <v>0.84</v>
      </c>
      <c r="G120" s="39">
        <v>0</v>
      </c>
      <c r="H120" t="str">
        <f>IF(F120&gt;=$J$9,IF(T_4_5671012315257[[#This Row],[Errors]]=0,"True Positive","False Positive"),IF(T_4_5671012315257[[#This Row],[Errors]]&gt;0,"False Negative","True Negative"))</f>
        <v>True Positive</v>
      </c>
      <c r="J120" s="2"/>
    </row>
    <row r="121" spans="1:10" x14ac:dyDescent="0.25">
      <c r="A121" t="s">
        <v>357</v>
      </c>
      <c r="C121" t="s">
        <v>264</v>
      </c>
      <c r="D121" t="s">
        <v>10</v>
      </c>
      <c r="E121" s="2" t="s">
        <v>10</v>
      </c>
      <c r="F121" s="9">
        <v>0.84</v>
      </c>
      <c r="G121" s="39">
        <v>0</v>
      </c>
      <c r="H121" t="str">
        <f>IF(F121&gt;=$J$9,IF(T_4_5671012315257[[#This Row],[Errors]]=0,"True Positive","False Positive"),IF(T_4_5671012315257[[#This Row],[Errors]]&gt;0,"False Negative","True Negative"))</f>
        <v>True Positive</v>
      </c>
      <c r="J121" s="2"/>
    </row>
    <row r="122" spans="1:10" x14ac:dyDescent="0.25">
      <c r="A122" t="s">
        <v>358</v>
      </c>
      <c r="C122" t="s">
        <v>264</v>
      </c>
      <c r="D122" t="s">
        <v>10</v>
      </c>
      <c r="E122" s="2" t="s">
        <v>10</v>
      </c>
      <c r="F122" s="9">
        <v>0.74</v>
      </c>
      <c r="G122" s="39">
        <v>0</v>
      </c>
      <c r="H122" t="str">
        <f>IF(F122&gt;=$J$9,IF(T_4_5671012315257[[#This Row],[Errors]]=0,"True Positive","False Positive"),IF(T_4_5671012315257[[#This Row],[Errors]]&gt;0,"False Negative","True Negative"))</f>
        <v>True Positive</v>
      </c>
      <c r="J122" s="2"/>
    </row>
    <row r="123" spans="1:10" x14ac:dyDescent="0.25">
      <c r="A123" t="s">
        <v>359</v>
      </c>
      <c r="C123" t="s">
        <v>264</v>
      </c>
      <c r="D123" t="s">
        <v>10</v>
      </c>
      <c r="E123" s="2" t="s">
        <v>10</v>
      </c>
      <c r="F123" s="9">
        <v>0.74</v>
      </c>
      <c r="G123" s="39">
        <v>0</v>
      </c>
      <c r="H123" t="str">
        <f>IF(F123&gt;=$J$9,IF(T_4_5671012315257[[#This Row],[Errors]]=0,"True Positive","False Positive"),IF(T_4_5671012315257[[#This Row],[Errors]]&gt;0,"False Negative","True Negative"))</f>
        <v>True Positive</v>
      </c>
      <c r="J123" s="2"/>
    </row>
    <row r="124" spans="1:10" x14ac:dyDescent="0.25">
      <c r="A124" t="s">
        <v>360</v>
      </c>
      <c r="C124" t="s">
        <v>264</v>
      </c>
      <c r="D124" t="s">
        <v>142</v>
      </c>
      <c r="E124" s="2" t="s">
        <v>142</v>
      </c>
      <c r="F124" s="9">
        <v>0.51</v>
      </c>
      <c r="G124" s="39">
        <v>0</v>
      </c>
      <c r="H124" t="str">
        <f>IF(F124&gt;=$J$9,IF(T_4_5671012315257[[#This Row],[Errors]]=0,"True Positive","False Positive"),IF(T_4_5671012315257[[#This Row],[Errors]]&gt;0,"False Negative","True Negative"))</f>
        <v>True Negative</v>
      </c>
      <c r="J124" s="2"/>
    </row>
    <row r="125" spans="1:10" x14ac:dyDescent="0.25">
      <c r="A125" t="s">
        <v>361</v>
      </c>
      <c r="C125" t="s">
        <v>264</v>
      </c>
      <c r="D125" t="s">
        <v>142</v>
      </c>
      <c r="E125" s="2" t="s">
        <v>142</v>
      </c>
      <c r="F125" s="9">
        <v>0.51</v>
      </c>
      <c r="G125" s="39">
        <v>0</v>
      </c>
      <c r="H125" t="str">
        <f>IF(F125&gt;=$J$9,IF(T_4_5671012315257[[#This Row],[Errors]]=0,"True Positive","False Positive"),IF(T_4_5671012315257[[#This Row],[Errors]]&gt;0,"False Negative","True Negative"))</f>
        <v>True Negative</v>
      </c>
      <c r="J125" s="2"/>
    </row>
    <row r="126" spans="1:10" x14ac:dyDescent="0.25">
      <c r="A126" t="s">
        <v>362</v>
      </c>
      <c r="C126" t="s">
        <v>264</v>
      </c>
      <c r="D126" t="s">
        <v>140</v>
      </c>
      <c r="E126" s="2" t="s">
        <v>140</v>
      </c>
      <c r="F126" s="9">
        <v>0.5</v>
      </c>
      <c r="G126" s="39">
        <v>0</v>
      </c>
      <c r="H126" t="str">
        <f>IF(F126&gt;=$J$9,IF(T_4_5671012315257[[#This Row],[Errors]]=0,"True Positive","False Positive"),IF(T_4_5671012315257[[#This Row],[Errors]]&gt;0,"False Negative","True Negative"))</f>
        <v>True Negative</v>
      </c>
      <c r="J126" s="2"/>
    </row>
    <row r="127" spans="1:10" x14ac:dyDescent="0.25">
      <c r="A127" t="s">
        <v>363</v>
      </c>
      <c r="C127" t="s">
        <v>264</v>
      </c>
      <c r="D127" t="s">
        <v>140</v>
      </c>
      <c r="E127" s="2" t="s">
        <v>140</v>
      </c>
      <c r="F127" s="9">
        <v>0.5</v>
      </c>
      <c r="G127" s="39">
        <v>0</v>
      </c>
      <c r="H127" t="str">
        <f>IF(F127&gt;=$J$9,IF(T_4_5671012315257[[#This Row],[Errors]]=0,"True Positive","False Positive"),IF(T_4_5671012315257[[#This Row],[Errors]]&gt;0,"False Negative","True Negative"))</f>
        <v>True Negative</v>
      </c>
      <c r="J127" s="2"/>
    </row>
    <row r="128" spans="1:10" x14ac:dyDescent="0.25">
      <c r="A128" t="s">
        <v>364</v>
      </c>
      <c r="C128" t="s">
        <v>264</v>
      </c>
      <c r="D128" t="s">
        <v>140</v>
      </c>
      <c r="E128" s="2" t="s">
        <v>140</v>
      </c>
      <c r="F128" s="9">
        <v>0.63</v>
      </c>
      <c r="G128" s="39">
        <v>0</v>
      </c>
      <c r="H128" t="str">
        <f>IF(F128&gt;=$J$9,IF(T_4_5671012315257[[#This Row],[Errors]]=0,"True Positive","False Positive"),IF(T_4_5671012315257[[#This Row],[Errors]]&gt;0,"False Negative","True Negative"))</f>
        <v>True Negative</v>
      </c>
      <c r="J128" s="2"/>
    </row>
    <row r="129" spans="1:10" x14ac:dyDescent="0.25">
      <c r="A129" t="s">
        <v>365</v>
      </c>
      <c r="C129" t="s">
        <v>264</v>
      </c>
      <c r="D129" t="s">
        <v>140</v>
      </c>
      <c r="E129" s="2" t="s">
        <v>140</v>
      </c>
      <c r="F129" s="9">
        <v>0.63</v>
      </c>
      <c r="G129" s="39">
        <v>0</v>
      </c>
      <c r="H129" t="str">
        <f>IF(F129&gt;=$J$9,IF(T_4_5671012315257[[#This Row],[Errors]]=0,"True Positive","False Positive"),IF(T_4_5671012315257[[#This Row],[Errors]]&gt;0,"False Negative","True Negative"))</f>
        <v>True Negative</v>
      </c>
      <c r="J129" s="2"/>
    </row>
    <row r="130" spans="1:10" x14ac:dyDescent="0.25">
      <c r="A130" t="s">
        <v>366</v>
      </c>
      <c r="C130" t="s">
        <v>264</v>
      </c>
      <c r="D130" t="s">
        <v>140</v>
      </c>
      <c r="E130" s="2" t="s">
        <v>140</v>
      </c>
      <c r="F130" s="9">
        <v>0.63</v>
      </c>
      <c r="G130" s="39">
        <v>0</v>
      </c>
      <c r="H130" t="str">
        <f>IF(F130&gt;=$J$9,IF(T_4_5671012315257[[#This Row],[Errors]]=0,"True Positive","False Positive"),IF(T_4_5671012315257[[#This Row],[Errors]]&gt;0,"False Negative","True Negative"))</f>
        <v>True Negative</v>
      </c>
      <c r="J130" s="2"/>
    </row>
    <row r="131" spans="1:10" x14ac:dyDescent="0.25">
      <c r="A131" t="s">
        <v>367</v>
      </c>
      <c r="C131" t="s">
        <v>264</v>
      </c>
      <c r="D131" t="s">
        <v>140</v>
      </c>
      <c r="E131" s="2" t="s">
        <v>140</v>
      </c>
      <c r="F131" s="9">
        <v>0.63</v>
      </c>
      <c r="G131" s="39">
        <v>0</v>
      </c>
      <c r="H131" t="str">
        <f>IF(F131&gt;=$J$9,IF(T_4_5671012315257[[#This Row],[Errors]]=0,"True Positive","False Positive"),IF(T_4_5671012315257[[#This Row],[Errors]]&gt;0,"False Negative","True Negative"))</f>
        <v>True Negative</v>
      </c>
      <c r="J131" s="2"/>
    </row>
    <row r="132" spans="1:10" x14ac:dyDescent="0.25">
      <c r="A132" t="s">
        <v>368</v>
      </c>
      <c r="C132" t="s">
        <v>264</v>
      </c>
      <c r="D132" t="s">
        <v>18</v>
      </c>
      <c r="E132" s="2" t="s">
        <v>369</v>
      </c>
      <c r="F132" s="9">
        <v>0.56999999999999995</v>
      </c>
      <c r="G132" s="39">
        <v>1</v>
      </c>
      <c r="H132" t="str">
        <f>IF(F132&gt;=$J$9,IF(T_4_5671012315257[[#This Row],[Errors]]=0,"True Positive","False Positive"),IF(T_4_5671012315257[[#This Row],[Errors]]&gt;0,"False Negative","True Negative"))</f>
        <v>False Negative</v>
      </c>
      <c r="J132" s="2"/>
    </row>
    <row r="133" spans="1:10" x14ac:dyDescent="0.25">
      <c r="A133" t="s">
        <v>370</v>
      </c>
      <c r="C133" t="s">
        <v>264</v>
      </c>
      <c r="D133" t="s">
        <v>18</v>
      </c>
      <c r="E133" s="2" t="s">
        <v>369</v>
      </c>
      <c r="F133" s="9">
        <v>0.56999999999999995</v>
      </c>
      <c r="G133" s="39">
        <v>1</v>
      </c>
      <c r="H133" t="str">
        <f>IF(F133&gt;=$J$9,IF(T_4_5671012315257[[#This Row],[Errors]]=0,"True Positive","False Positive"),IF(T_4_5671012315257[[#This Row],[Errors]]&gt;0,"False Negative","True Negative"))</f>
        <v>False Negative</v>
      </c>
      <c r="J133" s="2"/>
    </row>
    <row r="134" spans="1:10" x14ac:dyDescent="0.25">
      <c r="A134" t="s">
        <v>371</v>
      </c>
      <c r="C134" t="s">
        <v>264</v>
      </c>
      <c r="D134" t="s">
        <v>198</v>
      </c>
      <c r="E134" s="2" t="s">
        <v>198</v>
      </c>
      <c r="F134" s="9">
        <v>0.5</v>
      </c>
      <c r="G134" s="39">
        <v>0</v>
      </c>
      <c r="H134" t="str">
        <f>IF(F134&gt;=$J$9,IF(T_4_5671012315257[[#This Row],[Errors]]=0,"True Positive","False Positive"),IF(T_4_5671012315257[[#This Row],[Errors]]&gt;0,"False Negative","True Negative"))</f>
        <v>True Negative</v>
      </c>
      <c r="J134" s="2"/>
    </row>
    <row r="135" spans="1:10" x14ac:dyDescent="0.25">
      <c r="A135" t="s">
        <v>372</v>
      </c>
      <c r="C135" t="s">
        <v>264</v>
      </c>
      <c r="D135" t="s">
        <v>198</v>
      </c>
      <c r="E135" s="2" t="s">
        <v>198</v>
      </c>
      <c r="F135" s="9">
        <v>0.5</v>
      </c>
      <c r="G135" s="39">
        <v>0</v>
      </c>
      <c r="H135" t="str">
        <f>IF(F135&gt;=$J$9,IF(T_4_5671012315257[[#This Row],[Errors]]=0,"True Positive","False Positive"),IF(T_4_5671012315257[[#This Row],[Errors]]&gt;0,"False Negative","True Negative"))</f>
        <v>True Negative</v>
      </c>
      <c r="J135" s="2"/>
    </row>
    <row r="136" spans="1:10" x14ac:dyDescent="0.25">
      <c r="A136" t="s">
        <v>373</v>
      </c>
      <c r="C136" t="s">
        <v>264</v>
      </c>
      <c r="D136" t="s">
        <v>215</v>
      </c>
      <c r="E136" s="2" t="s">
        <v>146</v>
      </c>
      <c r="F136" s="9">
        <v>0.46</v>
      </c>
      <c r="G136" s="39">
        <v>1</v>
      </c>
      <c r="H136" t="str">
        <f>IF(F136&gt;=$J$9,IF(T_4_5671012315257[[#This Row],[Errors]]=0,"True Positive","False Positive"),IF(T_4_5671012315257[[#This Row],[Errors]]&gt;0,"False Negative","True Negative"))</f>
        <v>False Negative</v>
      </c>
      <c r="J136" s="2"/>
    </row>
    <row r="137" spans="1:10" x14ac:dyDescent="0.25">
      <c r="A137" t="s">
        <v>374</v>
      </c>
      <c r="C137" t="s">
        <v>264</v>
      </c>
      <c r="D137" t="s">
        <v>215</v>
      </c>
      <c r="E137" s="2" t="s">
        <v>146</v>
      </c>
      <c r="F137" s="9">
        <v>0.46</v>
      </c>
      <c r="G137" s="39">
        <v>1</v>
      </c>
      <c r="H137" t="str">
        <f>IF(F137&gt;=$J$9,IF(T_4_5671012315257[[#This Row],[Errors]]=0,"True Positive","False Positive"),IF(T_4_5671012315257[[#This Row],[Errors]]&gt;0,"False Negative","True Negative"))</f>
        <v>False Negative</v>
      </c>
      <c r="J137" s="2"/>
    </row>
    <row r="138" spans="1:10" x14ac:dyDescent="0.25">
      <c r="A138" t="s">
        <v>375</v>
      </c>
      <c r="C138" t="s">
        <v>264</v>
      </c>
      <c r="D138" t="s">
        <v>215</v>
      </c>
      <c r="E138" s="2" t="s">
        <v>215</v>
      </c>
      <c r="F138" s="9">
        <v>0.72</v>
      </c>
      <c r="G138" s="39">
        <v>0</v>
      </c>
      <c r="H138" t="str">
        <f>IF(F138&gt;=$J$9,IF(T_4_5671012315257[[#This Row],[Errors]]=0,"True Positive","False Positive"),IF(T_4_5671012315257[[#This Row],[Errors]]&gt;0,"False Negative","True Negative"))</f>
        <v>True Positive</v>
      </c>
      <c r="J138" s="2"/>
    </row>
    <row r="139" spans="1:10" x14ac:dyDescent="0.25">
      <c r="A139" t="s">
        <v>376</v>
      </c>
      <c r="C139" t="s">
        <v>264</v>
      </c>
      <c r="D139" t="s">
        <v>215</v>
      </c>
      <c r="E139" s="2" t="s">
        <v>215</v>
      </c>
      <c r="F139" s="9">
        <v>0.72</v>
      </c>
      <c r="G139" s="39">
        <v>0</v>
      </c>
      <c r="H139" t="str">
        <f>IF(F139&gt;=$J$9,IF(T_4_5671012315257[[#This Row],[Errors]]=0,"True Positive","False Positive"),IF(T_4_5671012315257[[#This Row],[Errors]]&gt;0,"False Negative","True Negative"))</f>
        <v>True Positive</v>
      </c>
      <c r="J139" s="2"/>
    </row>
    <row r="140" spans="1:10" x14ac:dyDescent="0.25">
      <c r="A140" t="s">
        <v>377</v>
      </c>
      <c r="C140" t="s">
        <v>264</v>
      </c>
      <c r="D140" t="s">
        <v>19</v>
      </c>
      <c r="E140" s="2" t="s">
        <v>19</v>
      </c>
      <c r="F140" s="9">
        <v>0.61</v>
      </c>
      <c r="G140" s="39">
        <v>0</v>
      </c>
      <c r="H140" t="str">
        <f>IF(F140&gt;=$J$9,IF(T_4_5671012315257[[#This Row],[Errors]]=0,"True Positive","False Positive"),IF(T_4_5671012315257[[#This Row],[Errors]]&gt;0,"False Negative","True Negative"))</f>
        <v>True Negative</v>
      </c>
      <c r="J140" s="2"/>
    </row>
    <row r="141" spans="1:10" x14ac:dyDescent="0.25">
      <c r="A141" t="s">
        <v>378</v>
      </c>
      <c r="C141" t="s">
        <v>264</v>
      </c>
      <c r="D141" t="s">
        <v>19</v>
      </c>
      <c r="E141" s="2" t="s">
        <v>19</v>
      </c>
      <c r="F141" s="9">
        <v>0.61</v>
      </c>
      <c r="G141" s="39">
        <v>0</v>
      </c>
      <c r="H141" t="str">
        <f>IF(F141&gt;=$J$9,IF(T_4_5671012315257[[#This Row],[Errors]]=0,"True Positive","False Positive"),IF(T_4_5671012315257[[#This Row],[Errors]]&gt;0,"False Negative","True Negative"))</f>
        <v>True Negative</v>
      </c>
      <c r="J141" s="2"/>
    </row>
    <row r="142" spans="1:10" x14ac:dyDescent="0.25">
      <c r="A142" t="s">
        <v>379</v>
      </c>
      <c r="C142" t="s">
        <v>264</v>
      </c>
      <c r="D142" t="s">
        <v>8</v>
      </c>
      <c r="E142" s="2" t="s">
        <v>8</v>
      </c>
      <c r="F142" s="9">
        <v>0.66</v>
      </c>
      <c r="G142" s="39">
        <v>0</v>
      </c>
      <c r="H142" t="str">
        <f>IF(F142&gt;=$J$9,IF(T_4_5671012315257[[#This Row],[Errors]]=0,"True Positive","False Positive"),IF(T_4_5671012315257[[#This Row],[Errors]]&gt;0,"False Negative","True Negative"))</f>
        <v>True Negative</v>
      </c>
      <c r="J142" s="2"/>
    </row>
    <row r="143" spans="1:10" x14ac:dyDescent="0.25">
      <c r="A143" t="s">
        <v>380</v>
      </c>
      <c r="C143" t="s">
        <v>264</v>
      </c>
      <c r="D143" t="s">
        <v>8</v>
      </c>
      <c r="E143" s="2" t="s">
        <v>8</v>
      </c>
      <c r="F143" s="9">
        <v>0.66</v>
      </c>
      <c r="G143" s="39">
        <v>0</v>
      </c>
      <c r="H143" t="str">
        <f>IF(F143&gt;=$J$9,IF(T_4_5671012315257[[#This Row],[Errors]]=0,"True Positive","False Positive"),IF(T_4_5671012315257[[#This Row],[Errors]]&gt;0,"False Negative","True Negative"))</f>
        <v>True Negative</v>
      </c>
      <c r="J143" s="2"/>
    </row>
    <row r="144" spans="1:10" x14ac:dyDescent="0.25">
      <c r="A144" t="s">
        <v>381</v>
      </c>
      <c r="C144" t="s">
        <v>264</v>
      </c>
      <c r="D144" t="s">
        <v>191</v>
      </c>
      <c r="E144" s="2" t="s">
        <v>191</v>
      </c>
      <c r="F144" s="9">
        <v>0.77</v>
      </c>
      <c r="G144" s="39">
        <v>0</v>
      </c>
      <c r="H144" t="str">
        <f>IF(F144&gt;=$J$9,IF(T_4_5671012315257[[#This Row],[Errors]]=0,"True Positive","False Positive"),IF(T_4_5671012315257[[#This Row],[Errors]]&gt;0,"False Negative","True Negative"))</f>
        <v>True Positive</v>
      </c>
      <c r="J144" s="2"/>
    </row>
    <row r="145" spans="1:8" x14ac:dyDescent="0.25">
      <c r="A145" t="s">
        <v>382</v>
      </c>
      <c r="C145" s="2" t="s">
        <v>264</v>
      </c>
      <c r="D145" s="2" t="s">
        <v>28</v>
      </c>
      <c r="E145" s="9" t="s">
        <v>28</v>
      </c>
      <c r="F145" s="9">
        <v>0.87</v>
      </c>
      <c r="G145" s="9">
        <v>0</v>
      </c>
      <c r="H145" t="str">
        <f>IF(F145&gt;=$J$9,IF(T_4_5671012315257[[#This Row],[Errors]]=0,"True Positive","False Positive"),IF(T_4_5671012315257[[#This Row],[Errors]]&gt;0,"False Negative","True Negative"))</f>
        <v>True Positive</v>
      </c>
    </row>
    <row r="146" spans="1:8" x14ac:dyDescent="0.25">
      <c r="A146" t="s">
        <v>383</v>
      </c>
      <c r="C146" s="2" t="s">
        <v>264</v>
      </c>
      <c r="D146" s="2" t="s">
        <v>28</v>
      </c>
      <c r="E146" s="9" t="s">
        <v>28</v>
      </c>
      <c r="F146" s="9">
        <v>0.87</v>
      </c>
      <c r="G146" s="9">
        <v>0</v>
      </c>
      <c r="H146" t="str">
        <f>IF(F146&gt;=$J$9,IF(T_4_5671012315257[[#This Row],[Errors]]=0,"True Positive","False Positive"),IF(T_4_5671012315257[[#This Row],[Errors]]&gt;0,"False Negative","True Negative"))</f>
        <v>True Positive</v>
      </c>
    </row>
    <row r="147" spans="1:8" x14ac:dyDescent="0.25">
      <c r="A147" t="s">
        <v>384</v>
      </c>
      <c r="C147" s="2" t="s">
        <v>264</v>
      </c>
      <c r="D147" s="2" t="s">
        <v>230</v>
      </c>
      <c r="E147" s="9" t="s">
        <v>230</v>
      </c>
      <c r="F147" s="9">
        <v>0.56999999999999995</v>
      </c>
      <c r="G147" s="9">
        <v>0</v>
      </c>
      <c r="H147" t="str">
        <f>IF(F147&gt;=$J$9,IF(T_4_5671012315257[[#This Row],[Errors]]=0,"True Positive","False Positive"),IF(T_4_5671012315257[[#This Row],[Errors]]&gt;0,"False Negative","True Negative"))</f>
        <v>True Negative</v>
      </c>
    </row>
    <row r="148" spans="1:8" x14ac:dyDescent="0.25">
      <c r="A148" t="s">
        <v>385</v>
      </c>
      <c r="C148" s="2" t="s">
        <v>264</v>
      </c>
      <c r="D148" s="2" t="s">
        <v>230</v>
      </c>
      <c r="E148" s="9" t="s">
        <v>230</v>
      </c>
      <c r="F148" s="9">
        <v>0.56999999999999995</v>
      </c>
      <c r="G148" s="9">
        <v>0</v>
      </c>
      <c r="H148" t="str">
        <f>IF(F148&gt;=$J$9,IF(T_4_5671012315257[[#This Row],[Errors]]=0,"True Positive","False Positive"),IF(T_4_5671012315257[[#This Row],[Errors]]&gt;0,"False Negative","True Negative"))</f>
        <v>True Negative</v>
      </c>
    </row>
    <row r="149" spans="1:8" x14ac:dyDescent="0.25">
      <c r="A149" t="s">
        <v>386</v>
      </c>
      <c r="C149" s="2" t="s">
        <v>264</v>
      </c>
      <c r="D149" s="2" t="s">
        <v>202</v>
      </c>
      <c r="E149" s="9" t="s">
        <v>202</v>
      </c>
      <c r="F149" s="9">
        <v>0.71</v>
      </c>
      <c r="G149" s="9">
        <v>0</v>
      </c>
      <c r="H149" t="str">
        <f>IF(F149&gt;=$J$9,IF(T_4_5671012315257[[#This Row],[Errors]]=0,"True Positive","False Positive"),IF(T_4_5671012315257[[#This Row],[Errors]]&gt;0,"False Negative","True Negative"))</f>
        <v>True Positive</v>
      </c>
    </row>
    <row r="150" spans="1:8" x14ac:dyDescent="0.25">
      <c r="A150" t="s">
        <v>387</v>
      </c>
      <c r="C150" s="2" t="s">
        <v>264</v>
      </c>
      <c r="D150" s="2" t="s">
        <v>202</v>
      </c>
      <c r="E150" s="9" t="s">
        <v>202</v>
      </c>
      <c r="F150" s="9">
        <v>0.71</v>
      </c>
      <c r="G150" s="9">
        <v>0</v>
      </c>
      <c r="H150" t="str">
        <f>IF(F150&gt;=$J$9,IF(T_4_5671012315257[[#This Row],[Errors]]=0,"True Positive","False Positive"),IF(T_4_5671012315257[[#This Row],[Errors]]&gt;0,"False Negative","True Negative"))</f>
        <v>True Positive</v>
      </c>
    </row>
    <row r="151" spans="1:8" x14ac:dyDescent="0.25">
      <c r="A151" t="s">
        <v>388</v>
      </c>
      <c r="C151" s="2" t="s">
        <v>264</v>
      </c>
      <c r="D151" s="2" t="s">
        <v>194</v>
      </c>
      <c r="E151" s="9" t="s">
        <v>194</v>
      </c>
      <c r="F151" s="9">
        <v>0.75</v>
      </c>
      <c r="G151" s="9">
        <v>0</v>
      </c>
      <c r="H151" t="str">
        <f>IF(F151&gt;=$J$9,IF(T_4_5671012315257[[#This Row],[Errors]]=0,"True Positive","False Positive"),IF(T_4_5671012315257[[#This Row],[Errors]]&gt;0,"False Negative","True Negative"))</f>
        <v>True Positive</v>
      </c>
    </row>
    <row r="152" spans="1:8" x14ac:dyDescent="0.25">
      <c r="A152" t="s">
        <v>389</v>
      </c>
      <c r="C152" s="2" t="s">
        <v>264</v>
      </c>
      <c r="D152" s="2" t="s">
        <v>194</v>
      </c>
      <c r="E152" s="9" t="s">
        <v>194</v>
      </c>
      <c r="F152" s="9">
        <v>0.75</v>
      </c>
      <c r="G152" s="9">
        <v>0</v>
      </c>
      <c r="H152" t="str">
        <f>IF(F152&gt;=$J$9,IF(T_4_5671012315257[[#This Row],[Errors]]=0,"True Positive","False Positive"),IF(T_4_5671012315257[[#This Row],[Errors]]&gt;0,"False Negative","True Negative"))</f>
        <v>True Positive</v>
      </c>
    </row>
    <row r="153" spans="1:8" x14ac:dyDescent="0.25">
      <c r="A153" t="s">
        <v>390</v>
      </c>
      <c r="C153" s="2" t="s">
        <v>264</v>
      </c>
      <c r="D153" s="2" t="s">
        <v>199</v>
      </c>
      <c r="E153" s="9" t="s">
        <v>199</v>
      </c>
      <c r="F153" s="9">
        <v>0.77</v>
      </c>
      <c r="G153" s="9">
        <v>0</v>
      </c>
      <c r="H153" t="str">
        <f>IF(F153&gt;=$J$9,IF(T_4_5671012315257[[#This Row],[Errors]]=0,"True Positive","False Positive"),IF(T_4_5671012315257[[#This Row],[Errors]]&gt;0,"False Negative","True Negative"))</f>
        <v>True Positive</v>
      </c>
    </row>
    <row r="154" spans="1:8" x14ac:dyDescent="0.25">
      <c r="A154" t="s">
        <v>391</v>
      </c>
      <c r="C154" s="2" t="s">
        <v>264</v>
      </c>
      <c r="D154" s="2" t="s">
        <v>199</v>
      </c>
      <c r="E154" s="9" t="s">
        <v>199</v>
      </c>
      <c r="F154" s="9">
        <v>0.77</v>
      </c>
      <c r="G154" s="9">
        <v>0</v>
      </c>
      <c r="H154" t="str">
        <f>IF(F154&gt;=$J$9,IF(T_4_5671012315257[[#This Row],[Errors]]=0,"True Positive","False Positive"),IF(T_4_5671012315257[[#This Row],[Errors]]&gt;0,"False Negative","True Negative"))</f>
        <v>True Positive</v>
      </c>
    </row>
    <row r="155" spans="1:8" x14ac:dyDescent="0.25">
      <c r="A155" t="s">
        <v>392</v>
      </c>
      <c r="C155" s="2" t="s">
        <v>264</v>
      </c>
      <c r="D155" s="2" t="s">
        <v>204</v>
      </c>
      <c r="E155" s="9" t="s">
        <v>204</v>
      </c>
      <c r="F155" s="9">
        <v>0.63</v>
      </c>
      <c r="G155" s="9">
        <v>0</v>
      </c>
      <c r="H155" t="str">
        <f>IF(F155&gt;=$J$9,IF(T_4_5671012315257[[#This Row],[Errors]]=0,"True Positive","False Positive"),IF(T_4_5671012315257[[#This Row],[Errors]]&gt;0,"False Negative","True Negative"))</f>
        <v>True Negative</v>
      </c>
    </row>
    <row r="156" spans="1:8" x14ac:dyDescent="0.25">
      <c r="A156" t="s">
        <v>393</v>
      </c>
      <c r="C156" s="2" t="s">
        <v>264</v>
      </c>
      <c r="D156" s="2" t="s">
        <v>204</v>
      </c>
      <c r="E156" s="9" t="s">
        <v>204</v>
      </c>
      <c r="F156" s="9">
        <v>0.63</v>
      </c>
      <c r="G156" s="9">
        <v>0</v>
      </c>
      <c r="H156" t="str">
        <f>IF(F156&gt;=$J$9,IF(T_4_5671012315257[[#This Row],[Errors]]=0,"True Positive","False Positive"),IF(T_4_5671012315257[[#This Row],[Errors]]&gt;0,"False Negative","True Negative"))</f>
        <v>True Negative</v>
      </c>
    </row>
    <row r="157" spans="1:8" x14ac:dyDescent="0.25">
      <c r="A157" t="s">
        <v>394</v>
      </c>
      <c r="C157" s="2" t="s">
        <v>264</v>
      </c>
      <c r="D157" s="2" t="s">
        <v>141</v>
      </c>
      <c r="E157" s="9" t="s">
        <v>141</v>
      </c>
      <c r="F157" s="9">
        <v>0.55000000000000004</v>
      </c>
      <c r="G157" s="9">
        <v>0</v>
      </c>
      <c r="H157" t="str">
        <f>IF(F157&gt;=$J$9,IF(T_4_5671012315257[[#This Row],[Errors]]=0,"True Positive","False Positive"),IF(T_4_5671012315257[[#This Row],[Errors]]&gt;0,"False Negative","True Negative"))</f>
        <v>True Negative</v>
      </c>
    </row>
    <row r="158" spans="1:8" x14ac:dyDescent="0.25">
      <c r="A158" t="s">
        <v>395</v>
      </c>
      <c r="C158" s="2" t="s">
        <v>264</v>
      </c>
      <c r="D158" s="2" t="s">
        <v>141</v>
      </c>
      <c r="E158" s="9" t="s">
        <v>141</v>
      </c>
      <c r="F158" s="9">
        <v>0.55000000000000004</v>
      </c>
      <c r="G158" s="9">
        <v>0</v>
      </c>
      <c r="H158" t="str">
        <f>IF(F158&gt;=$J$9,IF(T_4_5671012315257[[#This Row],[Errors]]=0,"True Positive","False Positive"),IF(T_4_5671012315257[[#This Row],[Errors]]&gt;0,"False Negative","True Negative"))</f>
        <v>True Negative</v>
      </c>
    </row>
    <row r="159" spans="1:8" x14ac:dyDescent="0.25">
      <c r="A159" t="s">
        <v>396</v>
      </c>
      <c r="C159" s="2" t="s">
        <v>264</v>
      </c>
      <c r="D159" s="2" t="s">
        <v>135</v>
      </c>
      <c r="E159" s="9" t="s">
        <v>135</v>
      </c>
      <c r="F159" s="9">
        <v>0.75</v>
      </c>
      <c r="G159" s="9">
        <v>0</v>
      </c>
      <c r="H159" t="str">
        <f>IF(F159&gt;=$J$9,IF(T_4_5671012315257[[#This Row],[Errors]]=0,"True Positive","False Positive"),IF(T_4_5671012315257[[#This Row],[Errors]]&gt;0,"False Negative","True Negative"))</f>
        <v>True Positive</v>
      </c>
    </row>
    <row r="160" spans="1:8" x14ac:dyDescent="0.25">
      <c r="A160" t="s">
        <v>397</v>
      </c>
      <c r="C160" s="2" t="s">
        <v>264</v>
      </c>
      <c r="D160" s="2" t="s">
        <v>135</v>
      </c>
      <c r="E160" s="9" t="s">
        <v>135</v>
      </c>
      <c r="F160" s="9">
        <v>0.75</v>
      </c>
      <c r="G160" s="9">
        <v>0</v>
      </c>
      <c r="H160" t="str">
        <f>IF(F160&gt;=$J$9,IF(T_4_5671012315257[[#This Row],[Errors]]=0,"True Positive","False Positive"),IF(T_4_5671012315257[[#This Row],[Errors]]&gt;0,"False Negative","True Negative"))</f>
        <v>True Positive</v>
      </c>
    </row>
    <row r="161" spans="1:8" x14ac:dyDescent="0.25">
      <c r="A161" t="s">
        <v>398</v>
      </c>
      <c r="C161" s="2" t="s">
        <v>264</v>
      </c>
      <c r="D161" s="2" t="s">
        <v>44</v>
      </c>
      <c r="E161" s="9" t="s">
        <v>44</v>
      </c>
      <c r="F161" s="9">
        <v>0.66</v>
      </c>
      <c r="G161" s="9">
        <v>0</v>
      </c>
      <c r="H161" t="str">
        <f>IF(F161&gt;=$J$9,IF(T_4_5671012315257[[#This Row],[Errors]]=0,"True Positive","False Positive"),IF(T_4_5671012315257[[#This Row],[Errors]]&gt;0,"False Negative","True Negative"))</f>
        <v>True Negative</v>
      </c>
    </row>
    <row r="162" spans="1:8" x14ac:dyDescent="0.25">
      <c r="A162" t="s">
        <v>399</v>
      </c>
      <c r="C162" s="2" t="s">
        <v>264</v>
      </c>
      <c r="D162" s="2" t="s">
        <v>44</v>
      </c>
      <c r="E162" s="9" t="s">
        <v>44</v>
      </c>
      <c r="F162" s="9">
        <v>0.66</v>
      </c>
      <c r="G162" s="9">
        <v>0</v>
      </c>
      <c r="H162" t="str">
        <f>IF(F162&gt;=$J$9,IF(T_4_5671012315257[[#This Row],[Errors]]=0,"True Positive","False Positive"),IF(T_4_5671012315257[[#This Row],[Errors]]&gt;0,"False Negative","True Negative"))</f>
        <v>True Negative</v>
      </c>
    </row>
    <row r="163" spans="1:8" x14ac:dyDescent="0.25">
      <c r="A163" t="s">
        <v>400</v>
      </c>
      <c r="C163" s="2" t="s">
        <v>264</v>
      </c>
      <c r="D163" s="2" t="s">
        <v>44</v>
      </c>
      <c r="E163" s="9" t="s">
        <v>44</v>
      </c>
      <c r="F163" s="9">
        <v>0.73</v>
      </c>
      <c r="G163" s="9">
        <v>0</v>
      </c>
      <c r="H163" t="str">
        <f>IF(F163&gt;=$J$9,IF(T_4_5671012315257[[#This Row],[Errors]]=0,"True Positive","False Positive"),IF(T_4_5671012315257[[#This Row],[Errors]]&gt;0,"False Negative","True Negative"))</f>
        <v>True Positive</v>
      </c>
    </row>
    <row r="164" spans="1:8" x14ac:dyDescent="0.25">
      <c r="A164" t="s">
        <v>401</v>
      </c>
      <c r="C164" s="2" t="s">
        <v>264</v>
      </c>
      <c r="D164" s="2" t="s">
        <v>44</v>
      </c>
      <c r="E164" s="9" t="s">
        <v>44</v>
      </c>
      <c r="F164" s="9">
        <v>0.73</v>
      </c>
      <c r="G164" s="9">
        <v>0</v>
      </c>
      <c r="H164" t="str">
        <f>IF(F164&gt;=$J$9,IF(T_4_5671012315257[[#This Row],[Errors]]=0,"True Positive","False Positive"),IF(T_4_5671012315257[[#This Row],[Errors]]&gt;0,"False Negative","True Negative"))</f>
        <v>True Positive</v>
      </c>
    </row>
    <row r="165" spans="1:8" x14ac:dyDescent="0.25">
      <c r="A165" t="s">
        <v>402</v>
      </c>
      <c r="C165" s="2" t="s">
        <v>264</v>
      </c>
      <c r="D165" s="2" t="s">
        <v>242</v>
      </c>
      <c r="E165" s="9" t="s">
        <v>242</v>
      </c>
      <c r="F165" s="9">
        <v>0.14000000000000001</v>
      </c>
      <c r="G165" s="9">
        <v>0</v>
      </c>
      <c r="H165" t="str">
        <f>IF(F165&gt;=$J$9,IF(T_4_5671012315257[[#This Row],[Errors]]=0,"True Positive","False Positive"),IF(T_4_5671012315257[[#This Row],[Errors]]&gt;0,"False Negative","True Negative"))</f>
        <v>True Negative</v>
      </c>
    </row>
    <row r="166" spans="1:8" x14ac:dyDescent="0.25">
      <c r="A166" t="s">
        <v>404</v>
      </c>
      <c r="C166" s="2" t="s">
        <v>264</v>
      </c>
      <c r="D166" s="2" t="s">
        <v>242</v>
      </c>
      <c r="E166" s="9" t="s">
        <v>242</v>
      </c>
      <c r="F166" s="9">
        <v>0.14000000000000001</v>
      </c>
      <c r="G166" s="9">
        <v>0</v>
      </c>
      <c r="H166" t="str">
        <f>IF(F166&gt;=$J$9,IF(T_4_5671012315257[[#This Row],[Errors]]=0,"True Positive","False Positive"),IF(T_4_5671012315257[[#This Row],[Errors]]&gt;0,"False Negative","True Negative"))</f>
        <v>True Negative</v>
      </c>
    </row>
    <row r="167" spans="1:8" x14ac:dyDescent="0.25">
      <c r="A167" t="s">
        <v>405</v>
      </c>
      <c r="C167" s="2" t="s">
        <v>264</v>
      </c>
      <c r="D167" s="2" t="s">
        <v>203</v>
      </c>
      <c r="E167" s="9" t="s">
        <v>203</v>
      </c>
      <c r="F167" s="9">
        <v>0.12</v>
      </c>
      <c r="G167" s="9">
        <v>0</v>
      </c>
      <c r="H167" t="str">
        <f>IF(F167&gt;=$J$9,IF(T_4_5671012315257[[#This Row],[Errors]]=0,"True Positive","False Positive"),IF(T_4_5671012315257[[#This Row],[Errors]]&gt;0,"False Negative","True Negative"))</f>
        <v>True Negative</v>
      </c>
    </row>
    <row r="168" spans="1:8" x14ac:dyDescent="0.25">
      <c r="A168" t="s">
        <v>406</v>
      </c>
      <c r="C168" s="2" t="s">
        <v>264</v>
      </c>
      <c r="D168" s="2" t="s">
        <v>203</v>
      </c>
      <c r="E168" s="9" t="s">
        <v>203</v>
      </c>
      <c r="F168" s="9">
        <v>0.12</v>
      </c>
      <c r="G168" s="9">
        <v>0</v>
      </c>
      <c r="H168" t="str">
        <f>IF(F168&gt;=$J$9,IF(T_4_5671012315257[[#This Row],[Errors]]=0,"True Positive","False Positive"),IF(T_4_5671012315257[[#This Row],[Errors]]&gt;0,"False Negative","True Negative"))</f>
        <v>True Negative</v>
      </c>
    </row>
    <row r="169" spans="1:8" x14ac:dyDescent="0.25">
      <c r="A169" t="s">
        <v>407</v>
      </c>
      <c r="C169" s="2" t="s">
        <v>264</v>
      </c>
      <c r="D169" s="2" t="s">
        <v>240</v>
      </c>
      <c r="E169" s="9" t="s">
        <v>240</v>
      </c>
      <c r="F169" s="9">
        <v>0.57999999999999996</v>
      </c>
      <c r="G169" s="9">
        <v>0</v>
      </c>
      <c r="H169" t="str">
        <f>IF(F169&gt;=$J$9,IF(T_4_5671012315257[[#This Row],[Errors]]=0,"True Positive","False Positive"),IF(T_4_5671012315257[[#This Row],[Errors]]&gt;0,"False Negative","True Negative"))</f>
        <v>True Negative</v>
      </c>
    </row>
    <row r="170" spans="1:8" x14ac:dyDescent="0.25">
      <c r="A170" t="s">
        <v>409</v>
      </c>
      <c r="C170" s="2" t="s">
        <v>264</v>
      </c>
      <c r="D170" s="2" t="s">
        <v>240</v>
      </c>
      <c r="E170" s="9" t="s">
        <v>240</v>
      </c>
      <c r="F170" s="9">
        <v>0.57999999999999996</v>
      </c>
      <c r="G170" s="9">
        <v>0</v>
      </c>
      <c r="H170" t="str">
        <f>IF(F170&gt;=$J$9,IF(T_4_5671012315257[[#This Row],[Errors]]=0,"True Positive","False Positive"),IF(T_4_5671012315257[[#This Row],[Errors]]&gt;0,"False Negative","True Negative"))</f>
        <v>True Negative</v>
      </c>
    </row>
    <row r="171" spans="1:8" x14ac:dyDescent="0.25">
      <c r="A171" t="s">
        <v>410</v>
      </c>
      <c r="C171" s="2" t="s">
        <v>264</v>
      </c>
      <c r="D171" s="2" t="s">
        <v>156</v>
      </c>
      <c r="E171" s="9" t="s">
        <v>156</v>
      </c>
      <c r="F171" s="9">
        <v>0.12</v>
      </c>
      <c r="G171" s="9">
        <v>0</v>
      </c>
      <c r="H171" t="str">
        <f>IF(F171&gt;=$J$9,IF(T_4_5671012315257[[#This Row],[Errors]]=0,"True Positive","False Positive"),IF(T_4_5671012315257[[#This Row],[Errors]]&gt;0,"False Negative","True Negative"))</f>
        <v>True Negative</v>
      </c>
    </row>
    <row r="172" spans="1:8" x14ac:dyDescent="0.25">
      <c r="A172" t="s">
        <v>411</v>
      </c>
      <c r="C172" s="2" t="s">
        <v>264</v>
      </c>
      <c r="D172" s="2" t="s">
        <v>156</v>
      </c>
      <c r="E172" s="9" t="s">
        <v>156</v>
      </c>
      <c r="F172" s="9">
        <v>0.12</v>
      </c>
      <c r="G172" s="9">
        <v>0</v>
      </c>
      <c r="H172" t="str">
        <f>IF(F172&gt;=$J$9,IF(T_4_5671012315257[[#This Row],[Errors]]=0,"True Positive","False Positive"),IF(T_4_5671012315257[[#This Row],[Errors]]&gt;0,"False Negative","True Negative"))</f>
        <v>True Negative</v>
      </c>
    </row>
    <row r="173" spans="1:8" x14ac:dyDescent="0.25">
      <c r="A173" t="s">
        <v>412</v>
      </c>
      <c r="C173" s="2" t="s">
        <v>264</v>
      </c>
      <c r="D173" s="2" t="s">
        <v>36</v>
      </c>
      <c r="E173" s="9" t="s">
        <v>36</v>
      </c>
      <c r="F173" s="9">
        <v>0.5</v>
      </c>
      <c r="G173" s="9">
        <v>0</v>
      </c>
      <c r="H173" t="str">
        <f>IF(F173&gt;=$J$9,IF(T_4_5671012315257[[#This Row],[Errors]]=0,"True Positive","False Positive"),IF(T_4_5671012315257[[#This Row],[Errors]]&gt;0,"False Negative","True Negative"))</f>
        <v>True Negative</v>
      </c>
    </row>
    <row r="174" spans="1:8" x14ac:dyDescent="0.25">
      <c r="A174" t="s">
        <v>414</v>
      </c>
      <c r="C174" s="2" t="s">
        <v>264</v>
      </c>
      <c r="D174" s="2" t="s">
        <v>36</v>
      </c>
      <c r="E174" s="9" t="s">
        <v>36</v>
      </c>
      <c r="F174" s="9">
        <v>0.5</v>
      </c>
      <c r="G174" s="9">
        <v>0</v>
      </c>
      <c r="H174" t="str">
        <f>IF(F174&gt;=$J$9,IF(T_4_5671012315257[[#This Row],[Errors]]=0,"True Positive","False Positive"),IF(T_4_5671012315257[[#This Row],[Errors]]&gt;0,"False Negative","True Negative"))</f>
        <v>True Negative</v>
      </c>
    </row>
    <row r="175" spans="1:8" x14ac:dyDescent="0.25">
      <c r="A175" t="s">
        <v>415</v>
      </c>
      <c r="C175" s="2" t="s">
        <v>264</v>
      </c>
      <c r="D175" s="2" t="s">
        <v>36</v>
      </c>
      <c r="E175" s="9" t="s">
        <v>36</v>
      </c>
      <c r="F175" s="9">
        <v>0.78</v>
      </c>
      <c r="G175" s="9">
        <v>0</v>
      </c>
      <c r="H175" t="str">
        <f>IF(F175&gt;=$J$9,IF(T_4_5671012315257[[#This Row],[Errors]]=0,"True Positive","False Positive"),IF(T_4_5671012315257[[#This Row],[Errors]]&gt;0,"False Negative","True Negative"))</f>
        <v>True Positive</v>
      </c>
    </row>
    <row r="176" spans="1:8" x14ac:dyDescent="0.25">
      <c r="A176" t="s">
        <v>416</v>
      </c>
      <c r="C176" s="2" t="s">
        <v>264</v>
      </c>
      <c r="D176" s="2" t="s">
        <v>36</v>
      </c>
      <c r="E176" s="9" t="s">
        <v>36</v>
      </c>
      <c r="F176" s="9">
        <v>0.78</v>
      </c>
      <c r="G176" s="9">
        <v>0</v>
      </c>
      <c r="H176" t="str">
        <f>IF(F176&gt;=$J$9,IF(T_4_5671012315257[[#This Row],[Errors]]=0,"True Positive","False Positive"),IF(T_4_5671012315257[[#This Row],[Errors]]&gt;0,"False Negative","True Negative"))</f>
        <v>True Positive</v>
      </c>
    </row>
    <row r="177" spans="1:8" x14ac:dyDescent="0.25">
      <c r="A177" t="s">
        <v>417</v>
      </c>
      <c r="C177" s="2" t="s">
        <v>264</v>
      </c>
      <c r="D177" s="2" t="s">
        <v>195</v>
      </c>
      <c r="E177" s="9" t="s">
        <v>195</v>
      </c>
      <c r="F177" s="9">
        <v>0.78</v>
      </c>
      <c r="G177" s="9">
        <v>0</v>
      </c>
      <c r="H177" t="str">
        <f>IF(F177&gt;=$J$9,IF(T_4_5671012315257[[#This Row],[Errors]]=0,"True Positive","False Positive"),IF(T_4_5671012315257[[#This Row],[Errors]]&gt;0,"False Negative","True Negative"))</f>
        <v>True Positive</v>
      </c>
    </row>
    <row r="178" spans="1:8" x14ac:dyDescent="0.25">
      <c r="A178" t="s">
        <v>418</v>
      </c>
      <c r="C178" s="2" t="s">
        <v>264</v>
      </c>
      <c r="D178" s="2" t="s">
        <v>195</v>
      </c>
      <c r="E178" s="9" t="s">
        <v>195</v>
      </c>
      <c r="F178" s="9">
        <v>0.78</v>
      </c>
      <c r="G178" s="9">
        <v>0</v>
      </c>
      <c r="H178" t="str">
        <f>IF(F178&gt;=$J$9,IF(T_4_5671012315257[[#This Row],[Errors]]=0,"True Positive","False Positive"),IF(T_4_5671012315257[[#This Row],[Errors]]&gt;0,"False Negative","True Negative"))</f>
        <v>True Positive</v>
      </c>
    </row>
    <row r="179" spans="1:8" x14ac:dyDescent="0.25">
      <c r="A179" t="s">
        <v>419</v>
      </c>
      <c r="C179" s="2" t="s">
        <v>264</v>
      </c>
      <c r="D179" s="2" t="s">
        <v>158</v>
      </c>
      <c r="E179" s="9" t="s">
        <v>158</v>
      </c>
      <c r="F179" s="9">
        <v>0.61</v>
      </c>
      <c r="G179" s="9">
        <v>0</v>
      </c>
      <c r="H179" t="str">
        <f>IF(F179&gt;=$J$9,IF(T_4_5671012315257[[#This Row],[Errors]]=0,"True Positive","False Positive"),IF(T_4_5671012315257[[#This Row],[Errors]]&gt;0,"False Negative","True Negative"))</f>
        <v>True Negative</v>
      </c>
    </row>
    <row r="180" spans="1:8" x14ac:dyDescent="0.25">
      <c r="A180" t="s">
        <v>420</v>
      </c>
      <c r="C180" s="2" t="s">
        <v>264</v>
      </c>
      <c r="D180" s="2" t="s">
        <v>158</v>
      </c>
      <c r="E180" s="9" t="s">
        <v>158</v>
      </c>
      <c r="F180" s="9">
        <v>0.61</v>
      </c>
      <c r="G180" s="9">
        <v>0</v>
      </c>
      <c r="H180" t="str">
        <f>IF(F180&gt;=$J$9,IF(T_4_5671012315257[[#This Row],[Errors]]=0,"True Positive","False Positive"),IF(T_4_5671012315257[[#This Row],[Errors]]&gt;0,"False Negative","True Negative"))</f>
        <v>True Negative</v>
      </c>
    </row>
    <row r="181" spans="1:8" x14ac:dyDescent="0.25">
      <c r="A181" t="s">
        <v>421</v>
      </c>
      <c r="C181" s="2" t="s">
        <v>264</v>
      </c>
      <c r="D181" s="2" t="s">
        <v>2</v>
      </c>
      <c r="E181" s="9" t="s">
        <v>2</v>
      </c>
      <c r="F181" s="9">
        <v>0.83</v>
      </c>
      <c r="G181" s="9">
        <v>0</v>
      </c>
      <c r="H181" t="str">
        <f>IF(F181&gt;=$J$9,IF(T_4_5671012315257[[#This Row],[Errors]]=0,"True Positive","False Positive"),IF(T_4_5671012315257[[#This Row],[Errors]]&gt;0,"False Negative","True Negative"))</f>
        <v>True Positive</v>
      </c>
    </row>
    <row r="182" spans="1:8" x14ac:dyDescent="0.25">
      <c r="A182" t="s">
        <v>422</v>
      </c>
      <c r="C182" s="2" t="s">
        <v>264</v>
      </c>
      <c r="D182" s="2" t="s">
        <v>2</v>
      </c>
      <c r="E182" s="9" t="s">
        <v>2</v>
      </c>
      <c r="F182" s="9">
        <v>0.83</v>
      </c>
      <c r="G182" s="9">
        <v>0</v>
      </c>
      <c r="H182" t="str">
        <f>IF(F182&gt;=$J$9,IF(T_4_5671012315257[[#This Row],[Errors]]=0,"True Positive","False Positive"),IF(T_4_5671012315257[[#This Row],[Errors]]&gt;0,"False Negative","True Negative"))</f>
        <v>True Positive</v>
      </c>
    </row>
    <row r="183" spans="1:8" x14ac:dyDescent="0.25">
      <c r="A183" t="s">
        <v>423</v>
      </c>
      <c r="C183" s="2" t="s">
        <v>264</v>
      </c>
      <c r="D183" s="2" t="s">
        <v>2</v>
      </c>
      <c r="E183" s="9" t="s">
        <v>2</v>
      </c>
      <c r="F183" s="9">
        <v>0.78</v>
      </c>
      <c r="G183" s="9">
        <v>0</v>
      </c>
      <c r="H183" t="str">
        <f>IF(F183&gt;=$J$9,IF(T_4_5671012315257[[#This Row],[Errors]]=0,"True Positive","False Positive"),IF(T_4_5671012315257[[#This Row],[Errors]]&gt;0,"False Negative","True Negative"))</f>
        <v>True Positive</v>
      </c>
    </row>
    <row r="184" spans="1:8" x14ac:dyDescent="0.25">
      <c r="A184" t="s">
        <v>424</v>
      </c>
      <c r="C184" s="2" t="s">
        <v>264</v>
      </c>
      <c r="D184" s="2" t="s">
        <v>2</v>
      </c>
      <c r="E184" s="9" t="s">
        <v>2</v>
      </c>
      <c r="F184" s="9">
        <v>0.78</v>
      </c>
      <c r="G184" s="9">
        <v>0</v>
      </c>
      <c r="H184" t="str">
        <f>IF(F184&gt;=$J$9,IF(T_4_5671012315257[[#This Row],[Errors]]=0,"True Positive","False Positive"),IF(T_4_5671012315257[[#This Row],[Errors]]&gt;0,"False Negative","True Negative"))</f>
        <v>True Positive</v>
      </c>
    </row>
    <row r="185" spans="1:8" x14ac:dyDescent="0.25">
      <c r="A185" t="s">
        <v>425</v>
      </c>
      <c r="C185" s="2" t="s">
        <v>264</v>
      </c>
      <c r="D185" s="2" t="s">
        <v>226</v>
      </c>
      <c r="E185" s="9" t="s">
        <v>226</v>
      </c>
      <c r="F185" s="9">
        <v>0.8</v>
      </c>
      <c r="G185" s="9">
        <v>0</v>
      </c>
      <c r="H185" t="str">
        <f>IF(F185&gt;=$J$9,IF(T_4_5671012315257[[#This Row],[Errors]]=0,"True Positive","False Positive"),IF(T_4_5671012315257[[#This Row],[Errors]]&gt;0,"False Negative","True Negative"))</f>
        <v>True Positive</v>
      </c>
    </row>
    <row r="186" spans="1:8" x14ac:dyDescent="0.25">
      <c r="A186" t="s">
        <v>426</v>
      </c>
      <c r="C186" s="2" t="s">
        <v>264</v>
      </c>
      <c r="D186" s="2" t="s">
        <v>226</v>
      </c>
      <c r="E186" s="9" t="s">
        <v>226</v>
      </c>
      <c r="F186" s="9">
        <v>0.8</v>
      </c>
      <c r="G186" s="9">
        <v>0</v>
      </c>
      <c r="H186" t="str">
        <f>IF(F186&gt;=$J$9,IF(T_4_5671012315257[[#This Row],[Errors]]=0,"True Positive","False Positive"),IF(T_4_5671012315257[[#This Row],[Errors]]&gt;0,"False Negative","True Negative"))</f>
        <v>True Positive</v>
      </c>
    </row>
    <row r="187" spans="1:8" x14ac:dyDescent="0.25">
      <c r="A187" t="s">
        <v>427</v>
      </c>
      <c r="C187" s="2" t="s">
        <v>264</v>
      </c>
      <c r="D187" s="2" t="s">
        <v>226</v>
      </c>
      <c r="E187" s="9" t="s">
        <v>226</v>
      </c>
      <c r="F187" s="9">
        <v>0.83</v>
      </c>
      <c r="G187" s="9">
        <v>0</v>
      </c>
      <c r="H187" t="str">
        <f>IF(F187&gt;=$J$9,IF(T_4_5671012315257[[#This Row],[Errors]]=0,"True Positive","False Positive"),IF(T_4_5671012315257[[#This Row],[Errors]]&gt;0,"False Negative","True Negative"))</f>
        <v>True Positive</v>
      </c>
    </row>
    <row r="188" spans="1:8" x14ac:dyDescent="0.25">
      <c r="A188" t="s">
        <v>428</v>
      </c>
      <c r="C188" s="2" t="s">
        <v>264</v>
      </c>
      <c r="D188" s="2" t="s">
        <v>226</v>
      </c>
      <c r="E188" s="9" t="s">
        <v>226</v>
      </c>
      <c r="F188" s="9">
        <v>0.83</v>
      </c>
      <c r="G188" s="9">
        <v>0</v>
      </c>
      <c r="H188" t="str">
        <f>IF(F188&gt;=$J$9,IF(T_4_5671012315257[[#This Row],[Errors]]=0,"True Positive","False Positive"),IF(T_4_5671012315257[[#This Row],[Errors]]&gt;0,"False Negative","True Negative"))</f>
        <v>True Positive</v>
      </c>
    </row>
    <row r="189" spans="1:8" x14ac:dyDescent="0.25">
      <c r="A189" t="s">
        <v>429</v>
      </c>
      <c r="C189" s="2" t="s">
        <v>264</v>
      </c>
      <c r="D189" s="2" t="s">
        <v>16</v>
      </c>
      <c r="E189" s="9" t="s">
        <v>16</v>
      </c>
      <c r="F189" s="9">
        <v>0.85</v>
      </c>
      <c r="G189" s="9">
        <v>0</v>
      </c>
      <c r="H189" t="str">
        <f>IF(F189&gt;=$J$9,IF(T_4_5671012315257[[#This Row],[Errors]]=0,"True Positive","False Positive"),IF(T_4_5671012315257[[#This Row],[Errors]]&gt;0,"False Negative","True Negative"))</f>
        <v>True Positive</v>
      </c>
    </row>
    <row r="190" spans="1:8" x14ac:dyDescent="0.25">
      <c r="A190" t="s">
        <v>430</v>
      </c>
      <c r="C190" s="2" t="s">
        <v>264</v>
      </c>
      <c r="D190" s="2" t="s">
        <v>16</v>
      </c>
      <c r="E190" s="9" t="s">
        <v>16</v>
      </c>
      <c r="F190" s="9">
        <v>0.85</v>
      </c>
      <c r="G190" s="9">
        <v>0</v>
      </c>
      <c r="H190" t="str">
        <f>IF(F190&gt;=$J$9,IF(T_4_5671012315257[[#This Row],[Errors]]=0,"True Positive","False Positive"),IF(T_4_5671012315257[[#This Row],[Errors]]&gt;0,"False Negative","True Negative"))</f>
        <v>True Positive</v>
      </c>
    </row>
    <row r="191" spans="1:8" x14ac:dyDescent="0.25">
      <c r="A191" t="s">
        <v>431</v>
      </c>
      <c r="C191" s="2" t="s">
        <v>264</v>
      </c>
      <c r="D191" s="2" t="s">
        <v>248</v>
      </c>
      <c r="E191" s="9" t="s">
        <v>248</v>
      </c>
      <c r="F191" s="9">
        <v>0.66</v>
      </c>
      <c r="G191" s="9">
        <v>0</v>
      </c>
      <c r="H191" t="str">
        <f>IF(F191&gt;=$J$9,IF(T_4_5671012315257[[#This Row],[Errors]]=0,"True Positive","False Positive"),IF(T_4_5671012315257[[#This Row],[Errors]]&gt;0,"False Negative","True Negative"))</f>
        <v>True Negative</v>
      </c>
    </row>
    <row r="192" spans="1:8" x14ac:dyDescent="0.25">
      <c r="A192" t="s">
        <v>433</v>
      </c>
      <c r="C192" s="2" t="s">
        <v>264</v>
      </c>
      <c r="D192" s="2" t="s">
        <v>248</v>
      </c>
      <c r="E192" s="9" t="s">
        <v>248</v>
      </c>
      <c r="F192" s="9">
        <v>0.66</v>
      </c>
      <c r="G192" s="9">
        <v>0</v>
      </c>
      <c r="H192" t="str">
        <f>IF(F192&gt;=$J$9,IF(T_4_5671012315257[[#This Row],[Errors]]=0,"True Positive","False Positive"),IF(T_4_5671012315257[[#This Row],[Errors]]&gt;0,"False Negative","True Negative"))</f>
        <v>True Negative</v>
      </c>
    </row>
    <row r="193" spans="1:8" x14ac:dyDescent="0.25">
      <c r="A193" t="s">
        <v>434</v>
      </c>
      <c r="C193" s="2" t="s">
        <v>264</v>
      </c>
      <c r="D193" s="2" t="s">
        <v>248</v>
      </c>
      <c r="E193" s="9" t="s">
        <v>248</v>
      </c>
      <c r="F193" s="9">
        <v>0.17</v>
      </c>
      <c r="G193" s="9">
        <v>0</v>
      </c>
      <c r="H193" t="str">
        <f>IF(F193&gt;=$J$9,IF(T_4_5671012315257[[#This Row],[Errors]]=0,"True Positive","False Positive"),IF(T_4_5671012315257[[#This Row],[Errors]]&gt;0,"False Negative","True Negative"))</f>
        <v>True Negative</v>
      </c>
    </row>
    <row r="194" spans="1:8" x14ac:dyDescent="0.25">
      <c r="A194" t="s">
        <v>436</v>
      </c>
      <c r="C194" s="2" t="s">
        <v>264</v>
      </c>
      <c r="D194" s="2" t="s">
        <v>248</v>
      </c>
      <c r="E194" s="9" t="s">
        <v>248</v>
      </c>
      <c r="F194" s="9">
        <v>0.17</v>
      </c>
      <c r="G194" s="9">
        <v>0</v>
      </c>
      <c r="H194" t="str">
        <f>IF(F194&gt;=$J$9,IF(T_4_5671012315257[[#This Row],[Errors]]=0,"True Positive","False Positive"),IF(T_4_5671012315257[[#This Row],[Errors]]&gt;0,"False Negative","True Negative"))</f>
        <v>True Negative</v>
      </c>
    </row>
    <row r="195" spans="1:8" x14ac:dyDescent="0.25">
      <c r="A195" t="s">
        <v>437</v>
      </c>
      <c r="C195" s="2" t="s">
        <v>264</v>
      </c>
      <c r="D195" s="2" t="s">
        <v>26</v>
      </c>
      <c r="E195" s="9" t="s">
        <v>26</v>
      </c>
      <c r="F195" s="9">
        <v>0.8</v>
      </c>
      <c r="G195" s="9">
        <v>0</v>
      </c>
      <c r="H195" t="str">
        <f>IF(F195&gt;=$J$9,IF(T_4_5671012315257[[#This Row],[Errors]]=0,"True Positive","False Positive"),IF(T_4_5671012315257[[#This Row],[Errors]]&gt;0,"False Negative","True Negative"))</f>
        <v>True Positive</v>
      </c>
    </row>
    <row r="196" spans="1:8" x14ac:dyDescent="0.25">
      <c r="A196" t="s">
        <v>438</v>
      </c>
      <c r="C196" s="2" t="s">
        <v>264</v>
      </c>
      <c r="D196" s="2" t="s">
        <v>26</v>
      </c>
      <c r="E196" s="9" t="s">
        <v>26</v>
      </c>
      <c r="F196" s="9">
        <v>0.8</v>
      </c>
      <c r="G196" s="9">
        <v>0</v>
      </c>
      <c r="H196" t="str">
        <f>IF(F196&gt;=$J$9,IF(T_4_5671012315257[[#This Row],[Errors]]=0,"True Positive","False Positive"),IF(T_4_5671012315257[[#This Row],[Errors]]&gt;0,"False Negative","True Negative"))</f>
        <v>True Positive</v>
      </c>
    </row>
    <row r="197" spans="1:8" x14ac:dyDescent="0.25">
      <c r="A197" t="s">
        <v>439</v>
      </c>
      <c r="C197" s="2" t="s">
        <v>264</v>
      </c>
      <c r="D197" s="2" t="s">
        <v>208</v>
      </c>
      <c r="E197" s="9" t="s">
        <v>208</v>
      </c>
      <c r="F197" s="9">
        <v>0.77</v>
      </c>
      <c r="G197" s="9">
        <v>0</v>
      </c>
      <c r="H197" t="str">
        <f>IF(F197&gt;=$J$9,IF(T_4_5671012315257[[#This Row],[Errors]]=0,"True Positive","False Positive"),IF(T_4_5671012315257[[#This Row],[Errors]]&gt;0,"False Negative","True Negative"))</f>
        <v>True Positive</v>
      </c>
    </row>
    <row r="198" spans="1:8" x14ac:dyDescent="0.25">
      <c r="A198" t="s">
        <v>440</v>
      </c>
      <c r="C198" s="2" t="s">
        <v>264</v>
      </c>
      <c r="D198" s="2" t="s">
        <v>208</v>
      </c>
      <c r="E198" s="9" t="s">
        <v>208</v>
      </c>
      <c r="F198" s="9">
        <v>0.77</v>
      </c>
      <c r="G198" s="9">
        <v>0</v>
      </c>
      <c r="H198" t="str">
        <f>IF(F198&gt;=$J$9,IF(T_4_5671012315257[[#This Row],[Errors]]=0,"True Positive","False Positive"),IF(T_4_5671012315257[[#This Row],[Errors]]&gt;0,"False Negative","True Negative"))</f>
        <v>True Positive</v>
      </c>
    </row>
    <row r="199" spans="1:8" x14ac:dyDescent="0.25">
      <c r="A199" t="s">
        <v>441</v>
      </c>
      <c r="C199" s="2" t="s">
        <v>264</v>
      </c>
      <c r="D199" s="2" t="s">
        <v>225</v>
      </c>
      <c r="E199" s="9" t="s">
        <v>225</v>
      </c>
      <c r="F199" s="9">
        <v>0.56999999999999995</v>
      </c>
      <c r="G199" s="9">
        <v>0</v>
      </c>
      <c r="H199" t="str">
        <f>IF(F199&gt;=$J$9,IF(T_4_5671012315257[[#This Row],[Errors]]=0,"True Positive","False Positive"),IF(T_4_5671012315257[[#This Row],[Errors]]&gt;0,"False Negative","True Negative"))</f>
        <v>True Negative</v>
      </c>
    </row>
    <row r="200" spans="1:8" x14ac:dyDescent="0.25">
      <c r="A200" t="s">
        <v>442</v>
      </c>
      <c r="C200" s="2" t="s">
        <v>264</v>
      </c>
      <c r="D200" s="2" t="s">
        <v>225</v>
      </c>
      <c r="E200" s="9" t="s">
        <v>225</v>
      </c>
      <c r="F200" s="9">
        <v>0.56999999999999995</v>
      </c>
      <c r="G200" s="9">
        <v>0</v>
      </c>
      <c r="H200" t="str">
        <f>IF(F200&gt;=$J$9,IF(T_4_5671012315257[[#This Row],[Errors]]=0,"True Positive","False Positive"),IF(T_4_5671012315257[[#This Row],[Errors]]&gt;0,"False Negative","True Negative"))</f>
        <v>True Negative</v>
      </c>
    </row>
    <row r="201" spans="1:8" x14ac:dyDescent="0.25">
      <c r="A201" t="s">
        <v>443</v>
      </c>
      <c r="C201" s="2" t="s">
        <v>264</v>
      </c>
      <c r="D201" s="2" t="s">
        <v>155</v>
      </c>
      <c r="E201" s="9" t="s">
        <v>155</v>
      </c>
      <c r="F201" s="9">
        <v>0.71</v>
      </c>
      <c r="G201" s="9">
        <v>0</v>
      </c>
      <c r="H201" t="str">
        <f>IF(F201&gt;=$J$9,IF(T_4_5671012315257[[#This Row],[Errors]]=0,"True Positive","False Positive"),IF(T_4_5671012315257[[#This Row],[Errors]]&gt;0,"False Negative","True Negative"))</f>
        <v>True Positive</v>
      </c>
    </row>
    <row r="202" spans="1:8" x14ac:dyDescent="0.25">
      <c r="A202" t="s">
        <v>444</v>
      </c>
      <c r="C202" s="2" t="s">
        <v>264</v>
      </c>
      <c r="D202" s="2" t="s">
        <v>155</v>
      </c>
      <c r="E202" s="9" t="s">
        <v>155</v>
      </c>
      <c r="F202" s="9">
        <v>0.71</v>
      </c>
      <c r="G202" s="9">
        <v>0</v>
      </c>
      <c r="H202" t="str">
        <f>IF(F202&gt;=$J$9,IF(T_4_5671012315257[[#This Row],[Errors]]=0,"True Positive","False Positive"),IF(T_4_5671012315257[[#This Row],[Errors]]&gt;0,"False Negative","True Negative"))</f>
        <v>True Positive</v>
      </c>
    </row>
    <row r="203" spans="1:8" x14ac:dyDescent="0.25">
      <c r="A203" t="s">
        <v>445</v>
      </c>
      <c r="C203" s="2" t="s">
        <v>264</v>
      </c>
      <c r="D203" s="2" t="s">
        <v>155</v>
      </c>
      <c r="E203" s="9" t="s">
        <v>155</v>
      </c>
      <c r="F203" s="9">
        <v>0.11</v>
      </c>
      <c r="G203" s="9">
        <v>0</v>
      </c>
      <c r="H203" t="str">
        <f>IF(F203&gt;=$J$9,IF(T_4_5671012315257[[#This Row],[Errors]]=0,"True Positive","False Positive"),IF(T_4_5671012315257[[#This Row],[Errors]]&gt;0,"False Negative","True Negative"))</f>
        <v>True Negative</v>
      </c>
    </row>
    <row r="204" spans="1:8" x14ac:dyDescent="0.25">
      <c r="A204" t="s">
        <v>447</v>
      </c>
      <c r="C204" s="2" t="s">
        <v>264</v>
      </c>
      <c r="D204" s="2" t="s">
        <v>155</v>
      </c>
      <c r="E204" s="9" t="s">
        <v>155</v>
      </c>
      <c r="F204" s="9">
        <v>0.11</v>
      </c>
      <c r="G204" s="9">
        <v>0</v>
      </c>
      <c r="H204" t="str">
        <f>IF(F204&gt;=$J$9,IF(T_4_5671012315257[[#This Row],[Errors]]=0,"True Positive","False Positive"),IF(T_4_5671012315257[[#This Row],[Errors]]&gt;0,"False Negative","True Negative"))</f>
        <v>True Negative</v>
      </c>
    </row>
    <row r="205" spans="1:8" x14ac:dyDescent="0.25">
      <c r="A205" t="s">
        <v>448</v>
      </c>
      <c r="C205" s="2" t="s">
        <v>264</v>
      </c>
      <c r="D205" s="2" t="s">
        <v>119</v>
      </c>
      <c r="E205" s="9" t="s">
        <v>119</v>
      </c>
      <c r="F205" s="9">
        <v>0.67</v>
      </c>
      <c r="G205" s="9">
        <v>0</v>
      </c>
      <c r="H205" t="str">
        <f>IF(F205&gt;=$J$9,IF(T_4_5671012315257[[#This Row],[Errors]]=0,"True Positive","False Positive"),IF(T_4_5671012315257[[#This Row],[Errors]]&gt;0,"False Negative","True Negative"))</f>
        <v>True Negative</v>
      </c>
    </row>
    <row r="206" spans="1:8" x14ac:dyDescent="0.25">
      <c r="A206" t="s">
        <v>449</v>
      </c>
      <c r="C206" s="2" t="s">
        <v>264</v>
      </c>
      <c r="D206" s="2" t="s">
        <v>119</v>
      </c>
      <c r="E206" s="9" t="s">
        <v>119</v>
      </c>
      <c r="F206" s="9">
        <v>0.67</v>
      </c>
      <c r="G206" s="9">
        <v>0</v>
      </c>
      <c r="H206" t="str">
        <f>IF(F206&gt;=$J$9,IF(T_4_5671012315257[[#This Row],[Errors]]=0,"True Positive","False Positive"),IF(T_4_5671012315257[[#This Row],[Errors]]&gt;0,"False Negative","True Negative"))</f>
        <v>True Negative</v>
      </c>
    </row>
    <row r="207" spans="1:8" x14ac:dyDescent="0.25">
      <c r="A207" t="s">
        <v>450</v>
      </c>
      <c r="C207" s="2" t="s">
        <v>264</v>
      </c>
      <c r="D207" s="2" t="s">
        <v>119</v>
      </c>
      <c r="E207" s="9" t="s">
        <v>119</v>
      </c>
      <c r="F207" s="9">
        <v>0.74</v>
      </c>
      <c r="G207" s="9">
        <v>0</v>
      </c>
      <c r="H207" t="str">
        <f>IF(F207&gt;=$J$9,IF(T_4_5671012315257[[#This Row],[Errors]]=0,"True Positive","False Positive"),IF(T_4_5671012315257[[#This Row],[Errors]]&gt;0,"False Negative","True Negative"))</f>
        <v>True Positive</v>
      </c>
    </row>
    <row r="208" spans="1:8" x14ac:dyDescent="0.25">
      <c r="A208" t="s">
        <v>451</v>
      </c>
      <c r="C208" s="2" t="s">
        <v>264</v>
      </c>
      <c r="D208" s="2" t="s">
        <v>119</v>
      </c>
      <c r="E208" s="9" t="s">
        <v>119</v>
      </c>
      <c r="F208" s="9">
        <v>0.74</v>
      </c>
      <c r="G208" s="9">
        <v>0</v>
      </c>
      <c r="H208" t="str">
        <f>IF(F208&gt;=$J$9,IF(T_4_5671012315257[[#This Row],[Errors]]=0,"True Positive","False Positive"),IF(T_4_5671012315257[[#This Row],[Errors]]&gt;0,"False Negative","True Negative"))</f>
        <v>True Positive</v>
      </c>
    </row>
    <row r="209" spans="1:8" x14ac:dyDescent="0.25">
      <c r="A209" t="s">
        <v>452</v>
      </c>
      <c r="C209" s="2" t="s">
        <v>264</v>
      </c>
      <c r="D209" s="2" t="s">
        <v>119</v>
      </c>
      <c r="E209" s="9" t="s">
        <v>119</v>
      </c>
      <c r="F209" s="9">
        <v>0.75</v>
      </c>
      <c r="G209" s="9">
        <v>0</v>
      </c>
      <c r="H209" t="str">
        <f>IF(F209&gt;=$J$9,IF(T_4_5671012315257[[#This Row],[Errors]]=0,"True Positive","False Positive"),IF(T_4_5671012315257[[#This Row],[Errors]]&gt;0,"False Negative","True Negative"))</f>
        <v>True Positive</v>
      </c>
    </row>
    <row r="210" spans="1:8" x14ac:dyDescent="0.25">
      <c r="A210" t="s">
        <v>453</v>
      </c>
      <c r="C210" s="2" t="s">
        <v>264</v>
      </c>
      <c r="D210" s="2" t="s">
        <v>119</v>
      </c>
      <c r="E210" s="9" t="s">
        <v>119</v>
      </c>
      <c r="F210" s="9">
        <v>0.75</v>
      </c>
      <c r="G210" s="9">
        <v>0</v>
      </c>
      <c r="H210" t="str">
        <f>IF(F210&gt;=$J$9,IF(T_4_5671012315257[[#This Row],[Errors]]=0,"True Positive","False Positive"),IF(T_4_5671012315257[[#This Row],[Errors]]&gt;0,"False Negative","True Negative"))</f>
        <v>True Positive</v>
      </c>
    </row>
    <row r="211" spans="1:8" x14ac:dyDescent="0.25">
      <c r="A211" t="s">
        <v>454</v>
      </c>
      <c r="C211" s="2" t="s">
        <v>264</v>
      </c>
      <c r="D211" s="2" t="s">
        <v>127</v>
      </c>
      <c r="E211" s="9" t="s">
        <v>127</v>
      </c>
      <c r="F211" s="9">
        <v>0.71</v>
      </c>
      <c r="G211" s="9">
        <v>0</v>
      </c>
      <c r="H211" t="str">
        <f>IF(F211&gt;=$J$9,IF(T_4_5671012315257[[#This Row],[Errors]]=0,"True Positive","False Positive"),IF(T_4_5671012315257[[#This Row],[Errors]]&gt;0,"False Negative","True Negative"))</f>
        <v>True Positive</v>
      </c>
    </row>
    <row r="212" spans="1:8" x14ac:dyDescent="0.25">
      <c r="A212" t="s">
        <v>455</v>
      </c>
      <c r="C212" s="2" t="s">
        <v>264</v>
      </c>
      <c r="D212" s="2" t="s">
        <v>127</v>
      </c>
      <c r="E212" s="9" t="s">
        <v>127</v>
      </c>
      <c r="F212" s="9">
        <v>0.71</v>
      </c>
      <c r="G212" s="9">
        <v>0</v>
      </c>
      <c r="H212" t="str">
        <f>IF(F212&gt;=$J$9,IF(T_4_5671012315257[[#This Row],[Errors]]=0,"True Positive","False Positive"),IF(T_4_5671012315257[[#This Row],[Errors]]&gt;0,"False Negative","True Negative"))</f>
        <v>True Positive</v>
      </c>
    </row>
    <row r="213" spans="1:8" x14ac:dyDescent="0.25">
      <c r="A213" t="s">
        <v>456</v>
      </c>
      <c r="C213" s="2" t="s">
        <v>264</v>
      </c>
      <c r="D213" s="2" t="s">
        <v>229</v>
      </c>
      <c r="E213" s="9" t="s">
        <v>229</v>
      </c>
      <c r="F213" s="9">
        <v>0.75</v>
      </c>
      <c r="G213" s="9">
        <v>0</v>
      </c>
      <c r="H213" t="str">
        <f>IF(F213&gt;=$J$9,IF(T_4_5671012315257[[#This Row],[Errors]]=0,"True Positive","False Positive"),IF(T_4_5671012315257[[#This Row],[Errors]]&gt;0,"False Negative","True Negative"))</f>
        <v>True Positive</v>
      </c>
    </row>
    <row r="214" spans="1:8" x14ac:dyDescent="0.25">
      <c r="A214" t="s">
        <v>457</v>
      </c>
      <c r="C214" s="2" t="s">
        <v>264</v>
      </c>
      <c r="D214" s="2" t="s">
        <v>229</v>
      </c>
      <c r="E214" s="9" t="s">
        <v>229</v>
      </c>
      <c r="F214" s="9">
        <v>0.75</v>
      </c>
      <c r="G214" s="9">
        <v>0</v>
      </c>
      <c r="H214" t="str">
        <f>IF(F214&gt;=$J$9,IF(T_4_5671012315257[[#This Row],[Errors]]=0,"True Positive","False Positive"),IF(T_4_5671012315257[[#This Row],[Errors]]&gt;0,"False Negative","True Negative"))</f>
        <v>True Positive</v>
      </c>
    </row>
    <row r="215" spans="1:8" x14ac:dyDescent="0.25">
      <c r="A215" t="s">
        <v>458</v>
      </c>
      <c r="C215" s="2" t="s">
        <v>264</v>
      </c>
      <c r="D215" s="2" t="s">
        <v>243</v>
      </c>
      <c r="E215" s="9" t="s">
        <v>459</v>
      </c>
      <c r="F215" s="9">
        <v>0.55000000000000004</v>
      </c>
      <c r="G215" s="9">
        <v>1</v>
      </c>
      <c r="H215" t="str">
        <f>IF(F215&gt;=$J$9,IF(T_4_5671012315257[[#This Row],[Errors]]=0,"True Positive","False Positive"),IF(T_4_5671012315257[[#This Row],[Errors]]&gt;0,"False Negative","True Negative"))</f>
        <v>False Negative</v>
      </c>
    </row>
    <row r="216" spans="1:8" x14ac:dyDescent="0.25">
      <c r="A216" t="s">
        <v>460</v>
      </c>
      <c r="C216" s="2" t="s">
        <v>264</v>
      </c>
      <c r="D216" s="2" t="s">
        <v>243</v>
      </c>
      <c r="E216" s="9" t="s">
        <v>459</v>
      </c>
      <c r="F216" s="9">
        <v>0.55000000000000004</v>
      </c>
      <c r="G216" s="9">
        <v>1</v>
      </c>
      <c r="H216" t="str">
        <f>IF(F216&gt;=$J$9,IF(T_4_5671012315257[[#This Row],[Errors]]=0,"True Positive","False Positive"),IF(T_4_5671012315257[[#This Row],[Errors]]&gt;0,"False Negative","True Negative"))</f>
        <v>False Negative</v>
      </c>
    </row>
    <row r="217" spans="1:8" x14ac:dyDescent="0.25">
      <c r="A217" t="s">
        <v>461</v>
      </c>
      <c r="C217" s="2" t="s">
        <v>264</v>
      </c>
      <c r="D217" s="2" t="s">
        <v>143</v>
      </c>
      <c r="E217" s="9" t="s">
        <v>143</v>
      </c>
      <c r="F217" s="9">
        <v>0.7</v>
      </c>
      <c r="G217" s="9">
        <v>0</v>
      </c>
      <c r="H217" t="str">
        <f>IF(F217&gt;=$J$9,IF(T_4_5671012315257[[#This Row],[Errors]]=0,"True Positive","False Positive"),IF(T_4_5671012315257[[#This Row],[Errors]]&gt;0,"False Negative","True Negative"))</f>
        <v>True Positive</v>
      </c>
    </row>
    <row r="218" spans="1:8" x14ac:dyDescent="0.25">
      <c r="A218" t="s">
        <v>462</v>
      </c>
      <c r="C218" s="2" t="s">
        <v>264</v>
      </c>
      <c r="D218" s="2" t="s">
        <v>143</v>
      </c>
      <c r="E218" s="9" t="s">
        <v>143</v>
      </c>
      <c r="F218" s="9">
        <v>0.7</v>
      </c>
      <c r="G218" s="9">
        <v>0</v>
      </c>
      <c r="H218" t="str">
        <f>IF(F218&gt;=$J$9,IF(T_4_5671012315257[[#This Row],[Errors]]=0,"True Positive","False Positive"),IF(T_4_5671012315257[[#This Row],[Errors]]&gt;0,"False Negative","True Negative"))</f>
        <v>True Positive</v>
      </c>
    </row>
    <row r="219" spans="1:8" x14ac:dyDescent="0.25">
      <c r="A219" t="s">
        <v>463</v>
      </c>
      <c r="C219" s="2" t="s">
        <v>264</v>
      </c>
      <c r="D219" s="2" t="s">
        <v>73</v>
      </c>
      <c r="E219" s="9" t="s">
        <v>73</v>
      </c>
      <c r="F219" s="9">
        <v>0.81</v>
      </c>
      <c r="G219" s="9">
        <v>0</v>
      </c>
      <c r="H219" t="str">
        <f>IF(F219&gt;=$J$9,IF(T_4_5671012315257[[#This Row],[Errors]]=0,"True Positive","False Positive"),IF(T_4_5671012315257[[#This Row],[Errors]]&gt;0,"False Negative","True Negative"))</f>
        <v>True Positive</v>
      </c>
    </row>
    <row r="220" spans="1:8" x14ac:dyDescent="0.25">
      <c r="A220" t="s">
        <v>464</v>
      </c>
      <c r="C220" s="2" t="s">
        <v>264</v>
      </c>
      <c r="D220" s="2" t="s">
        <v>73</v>
      </c>
      <c r="E220" s="9" t="s">
        <v>73</v>
      </c>
      <c r="F220" s="9">
        <v>0.81</v>
      </c>
      <c r="G220" s="9">
        <v>0</v>
      </c>
      <c r="H220" t="str">
        <f>IF(F220&gt;=$J$9,IF(T_4_5671012315257[[#This Row],[Errors]]=0,"True Positive","False Positive"),IF(T_4_5671012315257[[#This Row],[Errors]]&gt;0,"False Negative","True Negative"))</f>
        <v>True Positive</v>
      </c>
    </row>
    <row r="221" spans="1:8" x14ac:dyDescent="0.25">
      <c r="A221" t="s">
        <v>465</v>
      </c>
      <c r="C221" s="2" t="s">
        <v>264</v>
      </c>
      <c r="D221" s="2" t="s">
        <v>73</v>
      </c>
      <c r="E221" s="9" t="s">
        <v>73</v>
      </c>
      <c r="F221" s="9">
        <v>0.56999999999999995</v>
      </c>
      <c r="G221" s="9">
        <v>0</v>
      </c>
      <c r="H221" t="str">
        <f>IF(F221&gt;=$J$9,IF(T_4_5671012315257[[#This Row],[Errors]]=0,"True Positive","False Positive"),IF(T_4_5671012315257[[#This Row],[Errors]]&gt;0,"False Negative","True Negative"))</f>
        <v>True Negative</v>
      </c>
    </row>
    <row r="222" spans="1:8" x14ac:dyDescent="0.25">
      <c r="A222" t="s">
        <v>466</v>
      </c>
      <c r="C222" s="2" t="s">
        <v>264</v>
      </c>
      <c r="D222" s="2" t="s">
        <v>73</v>
      </c>
      <c r="E222" s="9" t="s">
        <v>73</v>
      </c>
      <c r="F222" s="9">
        <v>0.56999999999999995</v>
      </c>
      <c r="G222" s="9">
        <v>0</v>
      </c>
      <c r="H222" t="str">
        <f>IF(F222&gt;=$J$9,IF(T_4_5671012315257[[#This Row],[Errors]]=0,"True Positive","False Positive"),IF(T_4_5671012315257[[#This Row],[Errors]]&gt;0,"False Negative","True Negative"))</f>
        <v>True Negative</v>
      </c>
    </row>
    <row r="223" spans="1:8" x14ac:dyDescent="0.25">
      <c r="A223" t="s">
        <v>467</v>
      </c>
      <c r="C223" s="2" t="s">
        <v>264</v>
      </c>
      <c r="D223" s="2" t="s">
        <v>234</v>
      </c>
      <c r="E223" s="9" t="s">
        <v>234</v>
      </c>
      <c r="F223" s="9">
        <v>0.49</v>
      </c>
      <c r="G223" s="9">
        <v>0</v>
      </c>
      <c r="H223" t="str">
        <f>IF(F223&gt;=$J$9,IF(T_4_5671012315257[[#This Row],[Errors]]=0,"True Positive","False Positive"),IF(T_4_5671012315257[[#This Row],[Errors]]&gt;0,"False Negative","True Negative"))</f>
        <v>True Negative</v>
      </c>
    </row>
    <row r="224" spans="1:8" x14ac:dyDescent="0.25">
      <c r="A224" t="s">
        <v>469</v>
      </c>
      <c r="C224" s="2" t="s">
        <v>264</v>
      </c>
      <c r="D224" s="2" t="s">
        <v>234</v>
      </c>
      <c r="E224" s="9" t="s">
        <v>234</v>
      </c>
      <c r="F224" s="9">
        <v>0.49</v>
      </c>
      <c r="G224" s="9">
        <v>0</v>
      </c>
      <c r="H224" t="str">
        <f>IF(F224&gt;=$J$9,IF(T_4_5671012315257[[#This Row],[Errors]]=0,"True Positive","False Positive"),IF(T_4_5671012315257[[#This Row],[Errors]]&gt;0,"False Negative","True Negative"))</f>
        <v>True Negative</v>
      </c>
    </row>
    <row r="225" spans="1:8" x14ac:dyDescent="0.25">
      <c r="A225" t="s">
        <v>470</v>
      </c>
      <c r="C225" s="2" t="s">
        <v>264</v>
      </c>
      <c r="D225" s="2" t="s">
        <v>234</v>
      </c>
      <c r="E225" s="9" t="s">
        <v>234</v>
      </c>
      <c r="F225" s="9">
        <v>0.82</v>
      </c>
      <c r="G225" s="9">
        <v>0</v>
      </c>
      <c r="H225" t="str">
        <f>IF(F225&gt;=$J$9,IF(T_4_5671012315257[[#This Row],[Errors]]=0,"True Positive","False Positive"),IF(T_4_5671012315257[[#This Row],[Errors]]&gt;0,"False Negative","True Negative"))</f>
        <v>True Positive</v>
      </c>
    </row>
    <row r="226" spans="1:8" x14ac:dyDescent="0.25">
      <c r="A226" t="s">
        <v>471</v>
      </c>
      <c r="C226" s="2" t="s">
        <v>264</v>
      </c>
      <c r="D226" s="2" t="s">
        <v>234</v>
      </c>
      <c r="E226" s="9" t="s">
        <v>234</v>
      </c>
      <c r="F226" s="9">
        <v>0.82</v>
      </c>
      <c r="G226" s="9">
        <v>0</v>
      </c>
      <c r="H226" t="str">
        <f>IF(F226&gt;=$J$9,IF(T_4_5671012315257[[#This Row],[Errors]]=0,"True Positive","False Positive"),IF(T_4_5671012315257[[#This Row],[Errors]]&gt;0,"False Negative","True Negative"))</f>
        <v>True Positive</v>
      </c>
    </row>
    <row r="227" spans="1:8" x14ac:dyDescent="0.25">
      <c r="A227" t="s">
        <v>472</v>
      </c>
      <c r="C227" s="2" t="s">
        <v>264</v>
      </c>
      <c r="D227" s="2" t="s">
        <v>12</v>
      </c>
      <c r="E227" s="9" t="s">
        <v>12</v>
      </c>
      <c r="F227" s="9">
        <v>0.85</v>
      </c>
      <c r="G227" s="9">
        <v>0</v>
      </c>
      <c r="H227" t="str">
        <f>IF(F227&gt;=$J$9,IF(T_4_5671012315257[[#This Row],[Errors]]=0,"True Positive","False Positive"),IF(T_4_5671012315257[[#This Row],[Errors]]&gt;0,"False Negative","True Negative"))</f>
        <v>True Positive</v>
      </c>
    </row>
    <row r="228" spans="1:8" x14ac:dyDescent="0.25">
      <c r="A228" t="s">
        <v>473</v>
      </c>
      <c r="C228" s="2" t="s">
        <v>264</v>
      </c>
      <c r="D228" s="2" t="s">
        <v>12</v>
      </c>
      <c r="E228" s="9" t="s">
        <v>12</v>
      </c>
      <c r="F228" s="9">
        <v>0.85</v>
      </c>
      <c r="G228" s="9">
        <v>0</v>
      </c>
      <c r="H228" t="str">
        <f>IF(F228&gt;=$J$9,IF(T_4_5671012315257[[#This Row],[Errors]]=0,"True Positive","False Positive"),IF(T_4_5671012315257[[#This Row],[Errors]]&gt;0,"False Negative","True Negative"))</f>
        <v>True Positive</v>
      </c>
    </row>
    <row r="229" spans="1:8" x14ac:dyDescent="0.25">
      <c r="A229" t="s">
        <v>474</v>
      </c>
      <c r="C229" s="2" t="s">
        <v>264</v>
      </c>
      <c r="D229" s="2" t="s">
        <v>12</v>
      </c>
      <c r="E229" s="9" t="s">
        <v>12</v>
      </c>
      <c r="F229" s="9">
        <v>0.62</v>
      </c>
      <c r="G229" s="9">
        <v>0</v>
      </c>
      <c r="H229" t="str">
        <f>IF(F229&gt;=$J$9,IF(T_4_5671012315257[[#This Row],[Errors]]=0,"True Positive","False Positive"),IF(T_4_5671012315257[[#This Row],[Errors]]&gt;0,"False Negative","True Negative"))</f>
        <v>True Negative</v>
      </c>
    </row>
    <row r="230" spans="1:8" x14ac:dyDescent="0.25">
      <c r="A230" t="s">
        <v>476</v>
      </c>
      <c r="C230" s="2" t="s">
        <v>264</v>
      </c>
      <c r="D230" s="2" t="s">
        <v>12</v>
      </c>
      <c r="E230" s="9" t="s">
        <v>12</v>
      </c>
      <c r="F230" s="9">
        <v>0.62</v>
      </c>
      <c r="G230" s="9">
        <v>0</v>
      </c>
      <c r="H230" t="str">
        <f>IF(F230&gt;=$J$9,IF(T_4_5671012315257[[#This Row],[Errors]]=0,"True Positive","False Positive"),IF(T_4_5671012315257[[#This Row],[Errors]]&gt;0,"False Negative","True Negative"))</f>
        <v>True Negative</v>
      </c>
    </row>
    <row r="231" spans="1:8" x14ac:dyDescent="0.25">
      <c r="A231" t="s">
        <v>477</v>
      </c>
      <c r="C231" s="2" t="s">
        <v>264</v>
      </c>
      <c r="D231" s="2" t="s">
        <v>12</v>
      </c>
      <c r="E231" s="9" t="s">
        <v>12</v>
      </c>
      <c r="F231" s="9">
        <v>0.8</v>
      </c>
      <c r="G231" s="9">
        <v>0</v>
      </c>
      <c r="H231" t="str">
        <f>IF(F231&gt;=$J$9,IF(T_4_5671012315257[[#This Row],[Errors]]=0,"True Positive","False Positive"),IF(T_4_5671012315257[[#This Row],[Errors]]&gt;0,"False Negative","True Negative"))</f>
        <v>True Positive</v>
      </c>
    </row>
    <row r="232" spans="1:8" x14ac:dyDescent="0.25">
      <c r="A232" t="s">
        <v>478</v>
      </c>
      <c r="C232" s="2" t="s">
        <v>264</v>
      </c>
      <c r="D232" s="2" t="s">
        <v>12</v>
      </c>
      <c r="E232" s="9" t="s">
        <v>12</v>
      </c>
      <c r="F232" s="9">
        <v>0.8</v>
      </c>
      <c r="G232" s="9">
        <v>0</v>
      </c>
      <c r="H232" t="str">
        <f>IF(F232&gt;=$J$9,IF(T_4_5671012315257[[#This Row],[Errors]]=0,"True Positive","False Positive"),IF(T_4_5671012315257[[#This Row],[Errors]]&gt;0,"False Negative","True Negative"))</f>
        <v>True Positive</v>
      </c>
    </row>
    <row r="233" spans="1:8" x14ac:dyDescent="0.25">
      <c r="A233" t="s">
        <v>479</v>
      </c>
      <c r="C233" s="2" t="s">
        <v>264</v>
      </c>
      <c r="D233" s="2" t="s">
        <v>12</v>
      </c>
      <c r="E233" s="9" t="s">
        <v>12</v>
      </c>
      <c r="F233" s="9">
        <v>0.72</v>
      </c>
      <c r="G233" s="9">
        <v>0</v>
      </c>
      <c r="H233" t="str">
        <f>IF(F233&gt;=$J$9,IF(T_4_5671012315257[[#This Row],[Errors]]=0,"True Positive","False Positive"),IF(T_4_5671012315257[[#This Row],[Errors]]&gt;0,"False Negative","True Negative"))</f>
        <v>True Positive</v>
      </c>
    </row>
    <row r="234" spans="1:8" x14ac:dyDescent="0.25">
      <c r="A234" t="s">
        <v>480</v>
      </c>
      <c r="C234" s="2" t="s">
        <v>264</v>
      </c>
      <c r="D234" s="2" t="s">
        <v>12</v>
      </c>
      <c r="E234" s="9" t="s">
        <v>12</v>
      </c>
      <c r="F234" s="9">
        <v>0.72</v>
      </c>
      <c r="G234" s="9">
        <v>0</v>
      </c>
      <c r="H234" t="str">
        <f>IF(F234&gt;=$J$9,IF(T_4_5671012315257[[#This Row],[Errors]]=0,"True Positive","False Positive"),IF(T_4_5671012315257[[#This Row],[Errors]]&gt;0,"False Negative","True Negative"))</f>
        <v>True Positive</v>
      </c>
    </row>
    <row r="235" spans="1:8" x14ac:dyDescent="0.25">
      <c r="A235" t="s">
        <v>481</v>
      </c>
      <c r="C235" s="2" t="s">
        <v>264</v>
      </c>
      <c r="D235" s="2" t="s">
        <v>12</v>
      </c>
      <c r="E235" s="9" t="s">
        <v>12</v>
      </c>
      <c r="F235" s="9">
        <v>0.55000000000000004</v>
      </c>
      <c r="G235" s="9">
        <v>0</v>
      </c>
      <c r="H235" t="str">
        <f>IF(F235&gt;=$J$9,IF(T_4_5671012315257[[#This Row],[Errors]]=0,"True Positive","False Positive"),IF(T_4_5671012315257[[#This Row],[Errors]]&gt;0,"False Negative","True Negative"))</f>
        <v>True Negative</v>
      </c>
    </row>
    <row r="236" spans="1:8" x14ac:dyDescent="0.25">
      <c r="A236" t="s">
        <v>482</v>
      </c>
      <c r="C236" s="2" t="s">
        <v>264</v>
      </c>
      <c r="D236" s="2" t="s">
        <v>12</v>
      </c>
      <c r="E236" s="9" t="s">
        <v>12</v>
      </c>
      <c r="F236" s="9">
        <v>0.55000000000000004</v>
      </c>
      <c r="G236" s="9">
        <v>0</v>
      </c>
      <c r="H236" t="str">
        <f>IF(F236&gt;=$J$9,IF(T_4_5671012315257[[#This Row],[Errors]]=0,"True Positive","False Positive"),IF(T_4_5671012315257[[#This Row],[Errors]]&gt;0,"False Negative","True Negative"))</f>
        <v>True Negative</v>
      </c>
    </row>
    <row r="237" spans="1:8" x14ac:dyDescent="0.25">
      <c r="A237" t="s">
        <v>483</v>
      </c>
      <c r="C237" s="2" t="s">
        <v>264</v>
      </c>
      <c r="D237" s="2" t="s">
        <v>12</v>
      </c>
      <c r="E237" s="9" t="s">
        <v>12</v>
      </c>
      <c r="F237" s="9">
        <v>0.6</v>
      </c>
      <c r="G237" s="9">
        <v>0</v>
      </c>
      <c r="H237" t="str">
        <f>IF(F237&gt;=$J$9,IF(T_4_5671012315257[[#This Row],[Errors]]=0,"True Positive","False Positive"),IF(T_4_5671012315257[[#This Row],[Errors]]&gt;0,"False Negative","True Negative"))</f>
        <v>True Negative</v>
      </c>
    </row>
    <row r="238" spans="1:8" x14ac:dyDescent="0.25">
      <c r="A238" t="s">
        <v>484</v>
      </c>
      <c r="C238" s="2" t="s">
        <v>264</v>
      </c>
      <c r="D238" s="2" t="s">
        <v>12</v>
      </c>
      <c r="E238" s="9" t="s">
        <v>12</v>
      </c>
      <c r="F238" s="9">
        <v>0.6</v>
      </c>
      <c r="G238" s="9">
        <v>0</v>
      </c>
      <c r="H238" t="str">
        <f>IF(F238&gt;=$J$9,IF(T_4_5671012315257[[#This Row],[Errors]]=0,"True Positive","False Positive"),IF(T_4_5671012315257[[#This Row],[Errors]]&gt;0,"False Negative","True Negative"))</f>
        <v>True Negative</v>
      </c>
    </row>
    <row r="239" spans="1:8" x14ac:dyDescent="0.25">
      <c r="A239" t="s">
        <v>485</v>
      </c>
      <c r="C239" s="2" t="s">
        <v>264</v>
      </c>
      <c r="D239" s="2" t="s">
        <v>217</v>
      </c>
      <c r="E239" s="9" t="s">
        <v>722</v>
      </c>
      <c r="F239" s="9">
        <v>0.49</v>
      </c>
      <c r="G239" s="9">
        <v>1</v>
      </c>
      <c r="H239" t="str">
        <f>IF(F239&gt;=$J$9,IF(T_4_5671012315257[[#This Row],[Errors]]=0,"True Positive","False Positive"),IF(T_4_5671012315257[[#This Row],[Errors]]&gt;0,"False Negative","True Negative"))</f>
        <v>False Negative</v>
      </c>
    </row>
    <row r="240" spans="1:8" x14ac:dyDescent="0.25">
      <c r="A240" t="s">
        <v>486</v>
      </c>
      <c r="C240" s="2" t="s">
        <v>264</v>
      </c>
      <c r="D240" s="2" t="s">
        <v>217</v>
      </c>
      <c r="E240" s="9" t="s">
        <v>722</v>
      </c>
      <c r="F240" s="9">
        <v>0.49</v>
      </c>
      <c r="G240" s="9">
        <v>1</v>
      </c>
      <c r="H240" t="str">
        <f>IF(F240&gt;=$J$9,IF(T_4_5671012315257[[#This Row],[Errors]]=0,"True Positive","False Positive"),IF(T_4_5671012315257[[#This Row],[Errors]]&gt;0,"False Negative","True Negative"))</f>
        <v>False Negative</v>
      </c>
    </row>
    <row r="241" spans="1:8" x14ac:dyDescent="0.25">
      <c r="A241" t="s">
        <v>487</v>
      </c>
      <c r="C241" s="2" t="s">
        <v>264</v>
      </c>
      <c r="D241" s="2" t="s">
        <v>239</v>
      </c>
      <c r="E241" s="9" t="s">
        <v>488</v>
      </c>
      <c r="F241" s="9">
        <v>0.12</v>
      </c>
      <c r="G241" s="9">
        <v>1</v>
      </c>
      <c r="H241" t="str">
        <f>IF(F241&gt;=$J$9,IF(T_4_5671012315257[[#This Row],[Errors]]=0,"True Positive","False Positive"),IF(T_4_5671012315257[[#This Row],[Errors]]&gt;0,"False Negative","True Negative"))</f>
        <v>False Negative</v>
      </c>
    </row>
    <row r="242" spans="1:8" x14ac:dyDescent="0.25">
      <c r="A242" t="s">
        <v>489</v>
      </c>
      <c r="C242" s="2" t="s">
        <v>264</v>
      </c>
      <c r="D242" s="2" t="s">
        <v>239</v>
      </c>
      <c r="E242" s="9" t="s">
        <v>488</v>
      </c>
      <c r="F242" s="9">
        <v>0.12</v>
      </c>
      <c r="G242" s="9">
        <v>1</v>
      </c>
      <c r="H242" t="str">
        <f>IF(F242&gt;=$J$9,IF(T_4_5671012315257[[#This Row],[Errors]]=0,"True Positive","False Positive"),IF(T_4_5671012315257[[#This Row],[Errors]]&gt;0,"False Negative","True Negative"))</f>
        <v>False Negative</v>
      </c>
    </row>
    <row r="243" spans="1:8" x14ac:dyDescent="0.25">
      <c r="A243" t="s">
        <v>490</v>
      </c>
      <c r="C243" s="2" t="s">
        <v>264</v>
      </c>
      <c r="D243" s="2" t="s">
        <v>17</v>
      </c>
      <c r="E243" s="9" t="s">
        <v>17</v>
      </c>
      <c r="F243" s="9">
        <v>0.86</v>
      </c>
      <c r="G243" s="9">
        <v>0</v>
      </c>
      <c r="H243" t="str">
        <f>IF(F243&gt;=$J$9,IF(T_4_5671012315257[[#This Row],[Errors]]=0,"True Positive","False Positive"),IF(T_4_5671012315257[[#This Row],[Errors]]&gt;0,"False Negative","True Negative"))</f>
        <v>True Positive</v>
      </c>
    </row>
    <row r="244" spans="1:8" x14ac:dyDescent="0.25">
      <c r="A244" t="s">
        <v>491</v>
      </c>
      <c r="C244" s="2" t="s">
        <v>264</v>
      </c>
      <c r="D244" s="2" t="s">
        <v>17</v>
      </c>
      <c r="E244" s="9" t="s">
        <v>17</v>
      </c>
      <c r="F244" s="9">
        <v>0.86</v>
      </c>
      <c r="G244" s="9">
        <v>0</v>
      </c>
      <c r="H244" t="str">
        <f>IF(F244&gt;=$J$9,IF(T_4_5671012315257[[#This Row],[Errors]]=0,"True Positive","False Positive"),IF(T_4_5671012315257[[#This Row],[Errors]]&gt;0,"False Negative","True Negative"))</f>
        <v>True Positive</v>
      </c>
    </row>
    <row r="245" spans="1:8" x14ac:dyDescent="0.25">
      <c r="A245" t="s">
        <v>492</v>
      </c>
      <c r="C245" s="2" t="s">
        <v>264</v>
      </c>
      <c r="D245" s="2" t="s">
        <v>213</v>
      </c>
      <c r="E245" s="9" t="s">
        <v>213</v>
      </c>
      <c r="F245" s="9">
        <v>0.73</v>
      </c>
      <c r="G245" s="9">
        <v>0</v>
      </c>
      <c r="H245" t="str">
        <f>IF(F245&gt;=$J$9,IF(T_4_5671012315257[[#This Row],[Errors]]=0,"True Positive","False Positive"),IF(T_4_5671012315257[[#This Row],[Errors]]&gt;0,"False Negative","True Negative"))</f>
        <v>True Positive</v>
      </c>
    </row>
    <row r="246" spans="1:8" x14ac:dyDescent="0.25">
      <c r="A246" t="s">
        <v>493</v>
      </c>
      <c r="C246" s="2" t="s">
        <v>264</v>
      </c>
      <c r="D246" s="2" t="s">
        <v>213</v>
      </c>
      <c r="E246" s="9" t="s">
        <v>213</v>
      </c>
      <c r="F246" s="9">
        <v>0.73</v>
      </c>
      <c r="G246" s="9">
        <v>0</v>
      </c>
      <c r="H246" t="str">
        <f>IF(F246&gt;=$J$9,IF(T_4_5671012315257[[#This Row],[Errors]]=0,"True Positive","False Positive"),IF(T_4_5671012315257[[#This Row],[Errors]]&gt;0,"False Negative","True Negative"))</f>
        <v>True Positive</v>
      </c>
    </row>
    <row r="247" spans="1:8" x14ac:dyDescent="0.25">
      <c r="A247" t="s">
        <v>494</v>
      </c>
      <c r="C247" s="2" t="s">
        <v>264</v>
      </c>
      <c r="D247" s="2" t="s">
        <v>153</v>
      </c>
      <c r="E247" s="9" t="s">
        <v>153</v>
      </c>
      <c r="F247" s="9">
        <v>0.63</v>
      </c>
      <c r="G247" s="9">
        <v>0</v>
      </c>
      <c r="H247" t="str">
        <f>IF(F247&gt;=$J$9,IF(T_4_5671012315257[[#This Row],[Errors]]=0,"True Positive","False Positive"),IF(T_4_5671012315257[[#This Row],[Errors]]&gt;0,"False Negative","True Negative"))</f>
        <v>True Negative</v>
      </c>
    </row>
    <row r="248" spans="1:8" x14ac:dyDescent="0.25">
      <c r="A248" t="s">
        <v>495</v>
      </c>
      <c r="C248" s="2" t="s">
        <v>264</v>
      </c>
      <c r="D248" s="2" t="s">
        <v>153</v>
      </c>
      <c r="E248" s="9" t="s">
        <v>153</v>
      </c>
      <c r="F248" s="9">
        <v>0.63</v>
      </c>
      <c r="G248" s="9">
        <v>0</v>
      </c>
      <c r="H248" t="str">
        <f>IF(F248&gt;=$J$9,IF(T_4_5671012315257[[#This Row],[Errors]]=0,"True Positive","False Positive"),IF(T_4_5671012315257[[#This Row],[Errors]]&gt;0,"False Negative","True Negative"))</f>
        <v>True Negative</v>
      </c>
    </row>
    <row r="249" spans="1:8" x14ac:dyDescent="0.25">
      <c r="A249" t="s">
        <v>496</v>
      </c>
      <c r="C249" s="2" t="s">
        <v>264</v>
      </c>
      <c r="D249" s="2" t="s">
        <v>45</v>
      </c>
      <c r="E249" s="9" t="s">
        <v>45</v>
      </c>
      <c r="F249" s="9">
        <v>0.6</v>
      </c>
      <c r="G249" s="9">
        <v>0</v>
      </c>
      <c r="H249" t="str">
        <f>IF(F249&gt;=$J$9,IF(T_4_5671012315257[[#This Row],[Errors]]=0,"True Positive","False Positive"),IF(T_4_5671012315257[[#This Row],[Errors]]&gt;0,"False Negative","True Negative"))</f>
        <v>True Negative</v>
      </c>
    </row>
    <row r="250" spans="1:8" x14ac:dyDescent="0.25">
      <c r="A250" t="s">
        <v>497</v>
      </c>
      <c r="C250" s="2" t="s">
        <v>264</v>
      </c>
      <c r="D250" s="2" t="s">
        <v>45</v>
      </c>
      <c r="E250" s="9" t="s">
        <v>45</v>
      </c>
      <c r="F250" s="9">
        <v>0.6</v>
      </c>
      <c r="G250" s="9">
        <v>0</v>
      </c>
      <c r="H250" t="str">
        <f>IF(F250&gt;=$J$9,IF(T_4_5671012315257[[#This Row],[Errors]]=0,"True Positive","False Positive"),IF(T_4_5671012315257[[#This Row],[Errors]]&gt;0,"False Negative","True Negative"))</f>
        <v>True Negative</v>
      </c>
    </row>
    <row r="251" spans="1:8" x14ac:dyDescent="0.25">
      <c r="A251" t="s">
        <v>498</v>
      </c>
      <c r="C251" s="2" t="s">
        <v>264</v>
      </c>
      <c r="D251" s="2" t="s">
        <v>128</v>
      </c>
      <c r="E251" s="9" t="s">
        <v>128</v>
      </c>
      <c r="F251" s="9">
        <v>0.82</v>
      </c>
      <c r="G251" s="9">
        <v>0</v>
      </c>
      <c r="H251" t="str">
        <f>IF(F251&gt;=$J$9,IF(T_4_5671012315257[[#This Row],[Errors]]=0,"True Positive","False Positive"),IF(T_4_5671012315257[[#This Row],[Errors]]&gt;0,"False Negative","True Negative"))</f>
        <v>True Positive</v>
      </c>
    </row>
    <row r="252" spans="1:8" x14ac:dyDescent="0.25">
      <c r="A252" t="s">
        <v>499</v>
      </c>
      <c r="C252" s="2" t="s">
        <v>264</v>
      </c>
      <c r="D252" s="2" t="s">
        <v>128</v>
      </c>
      <c r="E252" s="9" t="s">
        <v>128</v>
      </c>
      <c r="F252" s="9">
        <v>0.82</v>
      </c>
      <c r="G252" s="9">
        <v>0</v>
      </c>
      <c r="H252" t="str">
        <f>IF(F252&gt;=$J$9,IF(T_4_5671012315257[[#This Row],[Errors]]=0,"True Positive","False Positive"),IF(T_4_5671012315257[[#This Row],[Errors]]&gt;0,"False Negative","True Negative"))</f>
        <v>True Positive</v>
      </c>
    </row>
    <row r="253" spans="1:8" x14ac:dyDescent="0.25">
      <c r="A253" t="s">
        <v>500</v>
      </c>
      <c r="C253" s="2" t="s">
        <v>264</v>
      </c>
      <c r="D253" s="2" t="s">
        <v>128</v>
      </c>
      <c r="E253" s="9" t="s">
        <v>128</v>
      </c>
      <c r="F253" s="9">
        <v>0.81</v>
      </c>
      <c r="G253" s="9">
        <v>0</v>
      </c>
      <c r="H253" t="str">
        <f>IF(F253&gt;=$J$9,IF(T_4_5671012315257[[#This Row],[Errors]]=0,"True Positive","False Positive"),IF(T_4_5671012315257[[#This Row],[Errors]]&gt;0,"False Negative","True Negative"))</f>
        <v>True Positive</v>
      </c>
    </row>
    <row r="254" spans="1:8" x14ac:dyDescent="0.25">
      <c r="A254" t="s">
        <v>501</v>
      </c>
      <c r="C254" s="2" t="s">
        <v>264</v>
      </c>
      <c r="D254" s="2" t="s">
        <v>128</v>
      </c>
      <c r="E254" s="9" t="s">
        <v>128</v>
      </c>
      <c r="F254" s="9">
        <v>0.81</v>
      </c>
      <c r="G254" s="9">
        <v>0</v>
      </c>
      <c r="H254" t="str">
        <f>IF(F254&gt;=$J$9,IF(T_4_5671012315257[[#This Row],[Errors]]=0,"True Positive","False Positive"),IF(T_4_5671012315257[[#This Row],[Errors]]&gt;0,"False Negative","True Negative"))</f>
        <v>True Positive</v>
      </c>
    </row>
    <row r="255" spans="1:8" x14ac:dyDescent="0.25">
      <c r="A255" t="s">
        <v>502</v>
      </c>
      <c r="C255" s="2" t="s">
        <v>264</v>
      </c>
      <c r="D255" s="2" t="s">
        <v>209</v>
      </c>
      <c r="E255" s="9" t="s">
        <v>209</v>
      </c>
      <c r="F255" s="9">
        <v>0.71</v>
      </c>
      <c r="G255" s="9">
        <v>0</v>
      </c>
      <c r="H255" t="str">
        <f>IF(F255&gt;=$J$9,IF(T_4_5671012315257[[#This Row],[Errors]]=0,"True Positive","False Positive"),IF(T_4_5671012315257[[#This Row],[Errors]]&gt;0,"False Negative","True Negative"))</f>
        <v>True Positive</v>
      </c>
    </row>
    <row r="256" spans="1:8" x14ac:dyDescent="0.25">
      <c r="A256" t="s">
        <v>503</v>
      </c>
      <c r="C256" s="2" t="s">
        <v>264</v>
      </c>
      <c r="D256" s="2" t="s">
        <v>209</v>
      </c>
      <c r="E256" s="9" t="s">
        <v>209</v>
      </c>
      <c r="F256" s="9">
        <v>0.71</v>
      </c>
      <c r="G256" s="9">
        <v>0</v>
      </c>
      <c r="H256" t="str">
        <f>IF(F256&gt;=$J$9,IF(T_4_5671012315257[[#This Row],[Errors]]=0,"True Positive","False Positive"),IF(T_4_5671012315257[[#This Row],[Errors]]&gt;0,"False Negative","True Negative"))</f>
        <v>True Positive</v>
      </c>
    </row>
    <row r="257" spans="1:8" x14ac:dyDescent="0.25">
      <c r="A257" t="s">
        <v>504</v>
      </c>
      <c r="C257" s="2" t="s">
        <v>264</v>
      </c>
      <c r="D257" s="2" t="s">
        <v>54</v>
      </c>
      <c r="E257" s="9" t="s">
        <v>54</v>
      </c>
      <c r="F257" s="9">
        <v>0.68</v>
      </c>
      <c r="G257" s="9">
        <v>0</v>
      </c>
      <c r="H257" t="str">
        <f>IF(F257&gt;=$J$9,IF(T_4_5671012315257[[#This Row],[Errors]]=0,"True Positive","False Positive"),IF(T_4_5671012315257[[#This Row],[Errors]]&gt;0,"False Negative","True Negative"))</f>
        <v>True Positive</v>
      </c>
    </row>
    <row r="258" spans="1:8" x14ac:dyDescent="0.25">
      <c r="A258" t="s">
        <v>506</v>
      </c>
      <c r="C258" s="2" t="s">
        <v>264</v>
      </c>
      <c r="D258" s="2" t="s">
        <v>54</v>
      </c>
      <c r="E258" s="9" t="s">
        <v>54</v>
      </c>
      <c r="F258" s="9">
        <v>0.68</v>
      </c>
      <c r="G258" s="9">
        <v>0</v>
      </c>
      <c r="H258" t="str">
        <f>IF(F258&gt;=$J$9,IF(T_4_5671012315257[[#This Row],[Errors]]=0,"True Positive","False Positive"),IF(T_4_5671012315257[[#This Row],[Errors]]&gt;0,"False Negative","True Negative"))</f>
        <v>True Positive</v>
      </c>
    </row>
    <row r="259" spans="1:8" x14ac:dyDescent="0.25">
      <c r="A259" t="s">
        <v>507</v>
      </c>
      <c r="C259" s="2" t="s">
        <v>264</v>
      </c>
      <c r="D259" s="2" t="s">
        <v>214</v>
      </c>
      <c r="E259" s="9" t="s">
        <v>214</v>
      </c>
      <c r="F259" s="9">
        <v>0.87</v>
      </c>
      <c r="G259" s="9">
        <v>0</v>
      </c>
      <c r="H259" t="str">
        <f>IF(F259&gt;=$J$9,IF(T_4_5671012315257[[#This Row],[Errors]]=0,"True Positive","False Positive"),IF(T_4_5671012315257[[#This Row],[Errors]]&gt;0,"False Negative","True Negative"))</f>
        <v>True Positive</v>
      </c>
    </row>
    <row r="260" spans="1:8" x14ac:dyDescent="0.25">
      <c r="A260" t="s">
        <v>508</v>
      </c>
      <c r="C260" s="2" t="s">
        <v>264</v>
      </c>
      <c r="D260" s="2" t="s">
        <v>214</v>
      </c>
      <c r="E260" s="9" t="s">
        <v>214</v>
      </c>
      <c r="F260" s="9">
        <v>0.87</v>
      </c>
      <c r="G260" s="9">
        <v>0</v>
      </c>
      <c r="H260" t="str">
        <f>IF(F260&gt;=$J$9,IF(T_4_5671012315257[[#This Row],[Errors]]=0,"True Positive","False Positive"),IF(T_4_5671012315257[[#This Row],[Errors]]&gt;0,"False Negative","True Negative"))</f>
        <v>True Positive</v>
      </c>
    </row>
    <row r="261" spans="1:8" x14ac:dyDescent="0.25">
      <c r="A261" t="s">
        <v>509</v>
      </c>
      <c r="C261" s="2" t="s">
        <v>264</v>
      </c>
      <c r="D261" s="2" t="s">
        <v>173</v>
      </c>
      <c r="E261" s="9" t="s">
        <v>173</v>
      </c>
      <c r="F261" s="9">
        <v>0.84</v>
      </c>
      <c r="G261" s="9">
        <v>0</v>
      </c>
      <c r="H261" t="str">
        <f>IF(F261&gt;=$J$9,IF(T_4_5671012315257[[#This Row],[Errors]]=0,"True Positive","False Positive"),IF(T_4_5671012315257[[#This Row],[Errors]]&gt;0,"False Negative","True Negative"))</f>
        <v>True Positive</v>
      </c>
    </row>
    <row r="262" spans="1:8" x14ac:dyDescent="0.25">
      <c r="A262" t="s">
        <v>510</v>
      </c>
      <c r="C262" s="2" t="s">
        <v>264</v>
      </c>
      <c r="D262" s="2" t="s">
        <v>173</v>
      </c>
      <c r="E262" s="9" t="s">
        <v>173</v>
      </c>
      <c r="F262" s="9">
        <v>0.84</v>
      </c>
      <c r="G262" s="9">
        <v>0</v>
      </c>
      <c r="H262" t="str">
        <f>IF(F262&gt;=$J$9,IF(T_4_5671012315257[[#This Row],[Errors]]=0,"True Positive","False Positive"),IF(T_4_5671012315257[[#This Row],[Errors]]&gt;0,"False Negative","True Negative"))</f>
        <v>True Positive</v>
      </c>
    </row>
    <row r="263" spans="1:8" x14ac:dyDescent="0.25">
      <c r="A263" t="s">
        <v>511</v>
      </c>
      <c r="C263" s="2" t="s">
        <v>264</v>
      </c>
      <c r="D263" s="2" t="s">
        <v>224</v>
      </c>
      <c r="E263" s="9" t="s">
        <v>224</v>
      </c>
      <c r="F263" s="9">
        <v>0.8</v>
      </c>
      <c r="G263" s="9">
        <v>0</v>
      </c>
      <c r="H263" t="str">
        <f>IF(F263&gt;=$J$9,IF(T_4_5671012315257[[#This Row],[Errors]]=0,"True Positive","False Positive"),IF(T_4_5671012315257[[#This Row],[Errors]]&gt;0,"False Negative","True Negative"))</f>
        <v>True Positive</v>
      </c>
    </row>
    <row r="264" spans="1:8" x14ac:dyDescent="0.25">
      <c r="A264" t="s">
        <v>512</v>
      </c>
      <c r="C264" s="2" t="s">
        <v>264</v>
      </c>
      <c r="D264" s="2" t="s">
        <v>224</v>
      </c>
      <c r="E264" s="9" t="s">
        <v>224</v>
      </c>
      <c r="F264" s="9">
        <v>0.8</v>
      </c>
      <c r="G264" s="9">
        <v>0</v>
      </c>
      <c r="H264" t="str">
        <f>IF(F264&gt;=$J$9,IF(T_4_5671012315257[[#This Row],[Errors]]=0,"True Positive","False Positive"),IF(T_4_5671012315257[[#This Row],[Errors]]&gt;0,"False Negative","True Negative"))</f>
        <v>True Positive</v>
      </c>
    </row>
    <row r="265" spans="1:8" x14ac:dyDescent="0.25">
      <c r="A265" t="s">
        <v>513</v>
      </c>
      <c r="C265" s="2" t="s">
        <v>264</v>
      </c>
      <c r="D265" s="2" t="s">
        <v>122</v>
      </c>
      <c r="E265" s="9" t="s">
        <v>514</v>
      </c>
      <c r="F265" s="9">
        <v>0.11</v>
      </c>
      <c r="G265" s="9">
        <v>2</v>
      </c>
      <c r="H265" t="str">
        <f>IF(F265&gt;=$J$9,IF(T_4_5671012315257[[#This Row],[Errors]]=0,"True Positive","False Positive"),IF(T_4_5671012315257[[#This Row],[Errors]]&gt;0,"False Negative","True Negative"))</f>
        <v>False Negative</v>
      </c>
    </row>
    <row r="266" spans="1:8" x14ac:dyDescent="0.25">
      <c r="A266" t="s">
        <v>515</v>
      </c>
      <c r="C266" s="2" t="s">
        <v>264</v>
      </c>
      <c r="D266" s="2" t="s">
        <v>122</v>
      </c>
      <c r="E266" s="9" t="s">
        <v>514</v>
      </c>
      <c r="F266" s="9">
        <v>0.11</v>
      </c>
      <c r="G266" s="9">
        <v>2</v>
      </c>
      <c r="H266" t="str">
        <f>IF(F266&gt;=$J$9,IF(T_4_5671012315257[[#This Row],[Errors]]=0,"True Positive","False Positive"),IF(T_4_5671012315257[[#This Row],[Errors]]&gt;0,"False Negative","True Negative"))</f>
        <v>False Negative</v>
      </c>
    </row>
    <row r="267" spans="1:8" x14ac:dyDescent="0.25">
      <c r="A267" t="s">
        <v>516</v>
      </c>
      <c r="C267" s="2" t="s">
        <v>264</v>
      </c>
      <c r="D267" s="2" t="s">
        <v>27</v>
      </c>
      <c r="E267" s="9" t="s">
        <v>27</v>
      </c>
      <c r="F267" s="9">
        <v>0.6</v>
      </c>
      <c r="G267" s="9">
        <v>0</v>
      </c>
      <c r="H267" t="str">
        <f>IF(F267&gt;=$J$9,IF(T_4_5671012315257[[#This Row],[Errors]]=0,"True Positive","False Positive"),IF(T_4_5671012315257[[#This Row],[Errors]]&gt;0,"False Negative","True Negative"))</f>
        <v>True Negative</v>
      </c>
    </row>
    <row r="268" spans="1:8" x14ac:dyDescent="0.25">
      <c r="A268" t="s">
        <v>517</v>
      </c>
      <c r="C268" s="2" t="s">
        <v>264</v>
      </c>
      <c r="D268" s="2" t="s">
        <v>27</v>
      </c>
      <c r="E268" s="9" t="s">
        <v>27</v>
      </c>
      <c r="F268" s="9">
        <v>0.6</v>
      </c>
      <c r="G268" s="9">
        <v>0</v>
      </c>
      <c r="H268" t="str">
        <f>IF(F268&gt;=$J$9,IF(T_4_5671012315257[[#This Row],[Errors]]=0,"True Positive","False Positive"),IF(T_4_5671012315257[[#This Row],[Errors]]&gt;0,"False Negative","True Negative"))</f>
        <v>True Negative</v>
      </c>
    </row>
    <row r="269" spans="1:8" x14ac:dyDescent="0.25">
      <c r="A269" t="s">
        <v>518</v>
      </c>
      <c r="C269" s="2" t="s">
        <v>264</v>
      </c>
      <c r="D269" s="2" t="s">
        <v>207</v>
      </c>
      <c r="E269" s="9" t="s">
        <v>207</v>
      </c>
      <c r="F269" s="9">
        <v>0.84</v>
      </c>
      <c r="G269" s="9">
        <v>0</v>
      </c>
      <c r="H269" t="str">
        <f>IF(F269&gt;=$J$9,IF(T_4_5671012315257[[#This Row],[Errors]]=0,"True Positive","False Positive"),IF(T_4_5671012315257[[#This Row],[Errors]]&gt;0,"False Negative","True Negative"))</f>
        <v>True Positive</v>
      </c>
    </row>
    <row r="270" spans="1:8" x14ac:dyDescent="0.25">
      <c r="A270" t="s">
        <v>519</v>
      </c>
      <c r="C270" s="2" t="s">
        <v>264</v>
      </c>
      <c r="D270" s="2" t="s">
        <v>207</v>
      </c>
      <c r="E270" s="9" t="s">
        <v>207</v>
      </c>
      <c r="F270" s="9">
        <v>0.84</v>
      </c>
      <c r="G270" s="9">
        <v>0</v>
      </c>
      <c r="H270" t="str">
        <f>IF(F270&gt;=$J$9,IF(T_4_5671012315257[[#This Row],[Errors]]=0,"True Positive","False Positive"),IF(T_4_5671012315257[[#This Row],[Errors]]&gt;0,"False Negative","True Negative"))</f>
        <v>True Positive</v>
      </c>
    </row>
    <row r="271" spans="1:8" x14ac:dyDescent="0.25">
      <c r="A271" t="s">
        <v>520</v>
      </c>
      <c r="C271" s="2" t="s">
        <v>264</v>
      </c>
      <c r="D271" s="2" t="s">
        <v>176</v>
      </c>
      <c r="E271" s="9" t="s">
        <v>176</v>
      </c>
      <c r="F271" s="9">
        <v>0.77</v>
      </c>
      <c r="G271" s="9">
        <v>0</v>
      </c>
      <c r="H271" t="str">
        <f>IF(F271&gt;=$J$9,IF(T_4_5671012315257[[#This Row],[Errors]]=0,"True Positive","False Positive"),IF(T_4_5671012315257[[#This Row],[Errors]]&gt;0,"False Negative","True Negative"))</f>
        <v>True Positive</v>
      </c>
    </row>
    <row r="272" spans="1:8" x14ac:dyDescent="0.25">
      <c r="A272" t="s">
        <v>521</v>
      </c>
      <c r="C272" s="2" t="s">
        <v>264</v>
      </c>
      <c r="D272" s="2" t="s">
        <v>176</v>
      </c>
      <c r="E272" s="9" t="s">
        <v>176</v>
      </c>
      <c r="F272" s="9">
        <v>0.77</v>
      </c>
      <c r="G272" s="9">
        <v>0</v>
      </c>
      <c r="H272" t="str">
        <f>IF(F272&gt;=$J$9,IF(T_4_5671012315257[[#This Row],[Errors]]=0,"True Positive","False Positive"),IF(T_4_5671012315257[[#This Row],[Errors]]&gt;0,"False Negative","True Negative"))</f>
        <v>True Positive</v>
      </c>
    </row>
    <row r="273" spans="1:8" x14ac:dyDescent="0.25">
      <c r="A273" t="s">
        <v>522</v>
      </c>
      <c r="C273" s="2" t="s">
        <v>264</v>
      </c>
      <c r="D273" s="2" t="s">
        <v>176</v>
      </c>
      <c r="E273" s="9" t="s">
        <v>176</v>
      </c>
      <c r="F273" s="9">
        <v>0.56999999999999995</v>
      </c>
      <c r="G273" s="9">
        <v>0</v>
      </c>
      <c r="H273" t="str">
        <f>IF(F273&gt;=$J$9,IF(T_4_5671012315257[[#This Row],[Errors]]=0,"True Positive","False Positive"),IF(T_4_5671012315257[[#This Row],[Errors]]&gt;0,"False Negative","True Negative"))</f>
        <v>True Negative</v>
      </c>
    </row>
    <row r="274" spans="1:8" x14ac:dyDescent="0.25">
      <c r="A274" t="s">
        <v>524</v>
      </c>
      <c r="C274" s="2" t="s">
        <v>264</v>
      </c>
      <c r="D274" s="2" t="s">
        <v>176</v>
      </c>
      <c r="E274" s="9" t="s">
        <v>176</v>
      </c>
      <c r="F274" s="9">
        <v>0.56999999999999995</v>
      </c>
      <c r="G274" s="9">
        <v>0</v>
      </c>
      <c r="H274" t="str">
        <f>IF(F274&gt;=$J$9,IF(T_4_5671012315257[[#This Row],[Errors]]=0,"True Positive","False Positive"),IF(T_4_5671012315257[[#This Row],[Errors]]&gt;0,"False Negative","True Negative"))</f>
        <v>True Negative</v>
      </c>
    </row>
    <row r="275" spans="1:8" x14ac:dyDescent="0.25">
      <c r="A275" t="s">
        <v>525</v>
      </c>
      <c r="C275" s="2" t="s">
        <v>264</v>
      </c>
      <c r="D275" s="2" t="s">
        <v>120</v>
      </c>
      <c r="E275" s="9" t="s">
        <v>120</v>
      </c>
      <c r="F275" s="9">
        <v>0.52</v>
      </c>
      <c r="G275" s="9">
        <v>0</v>
      </c>
      <c r="H275" t="str">
        <f>IF(F275&gt;=$J$9,IF(T_4_5671012315257[[#This Row],[Errors]]=0,"True Positive","False Positive"),IF(T_4_5671012315257[[#This Row],[Errors]]&gt;0,"False Negative","True Negative"))</f>
        <v>True Negative</v>
      </c>
    </row>
    <row r="276" spans="1:8" x14ac:dyDescent="0.25">
      <c r="A276" t="s">
        <v>526</v>
      </c>
      <c r="C276" s="2" t="s">
        <v>264</v>
      </c>
      <c r="D276" s="2" t="s">
        <v>120</v>
      </c>
      <c r="E276" s="9" t="s">
        <v>120</v>
      </c>
      <c r="F276" s="9">
        <v>0.52</v>
      </c>
      <c r="G276" s="9">
        <v>0</v>
      </c>
      <c r="H276" t="str">
        <f>IF(F276&gt;=$J$9,IF(T_4_5671012315257[[#This Row],[Errors]]=0,"True Positive","False Positive"),IF(T_4_5671012315257[[#This Row],[Errors]]&gt;0,"False Negative","True Negative"))</f>
        <v>True Negative</v>
      </c>
    </row>
    <row r="277" spans="1:8" x14ac:dyDescent="0.25">
      <c r="A277" t="s">
        <v>527</v>
      </c>
      <c r="C277" s="2" t="s">
        <v>264</v>
      </c>
      <c r="D277" s="2" t="s">
        <v>175</v>
      </c>
      <c r="E277" s="9" t="s">
        <v>175</v>
      </c>
      <c r="F277" s="9">
        <v>0.19</v>
      </c>
      <c r="G277" s="9">
        <v>0</v>
      </c>
      <c r="H277" t="str">
        <f>IF(F277&gt;=$J$9,IF(T_4_5671012315257[[#This Row],[Errors]]=0,"True Positive","False Positive"),IF(T_4_5671012315257[[#This Row],[Errors]]&gt;0,"False Negative","True Negative"))</f>
        <v>True Negative</v>
      </c>
    </row>
    <row r="278" spans="1:8" x14ac:dyDescent="0.25">
      <c r="A278" t="s">
        <v>528</v>
      </c>
      <c r="C278" s="2" t="s">
        <v>264</v>
      </c>
      <c r="D278" s="2" t="s">
        <v>175</v>
      </c>
      <c r="E278" s="9" t="s">
        <v>175</v>
      </c>
      <c r="F278" s="9">
        <v>0.19</v>
      </c>
      <c r="G278" s="9">
        <v>0</v>
      </c>
      <c r="H278" t="str">
        <f>IF(F278&gt;=$J$9,IF(T_4_5671012315257[[#This Row],[Errors]]=0,"True Positive","False Positive"),IF(T_4_5671012315257[[#This Row],[Errors]]&gt;0,"False Negative","True Negative"))</f>
        <v>True Negative</v>
      </c>
    </row>
    <row r="279" spans="1:8" x14ac:dyDescent="0.25">
      <c r="A279" t="s">
        <v>529</v>
      </c>
      <c r="C279" s="2" t="s">
        <v>264</v>
      </c>
      <c r="D279" s="2" t="s">
        <v>221</v>
      </c>
      <c r="E279" s="9" t="s">
        <v>221</v>
      </c>
      <c r="F279" s="9">
        <v>0.65</v>
      </c>
      <c r="G279" s="9">
        <v>0</v>
      </c>
      <c r="H279" t="str">
        <f>IF(F279&gt;=$J$9,IF(T_4_5671012315257[[#This Row],[Errors]]=0,"True Positive","False Positive"),IF(T_4_5671012315257[[#This Row],[Errors]]&gt;0,"False Negative","True Negative"))</f>
        <v>True Negative</v>
      </c>
    </row>
    <row r="280" spans="1:8" x14ac:dyDescent="0.25">
      <c r="A280" t="s">
        <v>530</v>
      </c>
      <c r="C280" s="2" t="s">
        <v>264</v>
      </c>
      <c r="D280" s="2" t="s">
        <v>221</v>
      </c>
      <c r="E280" s="9" t="s">
        <v>221</v>
      </c>
      <c r="F280" s="9">
        <v>0.65</v>
      </c>
      <c r="G280" s="9">
        <v>0</v>
      </c>
      <c r="H280" t="str">
        <f>IF(F280&gt;=$J$9,IF(T_4_5671012315257[[#This Row],[Errors]]=0,"True Positive","False Positive"),IF(T_4_5671012315257[[#This Row],[Errors]]&gt;0,"False Negative","True Negative"))</f>
        <v>True Negative</v>
      </c>
    </row>
    <row r="281" spans="1:8" x14ac:dyDescent="0.25">
      <c r="A281" t="s">
        <v>531</v>
      </c>
      <c r="C281" s="2" t="s">
        <v>264</v>
      </c>
      <c r="D281" s="2" t="s">
        <v>170</v>
      </c>
      <c r="E281" s="9" t="s">
        <v>170</v>
      </c>
      <c r="F281" s="9">
        <v>0.78</v>
      </c>
      <c r="G281" s="9">
        <v>0</v>
      </c>
      <c r="H281" t="str">
        <f>IF(F281&gt;=$J$9,IF(T_4_5671012315257[[#This Row],[Errors]]=0,"True Positive","False Positive"),IF(T_4_5671012315257[[#This Row],[Errors]]&gt;0,"False Negative","True Negative"))</f>
        <v>True Positive</v>
      </c>
    </row>
    <row r="282" spans="1:8" x14ac:dyDescent="0.25">
      <c r="A282" t="s">
        <v>532</v>
      </c>
      <c r="C282" s="2" t="s">
        <v>264</v>
      </c>
      <c r="D282" s="2" t="s">
        <v>170</v>
      </c>
      <c r="E282" s="9" t="s">
        <v>170</v>
      </c>
      <c r="F282" s="9">
        <v>0.78</v>
      </c>
      <c r="G282" s="9">
        <v>0</v>
      </c>
      <c r="H282" t="str">
        <f>IF(F282&gt;=$J$9,IF(T_4_5671012315257[[#This Row],[Errors]]=0,"True Positive","False Positive"),IF(T_4_5671012315257[[#This Row],[Errors]]&gt;0,"False Negative","True Negative"))</f>
        <v>True Positive</v>
      </c>
    </row>
    <row r="283" spans="1:8" x14ac:dyDescent="0.25">
      <c r="A283" t="s">
        <v>533</v>
      </c>
      <c r="C283" s="2" t="s">
        <v>264</v>
      </c>
      <c r="D283" s="2" t="s">
        <v>22</v>
      </c>
      <c r="E283" s="9" t="s">
        <v>22</v>
      </c>
      <c r="F283" s="9">
        <v>0.67</v>
      </c>
      <c r="G283" s="9">
        <v>0</v>
      </c>
      <c r="H283" t="str">
        <f>IF(F283&gt;=$J$9,IF(T_4_5671012315257[[#This Row],[Errors]]=0,"True Positive","False Positive"),IF(T_4_5671012315257[[#This Row],[Errors]]&gt;0,"False Negative","True Negative"))</f>
        <v>True Negative</v>
      </c>
    </row>
    <row r="284" spans="1:8" x14ac:dyDescent="0.25">
      <c r="A284" t="s">
        <v>534</v>
      </c>
      <c r="C284" s="2" t="s">
        <v>264</v>
      </c>
      <c r="D284" s="2" t="s">
        <v>22</v>
      </c>
      <c r="E284" s="9" t="s">
        <v>22</v>
      </c>
      <c r="F284" s="9">
        <v>0.67</v>
      </c>
      <c r="G284" s="9">
        <v>0</v>
      </c>
      <c r="H284" t="str">
        <f>IF(F284&gt;=$J$9,IF(T_4_5671012315257[[#This Row],[Errors]]=0,"True Positive","False Positive"),IF(T_4_5671012315257[[#This Row],[Errors]]&gt;0,"False Negative","True Negative"))</f>
        <v>True Negative</v>
      </c>
    </row>
    <row r="285" spans="1:8" x14ac:dyDescent="0.25">
      <c r="A285" t="s">
        <v>535</v>
      </c>
      <c r="C285" s="2" t="s">
        <v>264</v>
      </c>
      <c r="D285" s="2" t="s">
        <v>179</v>
      </c>
      <c r="E285" s="9" t="s">
        <v>179</v>
      </c>
      <c r="F285" s="9">
        <v>0.79</v>
      </c>
      <c r="G285" s="9">
        <v>0</v>
      </c>
      <c r="H285" t="str">
        <f>IF(F285&gt;=$J$9,IF(T_4_5671012315257[[#This Row],[Errors]]=0,"True Positive","False Positive"),IF(T_4_5671012315257[[#This Row],[Errors]]&gt;0,"False Negative","True Negative"))</f>
        <v>True Positive</v>
      </c>
    </row>
    <row r="286" spans="1:8" x14ac:dyDescent="0.25">
      <c r="A286" t="s">
        <v>536</v>
      </c>
      <c r="C286" s="2" t="s">
        <v>264</v>
      </c>
      <c r="D286" s="2" t="s">
        <v>179</v>
      </c>
      <c r="E286" s="9" t="s">
        <v>179</v>
      </c>
      <c r="F286" s="9">
        <v>0.79</v>
      </c>
      <c r="G286" s="9">
        <v>0</v>
      </c>
      <c r="H286" t="str">
        <f>IF(F286&gt;=$J$9,IF(T_4_5671012315257[[#This Row],[Errors]]=0,"True Positive","False Positive"),IF(T_4_5671012315257[[#This Row],[Errors]]&gt;0,"False Negative","True Negative"))</f>
        <v>True Positive</v>
      </c>
    </row>
    <row r="287" spans="1:8" x14ac:dyDescent="0.25">
      <c r="A287" t="s">
        <v>537</v>
      </c>
      <c r="C287" s="2" t="s">
        <v>264</v>
      </c>
      <c r="D287" s="2" t="s">
        <v>139</v>
      </c>
      <c r="E287" s="9" t="s">
        <v>139</v>
      </c>
      <c r="F287" s="9">
        <v>0.86</v>
      </c>
      <c r="G287" s="9">
        <v>0</v>
      </c>
      <c r="H287" t="str">
        <f>IF(F287&gt;=$J$9,IF(T_4_5671012315257[[#This Row],[Errors]]=0,"True Positive","False Positive"),IF(T_4_5671012315257[[#This Row],[Errors]]&gt;0,"False Negative","True Negative"))</f>
        <v>True Positive</v>
      </c>
    </row>
    <row r="288" spans="1:8" x14ac:dyDescent="0.25">
      <c r="A288" t="s">
        <v>538</v>
      </c>
      <c r="C288" s="2" t="s">
        <v>264</v>
      </c>
      <c r="D288" s="2" t="s">
        <v>139</v>
      </c>
      <c r="E288" s="9" t="s">
        <v>139</v>
      </c>
      <c r="F288" s="9">
        <v>0.86</v>
      </c>
      <c r="G288" s="9">
        <v>0</v>
      </c>
      <c r="H288" t="str">
        <f>IF(F288&gt;=$J$9,IF(T_4_5671012315257[[#This Row],[Errors]]=0,"True Positive","False Positive"),IF(T_4_5671012315257[[#This Row],[Errors]]&gt;0,"False Negative","True Negative"))</f>
        <v>True Positive</v>
      </c>
    </row>
    <row r="289" spans="1:8" x14ac:dyDescent="0.25">
      <c r="A289" t="s">
        <v>539</v>
      </c>
      <c r="C289" s="2" t="s">
        <v>264</v>
      </c>
      <c r="D289" s="2" t="s">
        <v>37</v>
      </c>
      <c r="E289" s="9" t="s">
        <v>37</v>
      </c>
      <c r="F289" s="9">
        <v>0.8</v>
      </c>
      <c r="G289" s="9">
        <v>0</v>
      </c>
      <c r="H289" t="str">
        <f>IF(F289&gt;=$J$9,IF(T_4_5671012315257[[#This Row],[Errors]]=0,"True Positive","False Positive"),IF(T_4_5671012315257[[#This Row],[Errors]]&gt;0,"False Negative","True Negative"))</f>
        <v>True Positive</v>
      </c>
    </row>
    <row r="290" spans="1:8" x14ac:dyDescent="0.25">
      <c r="A290" t="s">
        <v>540</v>
      </c>
      <c r="C290" s="2" t="s">
        <v>264</v>
      </c>
      <c r="D290" s="2" t="s">
        <v>37</v>
      </c>
      <c r="E290" s="9" t="s">
        <v>37</v>
      </c>
      <c r="F290" s="9">
        <v>0.8</v>
      </c>
      <c r="G290" s="9">
        <v>0</v>
      </c>
      <c r="H290" t="str">
        <f>IF(F290&gt;=$J$9,IF(T_4_5671012315257[[#This Row],[Errors]]=0,"True Positive","False Positive"),IF(T_4_5671012315257[[#This Row],[Errors]]&gt;0,"False Negative","True Negative"))</f>
        <v>True Positive</v>
      </c>
    </row>
    <row r="291" spans="1:8" x14ac:dyDescent="0.25">
      <c r="A291" t="s">
        <v>541</v>
      </c>
      <c r="C291" s="2" t="s">
        <v>264</v>
      </c>
      <c r="D291" s="2" t="s">
        <v>37</v>
      </c>
      <c r="E291" s="9" t="s">
        <v>37</v>
      </c>
      <c r="F291" s="9">
        <v>0.8</v>
      </c>
      <c r="G291" s="9">
        <v>0</v>
      </c>
      <c r="H291" t="str">
        <f>IF(F291&gt;=$J$9,IF(T_4_5671012315257[[#This Row],[Errors]]=0,"True Positive","False Positive"),IF(T_4_5671012315257[[#This Row],[Errors]]&gt;0,"False Negative","True Negative"))</f>
        <v>True Positive</v>
      </c>
    </row>
    <row r="292" spans="1:8" x14ac:dyDescent="0.25">
      <c r="A292" t="s">
        <v>542</v>
      </c>
      <c r="C292" s="2" t="s">
        <v>264</v>
      </c>
      <c r="D292" s="2" t="s">
        <v>37</v>
      </c>
      <c r="E292" s="9" t="s">
        <v>37</v>
      </c>
      <c r="F292" s="9">
        <v>0.8</v>
      </c>
      <c r="G292" s="9">
        <v>0</v>
      </c>
      <c r="H292" t="str">
        <f>IF(F292&gt;=$J$9,IF(T_4_5671012315257[[#This Row],[Errors]]=0,"True Positive","False Positive"),IF(T_4_5671012315257[[#This Row],[Errors]]&gt;0,"False Negative","True Negative"))</f>
        <v>True Positive</v>
      </c>
    </row>
    <row r="293" spans="1:8" x14ac:dyDescent="0.25">
      <c r="A293" t="s">
        <v>543</v>
      </c>
      <c r="C293" s="2" t="s">
        <v>264</v>
      </c>
      <c r="D293" s="2" t="s">
        <v>544</v>
      </c>
      <c r="E293" s="9" t="s">
        <v>544</v>
      </c>
      <c r="F293" s="9">
        <v>0.62</v>
      </c>
      <c r="G293" s="9">
        <v>0</v>
      </c>
      <c r="H293" t="str">
        <f>IF(F293&gt;=$J$9,IF(T_4_5671012315257[[#This Row],[Errors]]=0,"True Positive","False Positive"),IF(T_4_5671012315257[[#This Row],[Errors]]&gt;0,"False Negative","True Negative"))</f>
        <v>True Negative</v>
      </c>
    </row>
    <row r="294" spans="1:8" x14ac:dyDescent="0.25">
      <c r="A294" t="s">
        <v>545</v>
      </c>
      <c r="C294" s="2" t="s">
        <v>264</v>
      </c>
      <c r="D294" s="2" t="s">
        <v>544</v>
      </c>
      <c r="E294" s="9" t="s">
        <v>544</v>
      </c>
      <c r="F294" s="9">
        <v>0.62</v>
      </c>
      <c r="G294" s="9">
        <v>0</v>
      </c>
      <c r="H294" t="str">
        <f>IF(F294&gt;=$J$9,IF(T_4_5671012315257[[#This Row],[Errors]]=0,"True Positive","False Positive"),IF(T_4_5671012315257[[#This Row],[Errors]]&gt;0,"False Negative","True Negative"))</f>
        <v>True Negative</v>
      </c>
    </row>
    <row r="295" spans="1:8" x14ac:dyDescent="0.25">
      <c r="A295" t="s">
        <v>546</v>
      </c>
      <c r="C295" s="2" t="s">
        <v>264</v>
      </c>
      <c r="D295" s="2" t="s">
        <v>144</v>
      </c>
      <c r="E295" s="9" t="s">
        <v>144</v>
      </c>
      <c r="F295" s="9">
        <v>0.75</v>
      </c>
      <c r="G295" s="9">
        <v>0</v>
      </c>
      <c r="H295" t="str">
        <f>IF(F295&gt;=$J$9,IF(T_4_5671012315257[[#This Row],[Errors]]=0,"True Positive","False Positive"),IF(T_4_5671012315257[[#This Row],[Errors]]&gt;0,"False Negative","True Negative"))</f>
        <v>True Positive</v>
      </c>
    </row>
    <row r="296" spans="1:8" x14ac:dyDescent="0.25">
      <c r="A296" t="s">
        <v>547</v>
      </c>
      <c r="C296" s="2" t="s">
        <v>264</v>
      </c>
      <c r="D296" s="2" t="s">
        <v>144</v>
      </c>
      <c r="E296" s="9" t="s">
        <v>144</v>
      </c>
      <c r="F296" s="9">
        <v>0.75</v>
      </c>
      <c r="G296" s="9">
        <v>0</v>
      </c>
      <c r="H296" t="str">
        <f>IF(F296&gt;=$J$9,IF(T_4_5671012315257[[#This Row],[Errors]]=0,"True Positive","False Positive"),IF(T_4_5671012315257[[#This Row],[Errors]]&gt;0,"False Negative","True Negative"))</f>
        <v>True Positive</v>
      </c>
    </row>
    <row r="297" spans="1:8" x14ac:dyDescent="0.25">
      <c r="A297" t="s">
        <v>548</v>
      </c>
      <c r="C297" s="2" t="s">
        <v>264</v>
      </c>
      <c r="D297" s="2" t="s">
        <v>38</v>
      </c>
      <c r="E297" s="9" t="s">
        <v>38</v>
      </c>
      <c r="F297" s="9">
        <v>0.82</v>
      </c>
      <c r="G297" s="9">
        <v>0</v>
      </c>
      <c r="H297" t="str">
        <f>IF(F297&gt;=$J$9,IF(T_4_5671012315257[[#This Row],[Errors]]=0,"True Positive","False Positive"),IF(T_4_5671012315257[[#This Row],[Errors]]&gt;0,"False Negative","True Negative"))</f>
        <v>True Positive</v>
      </c>
    </row>
    <row r="298" spans="1:8" x14ac:dyDescent="0.25">
      <c r="A298" t="s">
        <v>549</v>
      </c>
      <c r="C298" s="2" t="s">
        <v>264</v>
      </c>
      <c r="D298" s="2" t="s">
        <v>38</v>
      </c>
      <c r="E298" s="9" t="s">
        <v>38</v>
      </c>
      <c r="F298" s="9">
        <v>0.82</v>
      </c>
      <c r="G298" s="9">
        <v>0</v>
      </c>
      <c r="H298" t="str">
        <f>IF(F298&gt;=$J$9,IF(T_4_5671012315257[[#This Row],[Errors]]=0,"True Positive","False Positive"),IF(T_4_5671012315257[[#This Row],[Errors]]&gt;0,"False Negative","True Negative"))</f>
        <v>True Positive</v>
      </c>
    </row>
    <row r="299" spans="1:8" x14ac:dyDescent="0.25">
      <c r="A299" t="s">
        <v>550</v>
      </c>
      <c r="C299" s="2" t="s">
        <v>264</v>
      </c>
      <c r="D299" s="2" t="s">
        <v>551</v>
      </c>
      <c r="E299" s="9" t="s">
        <v>551</v>
      </c>
      <c r="F299" s="9">
        <v>0.44</v>
      </c>
      <c r="G299" s="9">
        <v>0</v>
      </c>
      <c r="H299" t="str">
        <f>IF(F299&gt;=$J$9,IF(T_4_5671012315257[[#This Row],[Errors]]=0,"True Positive","False Positive"),IF(T_4_5671012315257[[#This Row],[Errors]]&gt;0,"False Negative","True Negative"))</f>
        <v>True Negative</v>
      </c>
    </row>
    <row r="300" spans="1:8" x14ac:dyDescent="0.25">
      <c r="A300" t="s">
        <v>552</v>
      </c>
      <c r="C300" s="2" t="s">
        <v>264</v>
      </c>
      <c r="D300" s="2" t="s">
        <v>551</v>
      </c>
      <c r="E300" s="9" t="s">
        <v>551</v>
      </c>
      <c r="F300" s="9">
        <v>0.44</v>
      </c>
      <c r="G300" s="9">
        <v>0</v>
      </c>
      <c r="H300" t="str">
        <f>IF(F300&gt;=$J$9,IF(T_4_5671012315257[[#This Row],[Errors]]=0,"True Positive","False Positive"),IF(T_4_5671012315257[[#This Row],[Errors]]&gt;0,"False Negative","True Negative"))</f>
        <v>True Negative</v>
      </c>
    </row>
    <row r="301" spans="1:8" x14ac:dyDescent="0.25">
      <c r="A301" t="s">
        <v>553</v>
      </c>
      <c r="C301" s="2" t="s">
        <v>264</v>
      </c>
      <c r="D301" s="2" t="s">
        <v>171</v>
      </c>
      <c r="E301" s="9" t="s">
        <v>171</v>
      </c>
      <c r="F301" s="9">
        <v>0.79</v>
      </c>
      <c r="G301" s="9">
        <v>0</v>
      </c>
      <c r="H301" t="str">
        <f>IF(F301&gt;=$J$9,IF(T_4_5671012315257[[#This Row],[Errors]]=0,"True Positive","False Positive"),IF(T_4_5671012315257[[#This Row],[Errors]]&gt;0,"False Negative","True Negative"))</f>
        <v>True Positive</v>
      </c>
    </row>
    <row r="302" spans="1:8" x14ac:dyDescent="0.25">
      <c r="A302" t="s">
        <v>554</v>
      </c>
      <c r="C302" s="2" t="s">
        <v>264</v>
      </c>
      <c r="D302" s="2" t="s">
        <v>171</v>
      </c>
      <c r="E302" s="9" t="s">
        <v>171</v>
      </c>
      <c r="F302" s="9">
        <v>0.79</v>
      </c>
      <c r="G302" s="9">
        <v>0</v>
      </c>
      <c r="H302" t="str">
        <f>IF(F302&gt;=$J$9,IF(T_4_5671012315257[[#This Row],[Errors]]=0,"True Positive","False Positive"),IF(T_4_5671012315257[[#This Row],[Errors]]&gt;0,"False Negative","True Negative"))</f>
        <v>True Positive</v>
      </c>
    </row>
    <row r="303" spans="1:8" x14ac:dyDescent="0.25">
      <c r="A303" t="s">
        <v>555</v>
      </c>
      <c r="C303" s="2" t="s">
        <v>264</v>
      </c>
      <c r="D303" s="2" t="s">
        <v>231</v>
      </c>
      <c r="E303" s="9" t="s">
        <v>231</v>
      </c>
      <c r="F303" s="9">
        <v>0.79</v>
      </c>
      <c r="G303" s="9">
        <v>0</v>
      </c>
      <c r="H303" t="str">
        <f>IF(F303&gt;=$J$9,IF(T_4_5671012315257[[#This Row],[Errors]]=0,"True Positive","False Positive"),IF(T_4_5671012315257[[#This Row],[Errors]]&gt;0,"False Negative","True Negative"))</f>
        <v>True Positive</v>
      </c>
    </row>
    <row r="304" spans="1:8" x14ac:dyDescent="0.25">
      <c r="A304" t="s">
        <v>556</v>
      </c>
      <c r="C304" s="2" t="s">
        <v>264</v>
      </c>
      <c r="D304" s="2" t="s">
        <v>231</v>
      </c>
      <c r="E304" s="9" t="s">
        <v>231</v>
      </c>
      <c r="F304" s="9">
        <v>0.79</v>
      </c>
      <c r="G304" s="9">
        <v>0</v>
      </c>
      <c r="H304" t="str">
        <f>IF(F304&gt;=$J$9,IF(T_4_5671012315257[[#This Row],[Errors]]=0,"True Positive","False Positive"),IF(T_4_5671012315257[[#This Row],[Errors]]&gt;0,"False Negative","True Negative"))</f>
        <v>True Positive</v>
      </c>
    </row>
    <row r="305" spans="1:8" x14ac:dyDescent="0.25">
      <c r="A305" t="s">
        <v>557</v>
      </c>
      <c r="C305" s="2" t="s">
        <v>264</v>
      </c>
      <c r="D305" s="2" t="s">
        <v>78</v>
      </c>
      <c r="E305" s="9" t="s">
        <v>78</v>
      </c>
      <c r="F305" s="9">
        <v>0.67</v>
      </c>
      <c r="G305" s="9">
        <v>0</v>
      </c>
      <c r="H305" t="str">
        <f>IF(F305&gt;=$J$9,IF(T_4_5671012315257[[#This Row],[Errors]]=0,"True Positive","False Positive"),IF(T_4_5671012315257[[#This Row],[Errors]]&gt;0,"False Negative","True Negative"))</f>
        <v>True Negative</v>
      </c>
    </row>
    <row r="306" spans="1:8" x14ac:dyDescent="0.25">
      <c r="A306" t="s">
        <v>558</v>
      </c>
      <c r="C306" s="2" t="s">
        <v>264</v>
      </c>
      <c r="D306" s="2" t="s">
        <v>78</v>
      </c>
      <c r="E306" s="9" t="s">
        <v>78</v>
      </c>
      <c r="F306" s="9">
        <v>0.67</v>
      </c>
      <c r="G306" s="9">
        <v>0</v>
      </c>
      <c r="H306" t="str">
        <f>IF(F306&gt;=$J$9,IF(T_4_5671012315257[[#This Row],[Errors]]=0,"True Positive","False Positive"),IF(T_4_5671012315257[[#This Row],[Errors]]&gt;0,"False Negative","True Negative"))</f>
        <v>True Negative</v>
      </c>
    </row>
    <row r="307" spans="1:8" x14ac:dyDescent="0.25">
      <c r="A307" t="s">
        <v>559</v>
      </c>
      <c r="C307" s="2" t="s">
        <v>264</v>
      </c>
      <c r="D307" s="2" t="s">
        <v>180</v>
      </c>
      <c r="E307" s="9" t="s">
        <v>180</v>
      </c>
      <c r="F307" s="9">
        <v>0.67</v>
      </c>
      <c r="G307" s="9">
        <v>0</v>
      </c>
      <c r="H307" t="str">
        <f>IF(F307&gt;=$J$9,IF(T_4_5671012315257[[#This Row],[Errors]]=0,"True Positive","False Positive"),IF(T_4_5671012315257[[#This Row],[Errors]]&gt;0,"False Negative","True Negative"))</f>
        <v>True Negative</v>
      </c>
    </row>
    <row r="308" spans="1:8" x14ac:dyDescent="0.25">
      <c r="A308" t="s">
        <v>560</v>
      </c>
      <c r="C308" s="2" t="s">
        <v>264</v>
      </c>
      <c r="D308" s="2" t="s">
        <v>180</v>
      </c>
      <c r="E308" s="9" t="s">
        <v>180</v>
      </c>
      <c r="F308" s="9">
        <v>0.67</v>
      </c>
      <c r="G308" s="9">
        <v>0</v>
      </c>
      <c r="H308" t="str">
        <f>IF(F308&gt;=$J$9,IF(T_4_5671012315257[[#This Row],[Errors]]=0,"True Positive","False Positive"),IF(T_4_5671012315257[[#This Row],[Errors]]&gt;0,"False Negative","True Negative"))</f>
        <v>True Negative</v>
      </c>
    </row>
    <row r="309" spans="1:8" x14ac:dyDescent="0.25">
      <c r="A309" t="s">
        <v>561</v>
      </c>
      <c r="C309" s="2" t="s">
        <v>264</v>
      </c>
      <c r="D309" s="2" t="s">
        <v>25</v>
      </c>
      <c r="E309" s="9" t="s">
        <v>25</v>
      </c>
      <c r="F309" s="9">
        <v>0.85</v>
      </c>
      <c r="G309" s="9">
        <v>0</v>
      </c>
      <c r="H309" t="str">
        <f>IF(F309&gt;=$J$9,IF(T_4_5671012315257[[#This Row],[Errors]]=0,"True Positive","False Positive"),IF(T_4_5671012315257[[#This Row],[Errors]]&gt;0,"False Negative","True Negative"))</f>
        <v>True Positive</v>
      </c>
    </row>
    <row r="310" spans="1:8" x14ac:dyDescent="0.25">
      <c r="A310" t="s">
        <v>562</v>
      </c>
      <c r="C310" s="2" t="s">
        <v>264</v>
      </c>
      <c r="D310" s="2" t="s">
        <v>25</v>
      </c>
      <c r="E310" s="9" t="s">
        <v>25</v>
      </c>
      <c r="F310" s="9">
        <v>0.85</v>
      </c>
      <c r="G310" s="9">
        <v>0</v>
      </c>
      <c r="H310" t="str">
        <f>IF(F310&gt;=$J$9,IF(T_4_5671012315257[[#This Row],[Errors]]=0,"True Positive","False Positive"),IF(T_4_5671012315257[[#This Row],[Errors]]&gt;0,"False Negative","True Negative"))</f>
        <v>True Positive</v>
      </c>
    </row>
    <row r="311" spans="1:8" x14ac:dyDescent="0.25">
      <c r="A311" t="s">
        <v>563</v>
      </c>
      <c r="C311" s="2" t="s">
        <v>264</v>
      </c>
      <c r="D311" s="2" t="s">
        <v>162</v>
      </c>
      <c r="E311" s="9" t="s">
        <v>162</v>
      </c>
      <c r="F311" s="9">
        <v>0.54</v>
      </c>
      <c r="G311" s="9">
        <v>0</v>
      </c>
      <c r="H311" t="str">
        <f>IF(F311&gt;=$J$9,IF(T_4_5671012315257[[#This Row],[Errors]]=0,"True Positive","False Positive"),IF(T_4_5671012315257[[#This Row],[Errors]]&gt;0,"False Negative","True Negative"))</f>
        <v>True Negative</v>
      </c>
    </row>
    <row r="312" spans="1:8" x14ac:dyDescent="0.25">
      <c r="A312" t="s">
        <v>564</v>
      </c>
      <c r="C312" s="2" t="s">
        <v>264</v>
      </c>
      <c r="D312" s="2" t="s">
        <v>162</v>
      </c>
      <c r="E312" s="9" t="s">
        <v>162</v>
      </c>
      <c r="F312" s="9">
        <v>0.54</v>
      </c>
      <c r="G312" s="9">
        <v>0</v>
      </c>
      <c r="H312" t="str">
        <f>IF(F312&gt;=$J$9,IF(T_4_5671012315257[[#This Row],[Errors]]=0,"True Positive","False Positive"),IF(T_4_5671012315257[[#This Row],[Errors]]&gt;0,"False Negative","True Negative"))</f>
        <v>True Negative</v>
      </c>
    </row>
    <row r="313" spans="1:8" x14ac:dyDescent="0.25">
      <c r="A313" t="s">
        <v>565</v>
      </c>
      <c r="C313" s="2" t="s">
        <v>264</v>
      </c>
      <c r="D313" s="2" t="s">
        <v>137</v>
      </c>
      <c r="E313" s="9" t="s">
        <v>137</v>
      </c>
      <c r="F313" s="9">
        <v>0.8</v>
      </c>
      <c r="G313" s="9">
        <v>0</v>
      </c>
      <c r="H313" t="str">
        <f>IF(F313&gt;=$J$9,IF(T_4_5671012315257[[#This Row],[Errors]]=0,"True Positive","False Positive"),IF(T_4_5671012315257[[#This Row],[Errors]]&gt;0,"False Negative","True Negative"))</f>
        <v>True Positive</v>
      </c>
    </row>
    <row r="314" spans="1:8" x14ac:dyDescent="0.25">
      <c r="A314" t="s">
        <v>566</v>
      </c>
      <c r="C314" s="2" t="s">
        <v>264</v>
      </c>
      <c r="D314" s="2" t="s">
        <v>137</v>
      </c>
      <c r="E314" s="9" t="s">
        <v>137</v>
      </c>
      <c r="F314" s="9">
        <v>0.8</v>
      </c>
      <c r="G314" s="9">
        <v>0</v>
      </c>
      <c r="H314" t="str">
        <f>IF(F314&gt;=$J$9,IF(T_4_5671012315257[[#This Row],[Errors]]=0,"True Positive","False Positive"),IF(T_4_5671012315257[[#This Row],[Errors]]&gt;0,"False Negative","True Negative"))</f>
        <v>True Positive</v>
      </c>
    </row>
    <row r="315" spans="1:8" x14ac:dyDescent="0.25">
      <c r="A315" t="s">
        <v>567</v>
      </c>
      <c r="C315" s="2" t="s">
        <v>264</v>
      </c>
      <c r="D315" s="2" t="s">
        <v>241</v>
      </c>
      <c r="E315" s="9" t="s">
        <v>568</v>
      </c>
      <c r="F315" s="9">
        <v>0.11</v>
      </c>
      <c r="G315" s="9">
        <v>2</v>
      </c>
      <c r="H315" t="str">
        <f>IF(F315&gt;=$J$9,IF(T_4_5671012315257[[#This Row],[Errors]]=0,"True Positive","False Positive"),IF(T_4_5671012315257[[#This Row],[Errors]]&gt;0,"False Negative","True Negative"))</f>
        <v>False Negative</v>
      </c>
    </row>
    <row r="316" spans="1:8" x14ac:dyDescent="0.25">
      <c r="A316" t="s">
        <v>569</v>
      </c>
      <c r="C316" s="2" t="s">
        <v>264</v>
      </c>
      <c r="D316" s="2" t="s">
        <v>241</v>
      </c>
      <c r="E316" s="9" t="s">
        <v>568</v>
      </c>
      <c r="F316" s="9">
        <v>0.11</v>
      </c>
      <c r="G316" s="9">
        <v>2</v>
      </c>
      <c r="H316" t="str">
        <f>IF(F316&gt;=$J$9,IF(T_4_5671012315257[[#This Row],[Errors]]=0,"True Positive","False Positive"),IF(T_4_5671012315257[[#This Row],[Errors]]&gt;0,"False Negative","True Negative"))</f>
        <v>False Negative</v>
      </c>
    </row>
    <row r="317" spans="1:8" x14ac:dyDescent="0.25">
      <c r="A317" t="s">
        <v>570</v>
      </c>
      <c r="C317" s="2" t="s">
        <v>264</v>
      </c>
      <c r="D317" s="2" t="s">
        <v>166</v>
      </c>
      <c r="E317" s="9" t="s">
        <v>166</v>
      </c>
      <c r="F317" s="9">
        <v>0.7</v>
      </c>
      <c r="G317" s="9">
        <v>0</v>
      </c>
      <c r="H317" t="str">
        <f>IF(F317&gt;=$J$9,IF(T_4_5671012315257[[#This Row],[Errors]]=0,"True Positive","False Positive"),IF(T_4_5671012315257[[#This Row],[Errors]]&gt;0,"False Negative","True Negative"))</f>
        <v>True Positive</v>
      </c>
    </row>
    <row r="318" spans="1:8" x14ac:dyDescent="0.25">
      <c r="A318" t="s">
        <v>571</v>
      </c>
      <c r="C318" s="2" t="s">
        <v>264</v>
      </c>
      <c r="D318" s="2" t="s">
        <v>166</v>
      </c>
      <c r="E318" s="9" t="s">
        <v>166</v>
      </c>
      <c r="F318" s="9">
        <v>0.7</v>
      </c>
      <c r="G318" s="9">
        <v>0</v>
      </c>
      <c r="H318" t="str">
        <f>IF(F318&gt;=$J$9,IF(T_4_5671012315257[[#This Row],[Errors]]=0,"True Positive","False Positive"),IF(T_4_5671012315257[[#This Row],[Errors]]&gt;0,"False Negative","True Negative"))</f>
        <v>True Positive</v>
      </c>
    </row>
    <row r="319" spans="1:8" x14ac:dyDescent="0.25">
      <c r="A319" t="s">
        <v>572</v>
      </c>
      <c r="C319" s="2" t="s">
        <v>264</v>
      </c>
      <c r="D319" s="2" t="s">
        <v>206</v>
      </c>
      <c r="E319" s="9" t="s">
        <v>206</v>
      </c>
      <c r="F319" s="9">
        <v>0.76</v>
      </c>
      <c r="G319" s="9">
        <v>0</v>
      </c>
      <c r="H319" t="str">
        <f>IF(F319&gt;=$J$9,IF(T_4_5671012315257[[#This Row],[Errors]]=0,"True Positive","False Positive"),IF(T_4_5671012315257[[#This Row],[Errors]]&gt;0,"False Negative","True Negative"))</f>
        <v>True Positive</v>
      </c>
    </row>
    <row r="320" spans="1:8" x14ac:dyDescent="0.25">
      <c r="A320" t="s">
        <v>573</v>
      </c>
      <c r="C320" s="2" t="s">
        <v>264</v>
      </c>
      <c r="D320" s="2" t="s">
        <v>206</v>
      </c>
      <c r="E320" s="9" t="s">
        <v>206</v>
      </c>
      <c r="F320" s="9">
        <v>0.76</v>
      </c>
      <c r="G320" s="9">
        <v>0</v>
      </c>
      <c r="H320" t="str">
        <f>IF(F320&gt;=$J$9,IF(T_4_5671012315257[[#This Row],[Errors]]=0,"True Positive","False Positive"),IF(T_4_5671012315257[[#This Row],[Errors]]&gt;0,"False Negative","True Negative"))</f>
        <v>True Positive</v>
      </c>
    </row>
    <row r="321" spans="1:8" x14ac:dyDescent="0.25">
      <c r="A321" t="s">
        <v>574</v>
      </c>
      <c r="C321" s="2" t="s">
        <v>264</v>
      </c>
      <c r="D321" s="2" t="s">
        <v>244</v>
      </c>
      <c r="E321" s="9" t="s">
        <v>244</v>
      </c>
      <c r="F321" s="9">
        <v>0.69</v>
      </c>
      <c r="G321" s="9">
        <v>0</v>
      </c>
      <c r="H321" t="str">
        <f>IF(F321&gt;=$J$9,IF(T_4_5671012315257[[#This Row],[Errors]]=0,"True Positive","False Positive"),IF(T_4_5671012315257[[#This Row],[Errors]]&gt;0,"False Negative","True Negative"))</f>
        <v>True Positive</v>
      </c>
    </row>
    <row r="322" spans="1:8" x14ac:dyDescent="0.25">
      <c r="A322" t="s">
        <v>575</v>
      </c>
      <c r="C322" s="2" t="s">
        <v>264</v>
      </c>
      <c r="D322" s="2" t="s">
        <v>244</v>
      </c>
      <c r="E322" s="9" t="s">
        <v>244</v>
      </c>
      <c r="F322" s="9">
        <v>0.69</v>
      </c>
      <c r="G322" s="9">
        <v>0</v>
      </c>
      <c r="H322" t="str">
        <f>IF(F322&gt;=$J$9,IF(T_4_5671012315257[[#This Row],[Errors]]=0,"True Positive","False Positive"),IF(T_4_5671012315257[[#This Row],[Errors]]&gt;0,"False Negative","True Negative"))</f>
        <v>True Positive</v>
      </c>
    </row>
    <row r="323" spans="1:8" x14ac:dyDescent="0.25">
      <c r="A323" t="s">
        <v>576</v>
      </c>
      <c r="C323" s="2" t="s">
        <v>264</v>
      </c>
      <c r="D323" s="2" t="s">
        <v>53</v>
      </c>
      <c r="E323" s="9" t="s">
        <v>151</v>
      </c>
      <c r="F323" s="9">
        <v>0.63</v>
      </c>
      <c r="G323" s="9">
        <v>2</v>
      </c>
      <c r="H323" t="str">
        <f>IF(F323&gt;=$J$9,IF(T_4_5671012315257[[#This Row],[Errors]]=0,"True Positive","False Positive"),IF(T_4_5671012315257[[#This Row],[Errors]]&gt;0,"False Negative","True Negative"))</f>
        <v>False Negative</v>
      </c>
    </row>
    <row r="324" spans="1:8" x14ac:dyDescent="0.25">
      <c r="A324" t="s">
        <v>577</v>
      </c>
      <c r="C324" s="2" t="s">
        <v>264</v>
      </c>
      <c r="D324" s="2" t="s">
        <v>53</v>
      </c>
      <c r="E324" s="9" t="s">
        <v>151</v>
      </c>
      <c r="F324" s="9">
        <v>0.63</v>
      </c>
      <c r="G324" s="9">
        <v>2</v>
      </c>
      <c r="H324" t="str">
        <f>IF(F324&gt;=$J$9,IF(T_4_5671012315257[[#This Row],[Errors]]=0,"True Positive","False Positive"),IF(T_4_5671012315257[[#This Row],[Errors]]&gt;0,"False Negative","True Negative"))</f>
        <v>False Negative</v>
      </c>
    </row>
    <row r="325" spans="1:8" x14ac:dyDescent="0.25">
      <c r="A325" t="s">
        <v>578</v>
      </c>
      <c r="C325" s="2" t="s">
        <v>264</v>
      </c>
      <c r="D325" s="2" t="s">
        <v>53</v>
      </c>
      <c r="E325" s="9" t="s">
        <v>53</v>
      </c>
      <c r="F325" s="9">
        <v>0.66</v>
      </c>
      <c r="G325" s="9">
        <v>0</v>
      </c>
      <c r="H325" t="str">
        <f>IF(F325&gt;=$J$9,IF(T_4_5671012315257[[#This Row],[Errors]]=0,"True Positive","False Positive"),IF(T_4_5671012315257[[#This Row],[Errors]]&gt;0,"False Negative","True Negative"))</f>
        <v>True Negative</v>
      </c>
    </row>
    <row r="326" spans="1:8" x14ac:dyDescent="0.25">
      <c r="A326" t="s">
        <v>579</v>
      </c>
      <c r="C326" s="2" t="s">
        <v>264</v>
      </c>
      <c r="D326" s="2" t="s">
        <v>53</v>
      </c>
      <c r="E326" s="9" t="s">
        <v>53</v>
      </c>
      <c r="F326" s="9">
        <v>0.66</v>
      </c>
      <c r="G326" s="9">
        <v>0</v>
      </c>
      <c r="H326" t="str">
        <f>IF(F326&gt;=$J$9,IF(T_4_5671012315257[[#This Row],[Errors]]=0,"True Positive","False Positive"),IF(T_4_5671012315257[[#This Row],[Errors]]&gt;0,"False Negative","True Negative"))</f>
        <v>True Negative</v>
      </c>
    </row>
    <row r="327" spans="1:8" x14ac:dyDescent="0.25">
      <c r="A327" t="s">
        <v>580</v>
      </c>
      <c r="C327" s="2" t="s">
        <v>264</v>
      </c>
      <c r="D327" s="2" t="s">
        <v>131</v>
      </c>
      <c r="E327" s="9" t="s">
        <v>131</v>
      </c>
      <c r="F327" s="9">
        <v>0.72</v>
      </c>
      <c r="G327" s="9">
        <v>0</v>
      </c>
      <c r="H327" t="str">
        <f>IF(F327&gt;=$J$9,IF(T_4_5671012315257[[#This Row],[Errors]]=0,"True Positive","False Positive"),IF(T_4_5671012315257[[#This Row],[Errors]]&gt;0,"False Negative","True Negative"))</f>
        <v>True Positive</v>
      </c>
    </row>
    <row r="328" spans="1:8" x14ac:dyDescent="0.25">
      <c r="A328" t="s">
        <v>581</v>
      </c>
      <c r="C328" s="2" t="s">
        <v>264</v>
      </c>
      <c r="D328" s="2" t="s">
        <v>131</v>
      </c>
      <c r="E328" s="9" t="s">
        <v>131</v>
      </c>
      <c r="F328" s="9">
        <v>0.72</v>
      </c>
      <c r="G328" s="9">
        <v>0</v>
      </c>
      <c r="H328" t="str">
        <f>IF(F328&gt;=$J$9,IF(T_4_5671012315257[[#This Row],[Errors]]=0,"True Positive","False Positive"),IF(T_4_5671012315257[[#This Row],[Errors]]&gt;0,"False Negative","True Negative"))</f>
        <v>True Positive</v>
      </c>
    </row>
    <row r="329" spans="1:8" x14ac:dyDescent="0.25">
      <c r="A329" t="s">
        <v>582</v>
      </c>
      <c r="C329" s="2" t="s">
        <v>264</v>
      </c>
      <c r="D329" s="2" t="s">
        <v>39</v>
      </c>
      <c r="E329" s="9" t="s">
        <v>39</v>
      </c>
      <c r="F329" s="9">
        <v>0.68</v>
      </c>
      <c r="G329" s="9">
        <v>0</v>
      </c>
      <c r="H329" t="str">
        <f>IF(F329&gt;=$J$9,IF(T_4_5671012315257[[#This Row],[Errors]]=0,"True Positive","False Positive"),IF(T_4_5671012315257[[#This Row],[Errors]]&gt;0,"False Negative","True Negative"))</f>
        <v>True Positive</v>
      </c>
    </row>
    <row r="330" spans="1:8" x14ac:dyDescent="0.25">
      <c r="A330" t="s">
        <v>583</v>
      </c>
      <c r="C330" s="2" t="s">
        <v>264</v>
      </c>
      <c r="D330" s="2" t="s">
        <v>39</v>
      </c>
      <c r="E330" s="9" t="s">
        <v>39</v>
      </c>
      <c r="F330" s="9">
        <v>0.68</v>
      </c>
      <c r="G330" s="9">
        <v>0</v>
      </c>
      <c r="H330" t="str">
        <f>IF(F330&gt;=$J$9,IF(T_4_5671012315257[[#This Row],[Errors]]=0,"True Positive","False Positive"),IF(T_4_5671012315257[[#This Row],[Errors]]&gt;0,"False Negative","True Negative"))</f>
        <v>True Positive</v>
      </c>
    </row>
    <row r="331" spans="1:8" x14ac:dyDescent="0.25">
      <c r="A331" t="s">
        <v>584</v>
      </c>
      <c r="C331" s="2" t="s">
        <v>264</v>
      </c>
      <c r="D331" s="2" t="s">
        <v>46</v>
      </c>
      <c r="E331" s="9" t="s">
        <v>46</v>
      </c>
      <c r="F331" s="9">
        <v>0.78</v>
      </c>
      <c r="G331" s="9">
        <v>0</v>
      </c>
      <c r="H331" t="str">
        <f>IF(F331&gt;=$J$9,IF(T_4_5671012315257[[#This Row],[Errors]]=0,"True Positive","False Positive"),IF(T_4_5671012315257[[#This Row],[Errors]]&gt;0,"False Negative","True Negative"))</f>
        <v>True Positive</v>
      </c>
    </row>
    <row r="332" spans="1:8" x14ac:dyDescent="0.25">
      <c r="A332" t="s">
        <v>585</v>
      </c>
      <c r="C332" s="2" t="s">
        <v>264</v>
      </c>
      <c r="D332" s="2" t="s">
        <v>46</v>
      </c>
      <c r="E332" s="9" t="s">
        <v>46</v>
      </c>
      <c r="F332" s="9">
        <v>0.78</v>
      </c>
      <c r="G332" s="9">
        <v>0</v>
      </c>
      <c r="H332" t="str">
        <f>IF(F332&gt;=$J$9,IF(T_4_5671012315257[[#This Row],[Errors]]=0,"True Positive","False Positive"),IF(T_4_5671012315257[[#This Row],[Errors]]&gt;0,"False Negative","True Negative"))</f>
        <v>True Positive</v>
      </c>
    </row>
    <row r="333" spans="1:8" x14ac:dyDescent="0.25">
      <c r="A333" t="s">
        <v>586</v>
      </c>
      <c r="C333" s="2" t="s">
        <v>264</v>
      </c>
      <c r="D333" s="2" t="s">
        <v>46</v>
      </c>
      <c r="E333" s="9" t="s">
        <v>46</v>
      </c>
      <c r="F333" s="9">
        <v>0.8</v>
      </c>
      <c r="G333" s="9">
        <v>0</v>
      </c>
      <c r="H333" t="str">
        <f>IF(F333&gt;=$J$9,IF(T_4_5671012315257[[#This Row],[Errors]]=0,"True Positive","False Positive"),IF(T_4_5671012315257[[#This Row],[Errors]]&gt;0,"False Negative","True Negative"))</f>
        <v>True Positive</v>
      </c>
    </row>
    <row r="334" spans="1:8" x14ac:dyDescent="0.25">
      <c r="A334" t="s">
        <v>587</v>
      </c>
      <c r="C334" s="2" t="s">
        <v>264</v>
      </c>
      <c r="D334" s="2" t="s">
        <v>46</v>
      </c>
      <c r="E334" s="9" t="s">
        <v>46</v>
      </c>
      <c r="F334" s="9">
        <v>0.8</v>
      </c>
      <c r="G334" s="9">
        <v>0</v>
      </c>
      <c r="H334" t="str">
        <f>IF(F334&gt;=$J$9,IF(T_4_5671012315257[[#This Row],[Errors]]=0,"True Positive","False Positive"),IF(T_4_5671012315257[[#This Row],[Errors]]&gt;0,"False Negative","True Negative"))</f>
        <v>True Positive</v>
      </c>
    </row>
    <row r="335" spans="1:8" x14ac:dyDescent="0.25">
      <c r="A335" t="s">
        <v>588</v>
      </c>
      <c r="C335" s="2" t="s">
        <v>264</v>
      </c>
      <c r="D335" s="2" t="s">
        <v>24</v>
      </c>
      <c r="E335" s="9" t="s">
        <v>24</v>
      </c>
      <c r="F335" s="9">
        <v>0.84</v>
      </c>
      <c r="G335" s="9">
        <v>0</v>
      </c>
      <c r="H335" t="str">
        <f>IF(F335&gt;=$J$9,IF(T_4_5671012315257[[#This Row],[Errors]]=0,"True Positive","False Positive"),IF(T_4_5671012315257[[#This Row],[Errors]]&gt;0,"False Negative","True Negative"))</f>
        <v>True Positive</v>
      </c>
    </row>
    <row r="336" spans="1:8" x14ac:dyDescent="0.25">
      <c r="A336" t="s">
        <v>589</v>
      </c>
      <c r="C336" s="2" t="s">
        <v>264</v>
      </c>
      <c r="D336" s="2" t="s">
        <v>24</v>
      </c>
      <c r="E336" s="9" t="s">
        <v>24</v>
      </c>
      <c r="F336" s="9">
        <v>0.84</v>
      </c>
      <c r="G336" s="9">
        <v>0</v>
      </c>
      <c r="H336" t="str">
        <f>IF(F336&gt;=$J$9,IF(T_4_5671012315257[[#This Row],[Errors]]=0,"True Positive","False Positive"),IF(T_4_5671012315257[[#This Row],[Errors]]&gt;0,"False Negative","True Negative"))</f>
        <v>True Positive</v>
      </c>
    </row>
    <row r="337" spans="1:8" x14ac:dyDescent="0.25">
      <c r="A337" t="s">
        <v>590</v>
      </c>
      <c r="C337" s="2" t="s">
        <v>264</v>
      </c>
      <c r="D337" s="2" t="s">
        <v>24</v>
      </c>
      <c r="E337" s="9" t="s">
        <v>24</v>
      </c>
      <c r="F337" s="9">
        <v>0.85</v>
      </c>
      <c r="G337" s="9">
        <v>0</v>
      </c>
      <c r="H337" t="str">
        <f>IF(F337&gt;=$J$9,IF(T_4_5671012315257[[#This Row],[Errors]]=0,"True Positive","False Positive"),IF(T_4_5671012315257[[#This Row],[Errors]]&gt;0,"False Negative","True Negative"))</f>
        <v>True Positive</v>
      </c>
    </row>
    <row r="338" spans="1:8" x14ac:dyDescent="0.25">
      <c r="A338" t="s">
        <v>591</v>
      </c>
      <c r="C338" s="2" t="s">
        <v>264</v>
      </c>
      <c r="D338" s="2" t="s">
        <v>24</v>
      </c>
      <c r="E338" s="9" t="s">
        <v>24</v>
      </c>
      <c r="F338" s="9">
        <v>0.85</v>
      </c>
      <c r="G338" s="9">
        <v>0</v>
      </c>
      <c r="H338" t="str">
        <f>IF(F338&gt;=$J$9,IF(T_4_5671012315257[[#This Row],[Errors]]=0,"True Positive","False Positive"),IF(T_4_5671012315257[[#This Row],[Errors]]&gt;0,"False Negative","True Negative"))</f>
        <v>True Positive</v>
      </c>
    </row>
    <row r="339" spans="1:8" x14ac:dyDescent="0.25">
      <c r="A339" t="s">
        <v>592</v>
      </c>
      <c r="C339" s="2" t="s">
        <v>264</v>
      </c>
      <c r="D339" s="2" t="s">
        <v>24</v>
      </c>
      <c r="E339" s="9" t="s">
        <v>24</v>
      </c>
      <c r="F339" s="9">
        <v>0.71</v>
      </c>
      <c r="G339" s="9">
        <v>0</v>
      </c>
      <c r="H339" t="str">
        <f>IF(F339&gt;=$J$9,IF(T_4_5671012315257[[#This Row],[Errors]]=0,"True Positive","False Positive"),IF(T_4_5671012315257[[#This Row],[Errors]]&gt;0,"False Negative","True Negative"))</f>
        <v>True Positive</v>
      </c>
    </row>
    <row r="340" spans="1:8" x14ac:dyDescent="0.25">
      <c r="A340" t="s">
        <v>593</v>
      </c>
      <c r="C340" s="2" t="s">
        <v>264</v>
      </c>
      <c r="D340" s="2" t="s">
        <v>24</v>
      </c>
      <c r="E340" s="9" t="s">
        <v>24</v>
      </c>
      <c r="F340" s="9">
        <v>0.71</v>
      </c>
      <c r="G340" s="9">
        <v>0</v>
      </c>
      <c r="H340" t="str">
        <f>IF(F340&gt;=$J$9,IF(T_4_5671012315257[[#This Row],[Errors]]=0,"True Positive","False Positive"),IF(T_4_5671012315257[[#This Row],[Errors]]&gt;0,"False Negative","True Negative"))</f>
        <v>True Positive</v>
      </c>
    </row>
    <row r="341" spans="1:8" x14ac:dyDescent="0.25">
      <c r="A341" t="s">
        <v>594</v>
      </c>
      <c r="C341" s="2" t="s">
        <v>264</v>
      </c>
      <c r="D341" s="2" t="s">
        <v>24</v>
      </c>
      <c r="E341" s="9" t="s">
        <v>24</v>
      </c>
      <c r="F341" s="9">
        <v>0.77</v>
      </c>
      <c r="G341" s="9">
        <v>0</v>
      </c>
      <c r="H341" t="str">
        <f>IF(F341&gt;=$J$9,IF(T_4_5671012315257[[#This Row],[Errors]]=0,"True Positive","False Positive"),IF(T_4_5671012315257[[#This Row],[Errors]]&gt;0,"False Negative","True Negative"))</f>
        <v>True Positive</v>
      </c>
    </row>
    <row r="342" spans="1:8" x14ac:dyDescent="0.25">
      <c r="A342" t="s">
        <v>595</v>
      </c>
      <c r="C342" s="2" t="s">
        <v>264</v>
      </c>
      <c r="D342" s="2" t="s">
        <v>24</v>
      </c>
      <c r="E342" s="9" t="s">
        <v>24</v>
      </c>
      <c r="F342" s="9">
        <v>0.77</v>
      </c>
      <c r="G342" s="9">
        <v>0</v>
      </c>
      <c r="H342" t="str">
        <f>IF(F342&gt;=$J$9,IF(T_4_5671012315257[[#This Row],[Errors]]=0,"True Positive","False Positive"),IF(T_4_5671012315257[[#This Row],[Errors]]&gt;0,"False Negative","True Negative"))</f>
        <v>True Positive</v>
      </c>
    </row>
    <row r="343" spans="1:8" x14ac:dyDescent="0.25">
      <c r="A343" t="s">
        <v>596</v>
      </c>
      <c r="C343" s="2" t="s">
        <v>264</v>
      </c>
      <c r="D343" s="2" t="s">
        <v>24</v>
      </c>
      <c r="E343" s="9" t="s">
        <v>24</v>
      </c>
      <c r="F343" s="9">
        <v>0.84</v>
      </c>
      <c r="G343" s="9">
        <v>0</v>
      </c>
      <c r="H343" t="str">
        <f>IF(F343&gt;=$J$9,IF(T_4_5671012315257[[#This Row],[Errors]]=0,"True Positive","False Positive"),IF(T_4_5671012315257[[#This Row],[Errors]]&gt;0,"False Negative","True Negative"))</f>
        <v>True Positive</v>
      </c>
    </row>
    <row r="344" spans="1:8" x14ac:dyDescent="0.25">
      <c r="A344" t="s">
        <v>597</v>
      </c>
      <c r="C344" s="2" t="s">
        <v>264</v>
      </c>
      <c r="D344" s="2" t="s">
        <v>24</v>
      </c>
      <c r="E344" s="9" t="s">
        <v>24</v>
      </c>
      <c r="F344" s="9">
        <v>0.84</v>
      </c>
      <c r="G344" s="9">
        <v>0</v>
      </c>
      <c r="H344" t="str">
        <f>IF(F344&gt;=$J$9,IF(T_4_5671012315257[[#This Row],[Errors]]=0,"True Positive","False Positive"),IF(T_4_5671012315257[[#This Row],[Errors]]&gt;0,"False Negative","True Negative"))</f>
        <v>True Positive</v>
      </c>
    </row>
    <row r="345" spans="1:8" x14ac:dyDescent="0.25">
      <c r="A345" t="s">
        <v>598</v>
      </c>
      <c r="C345" s="2" t="s">
        <v>264</v>
      </c>
      <c r="D345" s="2" t="s">
        <v>24</v>
      </c>
      <c r="E345" s="9" t="s">
        <v>24</v>
      </c>
      <c r="F345" s="9">
        <v>0.82</v>
      </c>
      <c r="G345" s="9">
        <v>0</v>
      </c>
      <c r="H345" t="str">
        <f>IF(F345&gt;=$J$9,IF(T_4_5671012315257[[#This Row],[Errors]]=0,"True Positive","False Positive"),IF(T_4_5671012315257[[#This Row],[Errors]]&gt;0,"False Negative","True Negative"))</f>
        <v>True Positive</v>
      </c>
    </row>
    <row r="346" spans="1:8" x14ac:dyDescent="0.25">
      <c r="A346" t="s">
        <v>599</v>
      </c>
      <c r="C346" s="2" t="s">
        <v>264</v>
      </c>
      <c r="D346" s="2" t="s">
        <v>24</v>
      </c>
      <c r="E346" s="9" t="s">
        <v>24</v>
      </c>
      <c r="F346" s="9">
        <v>0.82</v>
      </c>
      <c r="G346" s="9">
        <v>0</v>
      </c>
      <c r="H346" t="str">
        <f>IF(F346&gt;=$J$9,IF(T_4_5671012315257[[#This Row],[Errors]]=0,"True Positive","False Positive"),IF(T_4_5671012315257[[#This Row],[Errors]]&gt;0,"False Negative","True Negative"))</f>
        <v>True Positive</v>
      </c>
    </row>
    <row r="347" spans="1:8" x14ac:dyDescent="0.25">
      <c r="A347" t="s">
        <v>600</v>
      </c>
      <c r="C347" s="2" t="s">
        <v>264</v>
      </c>
      <c r="D347" s="2" t="s">
        <v>24</v>
      </c>
      <c r="E347" s="9" t="s">
        <v>24</v>
      </c>
      <c r="F347" s="9">
        <v>0.77</v>
      </c>
      <c r="G347" s="9">
        <v>0</v>
      </c>
      <c r="H347" t="str">
        <f>IF(F347&gt;=$J$9,IF(T_4_5671012315257[[#This Row],[Errors]]=0,"True Positive","False Positive"),IF(T_4_5671012315257[[#This Row],[Errors]]&gt;0,"False Negative","True Negative"))</f>
        <v>True Positive</v>
      </c>
    </row>
    <row r="348" spans="1:8" x14ac:dyDescent="0.25">
      <c r="A348" t="s">
        <v>601</v>
      </c>
      <c r="C348" s="2" t="s">
        <v>264</v>
      </c>
      <c r="D348" s="2" t="s">
        <v>24</v>
      </c>
      <c r="E348" s="9" t="s">
        <v>24</v>
      </c>
      <c r="F348" s="9">
        <v>0.77</v>
      </c>
      <c r="G348" s="9">
        <v>0</v>
      </c>
      <c r="H348" t="str">
        <f>IF(F348&gt;=$J$9,IF(T_4_5671012315257[[#This Row],[Errors]]=0,"True Positive","False Positive"),IF(T_4_5671012315257[[#This Row],[Errors]]&gt;0,"False Negative","True Negative"))</f>
        <v>True Positive</v>
      </c>
    </row>
    <row r="349" spans="1:8" x14ac:dyDescent="0.25">
      <c r="A349" t="s">
        <v>602</v>
      </c>
      <c r="C349" s="2" t="s">
        <v>264</v>
      </c>
      <c r="D349" s="2" t="s">
        <v>24</v>
      </c>
      <c r="E349" s="9" t="s">
        <v>24</v>
      </c>
      <c r="F349" s="9">
        <v>0.78</v>
      </c>
      <c r="G349" s="9">
        <v>0</v>
      </c>
      <c r="H349" t="str">
        <f>IF(F349&gt;=$J$9,IF(T_4_5671012315257[[#This Row],[Errors]]=0,"True Positive","False Positive"),IF(T_4_5671012315257[[#This Row],[Errors]]&gt;0,"False Negative","True Negative"))</f>
        <v>True Positive</v>
      </c>
    </row>
    <row r="350" spans="1:8" x14ac:dyDescent="0.25">
      <c r="A350" t="s">
        <v>603</v>
      </c>
      <c r="C350" s="2" t="s">
        <v>264</v>
      </c>
      <c r="D350" s="2" t="s">
        <v>24</v>
      </c>
      <c r="E350" s="9" t="s">
        <v>24</v>
      </c>
      <c r="F350" s="9">
        <v>0.78</v>
      </c>
      <c r="G350" s="9">
        <v>0</v>
      </c>
      <c r="H350" t="str">
        <f>IF(F350&gt;=$J$9,IF(T_4_5671012315257[[#This Row],[Errors]]=0,"True Positive","False Positive"),IF(T_4_5671012315257[[#This Row],[Errors]]&gt;0,"False Negative","True Negative"))</f>
        <v>True Positive</v>
      </c>
    </row>
    <row r="351" spans="1:8" x14ac:dyDescent="0.25">
      <c r="A351" t="s">
        <v>604</v>
      </c>
      <c r="C351" s="2" t="s">
        <v>264</v>
      </c>
      <c r="D351" s="2" t="s">
        <v>24</v>
      </c>
      <c r="E351" s="9" t="s">
        <v>24</v>
      </c>
      <c r="F351" s="9">
        <v>0.73</v>
      </c>
      <c r="G351" s="9">
        <v>0</v>
      </c>
      <c r="H351" t="str">
        <f>IF(F351&gt;=$J$9,IF(T_4_5671012315257[[#This Row],[Errors]]=0,"True Positive","False Positive"),IF(T_4_5671012315257[[#This Row],[Errors]]&gt;0,"False Negative","True Negative"))</f>
        <v>True Positive</v>
      </c>
    </row>
    <row r="352" spans="1:8" x14ac:dyDescent="0.25">
      <c r="A352" t="s">
        <v>605</v>
      </c>
      <c r="C352" s="2" t="s">
        <v>264</v>
      </c>
      <c r="D352" s="2" t="s">
        <v>24</v>
      </c>
      <c r="E352" s="9" t="s">
        <v>24</v>
      </c>
      <c r="F352" s="9">
        <v>0.73</v>
      </c>
      <c r="G352" s="9">
        <v>0</v>
      </c>
      <c r="H352" t="str">
        <f>IF(F352&gt;=$J$9,IF(T_4_5671012315257[[#This Row],[Errors]]=0,"True Positive","False Positive"),IF(T_4_5671012315257[[#This Row],[Errors]]&gt;0,"False Negative","True Negative"))</f>
        <v>True Positive</v>
      </c>
    </row>
    <row r="353" spans="1:8" x14ac:dyDescent="0.25">
      <c r="A353" t="s">
        <v>606</v>
      </c>
      <c r="C353" s="2" t="s">
        <v>264</v>
      </c>
      <c r="D353" s="2" t="s">
        <v>24</v>
      </c>
      <c r="E353" s="9" t="s">
        <v>24</v>
      </c>
      <c r="F353" s="9">
        <v>0.86</v>
      </c>
      <c r="G353" s="9">
        <v>0</v>
      </c>
      <c r="H353" t="str">
        <f>IF(F353&gt;=$J$9,IF(T_4_5671012315257[[#This Row],[Errors]]=0,"True Positive","False Positive"),IF(T_4_5671012315257[[#This Row],[Errors]]&gt;0,"False Negative","True Negative"))</f>
        <v>True Positive</v>
      </c>
    </row>
    <row r="354" spans="1:8" x14ac:dyDescent="0.25">
      <c r="A354" t="s">
        <v>607</v>
      </c>
      <c r="C354" s="2" t="s">
        <v>264</v>
      </c>
      <c r="D354" s="2" t="s">
        <v>24</v>
      </c>
      <c r="E354" s="9" t="s">
        <v>24</v>
      </c>
      <c r="F354" s="9">
        <v>0.86</v>
      </c>
      <c r="G354" s="9">
        <v>0</v>
      </c>
      <c r="H354" t="str">
        <f>IF(F354&gt;=$J$9,IF(T_4_5671012315257[[#This Row],[Errors]]=0,"True Positive","False Positive"),IF(T_4_5671012315257[[#This Row],[Errors]]&gt;0,"False Negative","True Negative"))</f>
        <v>True Positive</v>
      </c>
    </row>
    <row r="355" spans="1:8" x14ac:dyDescent="0.25">
      <c r="A355" t="s">
        <v>608</v>
      </c>
      <c r="C355" s="2" t="s">
        <v>264</v>
      </c>
      <c r="D355" s="2" t="s">
        <v>24</v>
      </c>
      <c r="E355" s="9" t="s">
        <v>24</v>
      </c>
      <c r="F355" s="9">
        <v>0.81</v>
      </c>
      <c r="G355" s="9">
        <v>0</v>
      </c>
      <c r="H355" t="str">
        <f>IF(F355&gt;=$J$9,IF(T_4_5671012315257[[#This Row],[Errors]]=0,"True Positive","False Positive"),IF(T_4_5671012315257[[#This Row],[Errors]]&gt;0,"False Negative","True Negative"))</f>
        <v>True Positive</v>
      </c>
    </row>
    <row r="356" spans="1:8" x14ac:dyDescent="0.25">
      <c r="A356" t="s">
        <v>609</v>
      </c>
      <c r="C356" s="2" t="s">
        <v>264</v>
      </c>
      <c r="D356" s="2" t="s">
        <v>24</v>
      </c>
      <c r="E356" s="9" t="s">
        <v>24</v>
      </c>
      <c r="F356" s="9">
        <v>0.81</v>
      </c>
      <c r="G356" s="9">
        <v>0</v>
      </c>
      <c r="H356" t="str">
        <f>IF(F356&gt;=$J$9,IF(T_4_5671012315257[[#This Row],[Errors]]=0,"True Positive","False Positive"),IF(T_4_5671012315257[[#This Row],[Errors]]&gt;0,"False Negative","True Negative"))</f>
        <v>True Positive</v>
      </c>
    </row>
    <row r="357" spans="1:8" x14ac:dyDescent="0.25">
      <c r="A357" t="s">
        <v>610</v>
      </c>
      <c r="C357" s="2" t="s">
        <v>264</v>
      </c>
      <c r="D357" s="2" t="s">
        <v>24</v>
      </c>
      <c r="E357" s="9" t="s">
        <v>24</v>
      </c>
      <c r="F357" s="9">
        <v>0.77</v>
      </c>
      <c r="G357" s="9">
        <v>0</v>
      </c>
      <c r="H357" t="str">
        <f>IF(F357&gt;=$J$9,IF(T_4_5671012315257[[#This Row],[Errors]]=0,"True Positive","False Positive"),IF(T_4_5671012315257[[#This Row],[Errors]]&gt;0,"False Negative","True Negative"))</f>
        <v>True Positive</v>
      </c>
    </row>
    <row r="358" spans="1:8" x14ac:dyDescent="0.25">
      <c r="A358" t="s">
        <v>611</v>
      </c>
      <c r="C358" s="2" t="s">
        <v>264</v>
      </c>
      <c r="D358" s="2" t="s">
        <v>24</v>
      </c>
      <c r="E358" s="9" t="s">
        <v>24</v>
      </c>
      <c r="F358" s="9">
        <v>0.77</v>
      </c>
      <c r="G358" s="9">
        <v>0</v>
      </c>
      <c r="H358" t="str">
        <f>IF(F358&gt;=$J$9,IF(T_4_5671012315257[[#This Row],[Errors]]=0,"True Positive","False Positive"),IF(T_4_5671012315257[[#This Row],[Errors]]&gt;0,"False Negative","True Negative"))</f>
        <v>True Positive</v>
      </c>
    </row>
    <row r="359" spans="1:8" x14ac:dyDescent="0.25">
      <c r="A359" t="s">
        <v>612</v>
      </c>
      <c r="C359" s="2" t="s">
        <v>264</v>
      </c>
      <c r="D359" s="2" t="s">
        <v>132</v>
      </c>
      <c r="E359" s="9" t="s">
        <v>132</v>
      </c>
      <c r="F359" s="9">
        <v>0.72</v>
      </c>
      <c r="G359" s="9">
        <v>0</v>
      </c>
      <c r="H359" t="str">
        <f>IF(F359&gt;=$J$9,IF(T_4_5671012315257[[#This Row],[Errors]]=0,"True Positive","False Positive"),IF(T_4_5671012315257[[#This Row],[Errors]]&gt;0,"False Negative","True Negative"))</f>
        <v>True Positive</v>
      </c>
    </row>
    <row r="360" spans="1:8" x14ac:dyDescent="0.25">
      <c r="A360" t="s">
        <v>613</v>
      </c>
      <c r="C360" s="2" t="s">
        <v>264</v>
      </c>
      <c r="D360" s="2" t="s">
        <v>132</v>
      </c>
      <c r="E360" s="9" t="s">
        <v>132</v>
      </c>
      <c r="F360" s="9">
        <v>0.72</v>
      </c>
      <c r="G360" s="9">
        <v>0</v>
      </c>
      <c r="H360" t="str">
        <f>IF(F360&gt;=$J$9,IF(T_4_5671012315257[[#This Row],[Errors]]=0,"True Positive","False Positive"),IF(T_4_5671012315257[[#This Row],[Errors]]&gt;0,"False Negative","True Negative"))</f>
        <v>True Positive</v>
      </c>
    </row>
    <row r="361" spans="1:8" x14ac:dyDescent="0.25">
      <c r="A361" t="s">
        <v>614</v>
      </c>
      <c r="C361" s="2" t="s">
        <v>264</v>
      </c>
      <c r="D361" s="2" t="s">
        <v>30</v>
      </c>
      <c r="E361" s="9" t="s">
        <v>30</v>
      </c>
      <c r="F361" s="9">
        <v>0.42</v>
      </c>
      <c r="G361" s="9">
        <v>0</v>
      </c>
      <c r="H361" t="str">
        <f>IF(F361&gt;=$J$9,IF(T_4_5671012315257[[#This Row],[Errors]]=0,"True Positive","False Positive"),IF(T_4_5671012315257[[#This Row],[Errors]]&gt;0,"False Negative","True Negative"))</f>
        <v>True Negative</v>
      </c>
    </row>
    <row r="362" spans="1:8" x14ac:dyDescent="0.25">
      <c r="A362" t="s">
        <v>615</v>
      </c>
      <c r="C362" s="2" t="s">
        <v>264</v>
      </c>
      <c r="D362" s="2" t="s">
        <v>30</v>
      </c>
      <c r="E362" s="9" t="s">
        <v>30</v>
      </c>
      <c r="F362" s="9">
        <v>0.42</v>
      </c>
      <c r="G362" s="9">
        <v>0</v>
      </c>
      <c r="H362" t="str">
        <f>IF(F362&gt;=$J$9,IF(T_4_5671012315257[[#This Row],[Errors]]=0,"True Positive","False Positive"),IF(T_4_5671012315257[[#This Row],[Errors]]&gt;0,"False Negative","True Negative"))</f>
        <v>True Negative</v>
      </c>
    </row>
    <row r="363" spans="1:8" x14ac:dyDescent="0.25">
      <c r="A363" t="s">
        <v>616</v>
      </c>
      <c r="C363" s="2" t="s">
        <v>264</v>
      </c>
      <c r="D363" s="2" t="s">
        <v>125</v>
      </c>
      <c r="E363" s="9" t="s">
        <v>125</v>
      </c>
      <c r="F363" s="9">
        <v>0.72</v>
      </c>
      <c r="G363" s="9">
        <v>0</v>
      </c>
      <c r="H363" t="str">
        <f>IF(F363&gt;=$J$9,IF(T_4_5671012315257[[#This Row],[Errors]]=0,"True Positive","False Positive"),IF(T_4_5671012315257[[#This Row],[Errors]]&gt;0,"False Negative","True Negative"))</f>
        <v>True Positive</v>
      </c>
    </row>
    <row r="364" spans="1:8" x14ac:dyDescent="0.25">
      <c r="A364" t="s">
        <v>617</v>
      </c>
      <c r="C364" s="2" t="s">
        <v>264</v>
      </c>
      <c r="D364" s="2" t="s">
        <v>125</v>
      </c>
      <c r="E364" s="9" t="s">
        <v>125</v>
      </c>
      <c r="F364" s="9">
        <v>0.72</v>
      </c>
      <c r="G364" s="9">
        <v>0</v>
      </c>
      <c r="H364" t="str">
        <f>IF(F364&gt;=$J$9,IF(T_4_5671012315257[[#This Row],[Errors]]=0,"True Positive","False Positive"),IF(T_4_5671012315257[[#This Row],[Errors]]&gt;0,"False Negative","True Negative"))</f>
        <v>True Positive</v>
      </c>
    </row>
    <row r="365" spans="1:8" x14ac:dyDescent="0.25">
      <c r="A365" t="s">
        <v>618</v>
      </c>
      <c r="C365" s="2" t="s">
        <v>264</v>
      </c>
      <c r="D365" s="2" t="s">
        <v>163</v>
      </c>
      <c r="E365" s="9" t="s">
        <v>163</v>
      </c>
      <c r="F365" s="9">
        <v>0.72</v>
      </c>
      <c r="G365" s="9">
        <v>0</v>
      </c>
      <c r="H365" t="str">
        <f>IF(F365&gt;=$J$9,IF(T_4_5671012315257[[#This Row],[Errors]]=0,"True Positive","False Positive"),IF(T_4_5671012315257[[#This Row],[Errors]]&gt;0,"False Negative","True Negative"))</f>
        <v>True Positive</v>
      </c>
    </row>
    <row r="366" spans="1:8" x14ac:dyDescent="0.25">
      <c r="A366" t="s">
        <v>619</v>
      </c>
      <c r="C366" s="2" t="s">
        <v>264</v>
      </c>
      <c r="D366" s="2" t="s">
        <v>163</v>
      </c>
      <c r="E366" s="9" t="s">
        <v>163</v>
      </c>
      <c r="F366" s="9">
        <v>0.72</v>
      </c>
      <c r="G366" s="9">
        <v>0</v>
      </c>
      <c r="H366" t="str">
        <f>IF(F366&gt;=$J$9,IF(T_4_5671012315257[[#This Row],[Errors]]=0,"True Positive","False Positive"),IF(T_4_5671012315257[[#This Row],[Errors]]&gt;0,"False Negative","True Negative"))</f>
        <v>True Positive</v>
      </c>
    </row>
    <row r="367" spans="1:8" x14ac:dyDescent="0.25">
      <c r="A367" t="s">
        <v>620</v>
      </c>
      <c r="C367" s="2" t="s">
        <v>264</v>
      </c>
      <c r="D367" s="2" t="s">
        <v>48</v>
      </c>
      <c r="E367" s="9" t="s">
        <v>48</v>
      </c>
      <c r="F367" s="9">
        <v>0.68</v>
      </c>
      <c r="G367" s="9">
        <v>0</v>
      </c>
      <c r="H367" t="str">
        <f>IF(F367&gt;=$J$9,IF(T_4_5671012315257[[#This Row],[Errors]]=0,"True Positive","False Positive"),IF(T_4_5671012315257[[#This Row],[Errors]]&gt;0,"False Negative","True Negative"))</f>
        <v>True Positive</v>
      </c>
    </row>
    <row r="368" spans="1:8" x14ac:dyDescent="0.25">
      <c r="A368" t="s">
        <v>621</v>
      </c>
      <c r="C368" s="2" t="s">
        <v>264</v>
      </c>
      <c r="D368" s="2" t="s">
        <v>48</v>
      </c>
      <c r="E368" s="9" t="s">
        <v>48</v>
      </c>
      <c r="F368" s="9">
        <v>0.68</v>
      </c>
      <c r="G368" s="9">
        <v>0</v>
      </c>
      <c r="H368" t="str">
        <f>IF(F368&gt;=$J$9,IF(T_4_5671012315257[[#This Row],[Errors]]=0,"True Positive","False Positive"),IF(T_4_5671012315257[[#This Row],[Errors]]&gt;0,"False Negative","True Negative"))</f>
        <v>True Positive</v>
      </c>
    </row>
    <row r="369" spans="1:8" x14ac:dyDescent="0.25">
      <c r="A369" t="s">
        <v>622</v>
      </c>
      <c r="C369" s="2" t="s">
        <v>264</v>
      </c>
      <c r="D369" s="2" t="s">
        <v>121</v>
      </c>
      <c r="E369" s="9" t="s">
        <v>121</v>
      </c>
      <c r="F369" s="9">
        <v>0.77</v>
      </c>
      <c r="G369" s="9">
        <v>0</v>
      </c>
      <c r="H369" t="str">
        <f>IF(F369&gt;=$J$9,IF(T_4_5671012315257[[#This Row],[Errors]]=0,"True Positive","False Positive"),IF(T_4_5671012315257[[#This Row],[Errors]]&gt;0,"False Negative","True Negative"))</f>
        <v>True Positive</v>
      </c>
    </row>
    <row r="370" spans="1:8" x14ac:dyDescent="0.25">
      <c r="A370" t="s">
        <v>623</v>
      </c>
      <c r="C370" s="2" t="s">
        <v>264</v>
      </c>
      <c r="D370" s="2" t="s">
        <v>121</v>
      </c>
      <c r="E370" s="9" t="s">
        <v>121</v>
      </c>
      <c r="F370" s="9">
        <v>0.77</v>
      </c>
      <c r="G370" s="9">
        <v>0</v>
      </c>
      <c r="H370" t="str">
        <f>IF(F370&gt;=$J$9,IF(T_4_5671012315257[[#This Row],[Errors]]=0,"True Positive","False Positive"),IF(T_4_5671012315257[[#This Row],[Errors]]&gt;0,"False Negative","True Negative"))</f>
        <v>True Positive</v>
      </c>
    </row>
    <row r="371" spans="1:8" x14ac:dyDescent="0.25">
      <c r="A371" t="s">
        <v>624</v>
      </c>
      <c r="C371" s="2" t="s">
        <v>264</v>
      </c>
      <c r="D371" s="2" t="s">
        <v>121</v>
      </c>
      <c r="E371" s="9" t="s">
        <v>121</v>
      </c>
      <c r="F371" s="9">
        <v>0.74</v>
      </c>
      <c r="G371" s="9">
        <v>0</v>
      </c>
      <c r="H371" t="str">
        <f>IF(F371&gt;=$J$9,IF(T_4_5671012315257[[#This Row],[Errors]]=0,"True Positive","False Positive"),IF(T_4_5671012315257[[#This Row],[Errors]]&gt;0,"False Negative","True Negative"))</f>
        <v>True Positive</v>
      </c>
    </row>
    <row r="372" spans="1:8" x14ac:dyDescent="0.25">
      <c r="A372" t="s">
        <v>625</v>
      </c>
      <c r="C372" s="2" t="s">
        <v>264</v>
      </c>
      <c r="D372" s="2" t="s">
        <v>121</v>
      </c>
      <c r="E372" s="9" t="s">
        <v>121</v>
      </c>
      <c r="F372" s="9">
        <v>0.74</v>
      </c>
      <c r="G372" s="9">
        <v>0</v>
      </c>
      <c r="H372" t="str">
        <f>IF(F372&gt;=$J$9,IF(T_4_5671012315257[[#This Row],[Errors]]=0,"True Positive","False Positive"),IF(T_4_5671012315257[[#This Row],[Errors]]&gt;0,"False Negative","True Negative"))</f>
        <v>True Positive</v>
      </c>
    </row>
    <row r="373" spans="1:8" x14ac:dyDescent="0.25">
      <c r="A373" t="s">
        <v>626</v>
      </c>
      <c r="C373" s="2" t="s">
        <v>264</v>
      </c>
      <c r="D373" s="2" t="s">
        <v>136</v>
      </c>
      <c r="E373" s="9" t="s">
        <v>136</v>
      </c>
      <c r="F373" s="9">
        <v>0.81</v>
      </c>
      <c r="G373" s="9">
        <v>0</v>
      </c>
      <c r="H373" t="str">
        <f>IF(F373&gt;=$J$9,IF(T_4_5671012315257[[#This Row],[Errors]]=0,"True Positive","False Positive"),IF(T_4_5671012315257[[#This Row],[Errors]]&gt;0,"False Negative","True Negative"))</f>
        <v>True Positive</v>
      </c>
    </row>
    <row r="374" spans="1:8" x14ac:dyDescent="0.25">
      <c r="A374" t="s">
        <v>627</v>
      </c>
      <c r="C374" s="2" t="s">
        <v>264</v>
      </c>
      <c r="D374" s="2" t="s">
        <v>136</v>
      </c>
      <c r="E374" s="9" t="s">
        <v>136</v>
      </c>
      <c r="F374" s="9">
        <v>0.81</v>
      </c>
      <c r="G374" s="9">
        <v>0</v>
      </c>
      <c r="H374" t="str">
        <f>IF(F374&gt;=$J$9,IF(T_4_5671012315257[[#This Row],[Errors]]=0,"True Positive","False Positive"),IF(T_4_5671012315257[[#This Row],[Errors]]&gt;0,"False Negative","True Negative"))</f>
        <v>True Positive</v>
      </c>
    </row>
    <row r="375" spans="1:8" x14ac:dyDescent="0.25">
      <c r="A375" t="s">
        <v>628</v>
      </c>
      <c r="C375" s="2" t="s">
        <v>264</v>
      </c>
      <c r="D375" s="2" t="s">
        <v>136</v>
      </c>
      <c r="E375" s="9" t="s">
        <v>136</v>
      </c>
      <c r="F375" s="9">
        <v>0.75</v>
      </c>
      <c r="G375" s="9">
        <v>0</v>
      </c>
      <c r="H375" t="str">
        <f>IF(F375&gt;=$J$9,IF(T_4_5671012315257[[#This Row],[Errors]]=0,"True Positive","False Positive"),IF(T_4_5671012315257[[#This Row],[Errors]]&gt;0,"False Negative","True Negative"))</f>
        <v>True Positive</v>
      </c>
    </row>
    <row r="376" spans="1:8" x14ac:dyDescent="0.25">
      <c r="A376" t="s">
        <v>629</v>
      </c>
      <c r="C376" s="2" t="s">
        <v>264</v>
      </c>
      <c r="D376" s="2" t="s">
        <v>136</v>
      </c>
      <c r="E376" s="9" t="s">
        <v>136</v>
      </c>
      <c r="F376" s="9">
        <v>0.75</v>
      </c>
      <c r="G376" s="9">
        <v>0</v>
      </c>
      <c r="H376" t="str">
        <f>IF(F376&gt;=$J$9,IF(T_4_5671012315257[[#This Row],[Errors]]=0,"True Positive","False Positive"),IF(T_4_5671012315257[[#This Row],[Errors]]&gt;0,"False Negative","True Negative"))</f>
        <v>True Positive</v>
      </c>
    </row>
    <row r="377" spans="1:8" x14ac:dyDescent="0.25">
      <c r="A377" t="s">
        <v>630</v>
      </c>
      <c r="C377" s="2" t="s">
        <v>264</v>
      </c>
      <c r="D377" s="2" t="s">
        <v>136</v>
      </c>
      <c r="E377" s="9" t="s">
        <v>136</v>
      </c>
      <c r="F377" s="9">
        <v>0.88</v>
      </c>
      <c r="G377" s="9">
        <v>0</v>
      </c>
      <c r="H377" t="str">
        <f>IF(F377&gt;=$J$9,IF(T_4_5671012315257[[#This Row],[Errors]]=0,"True Positive","False Positive"),IF(T_4_5671012315257[[#This Row],[Errors]]&gt;0,"False Negative","True Negative"))</f>
        <v>True Positive</v>
      </c>
    </row>
    <row r="378" spans="1:8" x14ac:dyDescent="0.25">
      <c r="A378" t="s">
        <v>631</v>
      </c>
      <c r="C378" s="2" t="s">
        <v>264</v>
      </c>
      <c r="D378" s="2" t="s">
        <v>136</v>
      </c>
      <c r="E378" s="9" t="s">
        <v>136</v>
      </c>
      <c r="F378" s="9">
        <v>0.88</v>
      </c>
      <c r="G378" s="9">
        <v>0</v>
      </c>
      <c r="H378" t="str">
        <f>IF(F378&gt;=$J$9,IF(T_4_5671012315257[[#This Row],[Errors]]=0,"True Positive","False Positive"),IF(T_4_5671012315257[[#This Row],[Errors]]&gt;0,"False Negative","True Negative"))</f>
        <v>True Positive</v>
      </c>
    </row>
    <row r="379" spans="1:8" x14ac:dyDescent="0.25">
      <c r="A379" t="s">
        <v>632</v>
      </c>
      <c r="C379" s="2" t="s">
        <v>264</v>
      </c>
      <c r="D379" s="2" t="s">
        <v>136</v>
      </c>
      <c r="E379" s="9" t="s">
        <v>136</v>
      </c>
      <c r="F379" s="9">
        <v>0.77</v>
      </c>
      <c r="G379" s="9">
        <v>0</v>
      </c>
      <c r="H379" t="str">
        <f>IF(F379&gt;=$J$9,IF(T_4_5671012315257[[#This Row],[Errors]]=0,"True Positive","False Positive"),IF(T_4_5671012315257[[#This Row],[Errors]]&gt;0,"False Negative","True Negative"))</f>
        <v>True Positive</v>
      </c>
    </row>
    <row r="380" spans="1:8" x14ac:dyDescent="0.25">
      <c r="A380" t="s">
        <v>633</v>
      </c>
      <c r="C380" s="2" t="s">
        <v>264</v>
      </c>
      <c r="D380" s="2" t="s">
        <v>136</v>
      </c>
      <c r="E380" s="9" t="s">
        <v>136</v>
      </c>
      <c r="F380" s="9">
        <v>0.77</v>
      </c>
      <c r="G380" s="9">
        <v>0</v>
      </c>
      <c r="H380" t="str">
        <f>IF(F380&gt;=$J$9,IF(T_4_5671012315257[[#This Row],[Errors]]=0,"True Positive","False Positive"),IF(T_4_5671012315257[[#This Row],[Errors]]&gt;0,"False Negative","True Negative"))</f>
        <v>True Positive</v>
      </c>
    </row>
    <row r="381" spans="1:8" x14ac:dyDescent="0.25">
      <c r="A381" t="s">
        <v>634</v>
      </c>
      <c r="C381" s="2" t="s">
        <v>264</v>
      </c>
      <c r="D381" s="2" t="s">
        <v>201</v>
      </c>
      <c r="E381" s="9" t="s">
        <v>201</v>
      </c>
      <c r="F381" s="9">
        <v>0.69</v>
      </c>
      <c r="G381" s="9">
        <v>0</v>
      </c>
      <c r="H381" t="str">
        <f>IF(F381&gt;=$J$9,IF(T_4_5671012315257[[#This Row],[Errors]]=0,"True Positive","False Positive"),IF(T_4_5671012315257[[#This Row],[Errors]]&gt;0,"False Negative","True Negative"))</f>
        <v>True Positive</v>
      </c>
    </row>
    <row r="382" spans="1:8" x14ac:dyDescent="0.25">
      <c r="A382" t="s">
        <v>635</v>
      </c>
      <c r="C382" s="2" t="s">
        <v>264</v>
      </c>
      <c r="D382" s="2" t="s">
        <v>201</v>
      </c>
      <c r="E382" s="9" t="s">
        <v>201</v>
      </c>
      <c r="F382" s="9">
        <v>0.69</v>
      </c>
      <c r="G382" s="9">
        <v>0</v>
      </c>
      <c r="H382" t="str">
        <f>IF(F382&gt;=$J$9,IF(T_4_5671012315257[[#This Row],[Errors]]=0,"True Positive","False Positive"),IF(T_4_5671012315257[[#This Row],[Errors]]&gt;0,"False Negative","True Negative"))</f>
        <v>True Positive</v>
      </c>
    </row>
    <row r="383" spans="1:8" x14ac:dyDescent="0.25">
      <c r="A383" t="s">
        <v>636</v>
      </c>
      <c r="C383" s="2" t="s">
        <v>264</v>
      </c>
      <c r="D383" s="2" t="s">
        <v>216</v>
      </c>
      <c r="E383" s="9" t="s">
        <v>216</v>
      </c>
      <c r="F383" s="9">
        <v>0.73</v>
      </c>
      <c r="G383" s="9">
        <v>0</v>
      </c>
      <c r="H383" t="str">
        <f>IF(F383&gt;=$J$9,IF(T_4_5671012315257[[#This Row],[Errors]]=0,"True Positive","False Positive"),IF(T_4_5671012315257[[#This Row],[Errors]]&gt;0,"False Negative","True Negative"))</f>
        <v>True Positive</v>
      </c>
    </row>
    <row r="384" spans="1:8" x14ac:dyDescent="0.25">
      <c r="A384" t="s">
        <v>637</v>
      </c>
      <c r="C384" s="2" t="s">
        <v>264</v>
      </c>
      <c r="D384" s="2" t="s">
        <v>216</v>
      </c>
      <c r="E384" s="9" t="s">
        <v>216</v>
      </c>
      <c r="F384" s="9">
        <v>0.73</v>
      </c>
      <c r="G384" s="9">
        <v>0</v>
      </c>
      <c r="H384" t="str">
        <f>IF(F384&gt;=$J$9,IF(T_4_5671012315257[[#This Row],[Errors]]=0,"True Positive","False Positive"),IF(T_4_5671012315257[[#This Row],[Errors]]&gt;0,"False Negative","True Negative"))</f>
        <v>True Positive</v>
      </c>
    </row>
    <row r="385" spans="1:8" x14ac:dyDescent="0.25">
      <c r="A385" t="s">
        <v>638</v>
      </c>
      <c r="C385" s="2" t="s">
        <v>264</v>
      </c>
      <c r="D385" s="2" t="s">
        <v>212</v>
      </c>
      <c r="E385" s="9" t="s">
        <v>212</v>
      </c>
      <c r="F385" s="9">
        <v>0.86</v>
      </c>
      <c r="G385" s="9">
        <v>0</v>
      </c>
      <c r="H385" t="str">
        <f>IF(F385&gt;=$J$9,IF(T_4_5671012315257[[#This Row],[Errors]]=0,"True Positive","False Positive"),IF(T_4_5671012315257[[#This Row],[Errors]]&gt;0,"False Negative","True Negative"))</f>
        <v>True Positive</v>
      </c>
    </row>
    <row r="386" spans="1:8" x14ac:dyDescent="0.25">
      <c r="A386" t="s">
        <v>639</v>
      </c>
      <c r="C386" s="2" t="s">
        <v>264</v>
      </c>
      <c r="D386" s="2" t="s">
        <v>212</v>
      </c>
      <c r="E386" s="9" t="s">
        <v>212</v>
      </c>
      <c r="F386" s="9">
        <v>0.86</v>
      </c>
      <c r="G386" s="9">
        <v>0</v>
      </c>
      <c r="H386" t="str">
        <f>IF(F386&gt;=$J$9,IF(T_4_5671012315257[[#This Row],[Errors]]=0,"True Positive","False Positive"),IF(T_4_5671012315257[[#This Row],[Errors]]&gt;0,"False Negative","True Negative"))</f>
        <v>True Positive</v>
      </c>
    </row>
    <row r="387" spans="1:8" x14ac:dyDescent="0.25">
      <c r="A387" t="s">
        <v>640</v>
      </c>
      <c r="C387" s="2" t="s">
        <v>264</v>
      </c>
      <c r="D387" s="2" t="s">
        <v>32</v>
      </c>
      <c r="E387" s="9" t="s">
        <v>32</v>
      </c>
      <c r="F387" s="9">
        <v>0.83</v>
      </c>
      <c r="G387" s="9">
        <v>0</v>
      </c>
      <c r="H387" t="str">
        <f>IF(F387&gt;=$J$9,IF(T_4_5671012315257[[#This Row],[Errors]]=0,"True Positive","False Positive"),IF(T_4_5671012315257[[#This Row],[Errors]]&gt;0,"False Negative","True Negative"))</f>
        <v>True Positive</v>
      </c>
    </row>
    <row r="388" spans="1:8" x14ac:dyDescent="0.25">
      <c r="A388" t="s">
        <v>641</v>
      </c>
      <c r="C388" s="2" t="s">
        <v>264</v>
      </c>
      <c r="D388" s="2" t="s">
        <v>32</v>
      </c>
      <c r="E388" s="9" t="s">
        <v>32</v>
      </c>
      <c r="F388" s="9">
        <v>0.83</v>
      </c>
      <c r="G388" s="9">
        <v>0</v>
      </c>
      <c r="H388" t="str">
        <f>IF(F388&gt;=$J$9,IF(T_4_5671012315257[[#This Row],[Errors]]=0,"True Positive","False Positive"),IF(T_4_5671012315257[[#This Row],[Errors]]&gt;0,"False Negative","True Negative"))</f>
        <v>True Positive</v>
      </c>
    </row>
    <row r="389" spans="1:8" x14ac:dyDescent="0.25">
      <c r="A389" t="s">
        <v>642</v>
      </c>
      <c r="C389" s="2" t="s">
        <v>264</v>
      </c>
      <c r="D389" s="2" t="s">
        <v>138</v>
      </c>
      <c r="E389" s="9" t="s">
        <v>138</v>
      </c>
      <c r="F389" s="9">
        <v>0.67</v>
      </c>
      <c r="G389" s="9">
        <v>0</v>
      </c>
      <c r="H389" t="str">
        <f>IF(F389&gt;=$J$9,IF(T_4_5671012315257[[#This Row],[Errors]]=0,"True Positive","False Positive"),IF(T_4_5671012315257[[#This Row],[Errors]]&gt;0,"False Negative","True Negative"))</f>
        <v>True Negative</v>
      </c>
    </row>
    <row r="390" spans="1:8" x14ac:dyDescent="0.25">
      <c r="A390" t="s">
        <v>643</v>
      </c>
      <c r="C390" s="2" t="s">
        <v>264</v>
      </c>
      <c r="D390" s="2" t="s">
        <v>138</v>
      </c>
      <c r="E390" s="9" t="s">
        <v>138</v>
      </c>
      <c r="F390" s="9">
        <v>0.67</v>
      </c>
      <c r="G390" s="9">
        <v>0</v>
      </c>
      <c r="H390" t="str">
        <f>IF(F390&gt;=$J$9,IF(T_4_5671012315257[[#This Row],[Errors]]=0,"True Positive","False Positive"),IF(T_4_5671012315257[[#This Row],[Errors]]&gt;0,"False Negative","True Negative"))</f>
        <v>True Negative</v>
      </c>
    </row>
    <row r="391" spans="1:8" x14ac:dyDescent="0.25">
      <c r="A391" t="s">
        <v>644</v>
      </c>
      <c r="C391" s="2" t="s">
        <v>264</v>
      </c>
      <c r="D391" s="2" t="s">
        <v>133</v>
      </c>
      <c r="E391" s="9" t="s">
        <v>133</v>
      </c>
      <c r="F391" s="9">
        <v>0.57999999999999996</v>
      </c>
      <c r="G391" s="9">
        <v>0</v>
      </c>
      <c r="H391" t="str">
        <f>IF(F391&gt;=$J$9,IF(T_4_5671012315257[[#This Row],[Errors]]=0,"True Positive","False Positive"),IF(T_4_5671012315257[[#This Row],[Errors]]&gt;0,"False Negative","True Negative"))</f>
        <v>True Negative</v>
      </c>
    </row>
    <row r="392" spans="1:8" x14ac:dyDescent="0.25">
      <c r="A392" t="s">
        <v>645</v>
      </c>
      <c r="C392" s="2" t="s">
        <v>264</v>
      </c>
      <c r="D392" s="2" t="s">
        <v>133</v>
      </c>
      <c r="E392" s="9" t="s">
        <v>133</v>
      </c>
      <c r="F392" s="9">
        <v>0.57999999999999996</v>
      </c>
      <c r="G392" s="9">
        <v>0</v>
      </c>
      <c r="H392" t="str">
        <f>IF(F392&gt;=$J$9,IF(T_4_5671012315257[[#This Row],[Errors]]=0,"True Positive","False Positive"),IF(T_4_5671012315257[[#This Row],[Errors]]&gt;0,"False Negative","True Negative"))</f>
        <v>True Negative</v>
      </c>
    </row>
    <row r="393" spans="1:8" x14ac:dyDescent="0.25">
      <c r="A393" t="s">
        <v>646</v>
      </c>
      <c r="C393" s="2" t="s">
        <v>264</v>
      </c>
      <c r="D393" s="2" t="s">
        <v>124</v>
      </c>
      <c r="E393" s="9" t="s">
        <v>124</v>
      </c>
      <c r="F393" s="9">
        <v>0.7</v>
      </c>
      <c r="G393" s="9">
        <v>0</v>
      </c>
      <c r="H393" t="str">
        <f>IF(F393&gt;=$J$9,IF(T_4_5671012315257[[#This Row],[Errors]]=0,"True Positive","False Positive"),IF(T_4_5671012315257[[#This Row],[Errors]]&gt;0,"False Negative","True Negative"))</f>
        <v>True Positive</v>
      </c>
    </row>
    <row r="394" spans="1:8" x14ac:dyDescent="0.25">
      <c r="A394" t="s">
        <v>647</v>
      </c>
      <c r="C394" s="2" t="s">
        <v>264</v>
      </c>
      <c r="D394" s="2" t="s">
        <v>124</v>
      </c>
      <c r="E394" s="9" t="s">
        <v>124</v>
      </c>
      <c r="F394" s="9">
        <v>0.7</v>
      </c>
      <c r="G394" s="9">
        <v>0</v>
      </c>
      <c r="H394" t="str">
        <f>IF(F394&gt;=$J$9,IF(T_4_5671012315257[[#This Row],[Errors]]=0,"True Positive","False Positive"),IF(T_4_5671012315257[[#This Row],[Errors]]&gt;0,"False Negative","True Negative"))</f>
        <v>True Positive</v>
      </c>
    </row>
    <row r="395" spans="1:8" x14ac:dyDescent="0.25">
      <c r="A395" t="s">
        <v>648</v>
      </c>
      <c r="C395" s="2" t="s">
        <v>264</v>
      </c>
      <c r="D395" s="2" t="s">
        <v>649</v>
      </c>
      <c r="E395" s="9" t="s">
        <v>34</v>
      </c>
      <c r="F395" s="9">
        <v>0.67</v>
      </c>
      <c r="G395" s="9">
        <v>1</v>
      </c>
      <c r="H395" t="str">
        <f>IF(F395&gt;=$J$9,IF(T_4_5671012315257[[#This Row],[Errors]]=0,"True Positive","False Positive"),IF(T_4_5671012315257[[#This Row],[Errors]]&gt;0,"False Negative","True Negative"))</f>
        <v>False Negative</v>
      </c>
    </row>
    <row r="396" spans="1:8" x14ac:dyDescent="0.25">
      <c r="A396" t="s">
        <v>650</v>
      </c>
      <c r="C396" s="2" t="s">
        <v>264</v>
      </c>
      <c r="D396" s="2" t="s">
        <v>649</v>
      </c>
      <c r="E396" s="9" t="s">
        <v>34</v>
      </c>
      <c r="F396" s="9">
        <v>0.67</v>
      </c>
      <c r="G396" s="9">
        <v>1</v>
      </c>
      <c r="H396" t="str">
        <f>IF(F396&gt;=$J$9,IF(T_4_5671012315257[[#This Row],[Errors]]=0,"True Positive","False Positive"),IF(T_4_5671012315257[[#This Row],[Errors]]&gt;0,"False Negative","True Negative"))</f>
        <v>False Negative</v>
      </c>
    </row>
    <row r="397" spans="1:8" x14ac:dyDescent="0.25">
      <c r="A397" t="s">
        <v>651</v>
      </c>
      <c r="C397" s="2" t="s">
        <v>264</v>
      </c>
      <c r="D397" s="2" t="s">
        <v>20</v>
      </c>
      <c r="E397" s="9" t="s">
        <v>20</v>
      </c>
      <c r="F397" s="9">
        <v>0.59</v>
      </c>
      <c r="G397" s="9">
        <v>0</v>
      </c>
      <c r="H397" t="str">
        <f>IF(F397&gt;=$J$9,IF(T_4_5671012315257[[#This Row],[Errors]]=0,"True Positive","False Positive"),IF(T_4_5671012315257[[#This Row],[Errors]]&gt;0,"False Negative","True Negative"))</f>
        <v>True Negative</v>
      </c>
    </row>
    <row r="398" spans="1:8" x14ac:dyDescent="0.25">
      <c r="A398" t="s">
        <v>652</v>
      </c>
      <c r="C398" s="2" t="s">
        <v>264</v>
      </c>
      <c r="D398" s="2" t="s">
        <v>20</v>
      </c>
      <c r="E398" s="9" t="s">
        <v>20</v>
      </c>
      <c r="F398" s="9">
        <v>0.59</v>
      </c>
      <c r="G398" s="9">
        <v>0</v>
      </c>
      <c r="H398" t="str">
        <f>IF(F398&gt;=$J$9,IF(T_4_5671012315257[[#This Row],[Errors]]=0,"True Positive","False Positive"),IF(T_4_5671012315257[[#This Row],[Errors]]&gt;0,"False Negative","True Negative"))</f>
        <v>True Negative</v>
      </c>
    </row>
    <row r="399" spans="1:8" x14ac:dyDescent="0.25">
      <c r="A399" t="s">
        <v>653</v>
      </c>
      <c r="C399" s="2" t="s">
        <v>264</v>
      </c>
      <c r="D399" s="2" t="s">
        <v>157</v>
      </c>
      <c r="E399" s="9" t="s">
        <v>157</v>
      </c>
      <c r="F399" s="9">
        <v>0.8</v>
      </c>
      <c r="G399" s="9">
        <v>0</v>
      </c>
      <c r="H399" t="str">
        <f>IF(F399&gt;=$J$9,IF(T_4_5671012315257[[#This Row],[Errors]]=0,"True Positive","False Positive"),IF(T_4_5671012315257[[#This Row],[Errors]]&gt;0,"False Negative","True Negative"))</f>
        <v>True Positive</v>
      </c>
    </row>
    <row r="400" spans="1:8" x14ac:dyDescent="0.25">
      <c r="A400" t="s">
        <v>654</v>
      </c>
      <c r="C400" s="2" t="s">
        <v>264</v>
      </c>
      <c r="D400" s="2" t="s">
        <v>157</v>
      </c>
      <c r="E400" s="9" t="s">
        <v>157</v>
      </c>
      <c r="F400" s="9">
        <v>0.8</v>
      </c>
      <c r="G400" s="9">
        <v>0</v>
      </c>
      <c r="H400" t="str">
        <f>IF(F400&gt;=$J$9,IF(T_4_5671012315257[[#This Row],[Errors]]=0,"True Positive","False Positive"),IF(T_4_5671012315257[[#This Row],[Errors]]&gt;0,"False Negative","True Negative"))</f>
        <v>True Positive</v>
      </c>
    </row>
    <row r="401" spans="1:8" x14ac:dyDescent="0.25">
      <c r="A401" t="s">
        <v>655</v>
      </c>
      <c r="C401" s="2" t="s">
        <v>264</v>
      </c>
      <c r="D401" s="2" t="s">
        <v>172</v>
      </c>
      <c r="E401" s="9" t="s">
        <v>656</v>
      </c>
      <c r="F401" s="9">
        <v>0.43</v>
      </c>
      <c r="G401" s="9">
        <v>1</v>
      </c>
      <c r="H401" t="str">
        <f>IF(F401&gt;=$J$9,IF(T_4_5671012315257[[#This Row],[Errors]]=0,"True Positive","False Positive"),IF(T_4_5671012315257[[#This Row],[Errors]]&gt;0,"False Negative","True Negative"))</f>
        <v>False Negative</v>
      </c>
    </row>
    <row r="402" spans="1:8" x14ac:dyDescent="0.25">
      <c r="A402" t="s">
        <v>657</v>
      </c>
      <c r="C402" s="2" t="s">
        <v>264</v>
      </c>
      <c r="D402" s="2" t="s">
        <v>172</v>
      </c>
      <c r="E402" s="9" t="s">
        <v>656</v>
      </c>
      <c r="F402" s="9">
        <v>0.43</v>
      </c>
      <c r="G402" s="9">
        <v>1</v>
      </c>
      <c r="H402" t="str">
        <f>IF(F402&gt;=$J$9,IF(T_4_5671012315257[[#This Row],[Errors]]=0,"True Positive","False Positive"),IF(T_4_5671012315257[[#This Row],[Errors]]&gt;0,"False Negative","True Negative"))</f>
        <v>False Negative</v>
      </c>
    </row>
    <row r="403" spans="1:8" x14ac:dyDescent="0.25">
      <c r="A403" t="s">
        <v>658</v>
      </c>
      <c r="C403" s="2" t="s">
        <v>264</v>
      </c>
      <c r="D403" s="2" t="s">
        <v>172</v>
      </c>
      <c r="E403" s="9" t="s">
        <v>35</v>
      </c>
      <c r="F403" s="9">
        <v>0.61</v>
      </c>
      <c r="G403" s="9">
        <v>1</v>
      </c>
      <c r="H403" t="str">
        <f>IF(F403&gt;=$J$9,IF(T_4_5671012315257[[#This Row],[Errors]]=0,"True Positive","False Positive"),IF(T_4_5671012315257[[#This Row],[Errors]]&gt;0,"False Negative","True Negative"))</f>
        <v>False Negative</v>
      </c>
    </row>
    <row r="404" spans="1:8" x14ac:dyDescent="0.25">
      <c r="A404" t="s">
        <v>659</v>
      </c>
      <c r="C404" s="2" t="s">
        <v>264</v>
      </c>
      <c r="D404" s="2" t="s">
        <v>172</v>
      </c>
      <c r="E404" s="9" t="s">
        <v>35</v>
      </c>
      <c r="F404" s="9">
        <v>0.61</v>
      </c>
      <c r="G404" s="9">
        <v>1</v>
      </c>
      <c r="H404" t="str">
        <f>IF(F404&gt;=$J$9,IF(T_4_5671012315257[[#This Row],[Errors]]=0,"True Positive","False Positive"),IF(T_4_5671012315257[[#This Row],[Errors]]&gt;0,"False Negative","True Negative"))</f>
        <v>False Negative</v>
      </c>
    </row>
    <row r="405" spans="1:8" x14ac:dyDescent="0.25">
      <c r="A405" t="s">
        <v>660</v>
      </c>
      <c r="C405" s="2" t="s">
        <v>264</v>
      </c>
      <c r="D405" s="2" t="s">
        <v>172</v>
      </c>
      <c r="E405" s="9" t="s">
        <v>172</v>
      </c>
      <c r="F405" s="9">
        <v>0.77</v>
      </c>
      <c r="G405" s="9">
        <v>0</v>
      </c>
      <c r="H405" t="str">
        <f>IF(F405&gt;=$J$9,IF(T_4_5671012315257[[#This Row],[Errors]]=0,"True Positive","False Positive"),IF(T_4_5671012315257[[#This Row],[Errors]]&gt;0,"False Negative","True Negative"))</f>
        <v>True Positive</v>
      </c>
    </row>
    <row r="406" spans="1:8" x14ac:dyDescent="0.25">
      <c r="A406" t="s">
        <v>661</v>
      </c>
      <c r="C406" s="2" t="s">
        <v>264</v>
      </c>
      <c r="D406" s="2" t="s">
        <v>172</v>
      </c>
      <c r="E406" s="9" t="s">
        <v>172</v>
      </c>
      <c r="F406" s="9">
        <v>0.77</v>
      </c>
      <c r="G406" s="9">
        <v>0</v>
      </c>
      <c r="H406" t="str">
        <f>IF(F406&gt;=$J$9,IF(T_4_5671012315257[[#This Row],[Errors]]=0,"True Positive","False Positive"),IF(T_4_5671012315257[[#This Row],[Errors]]&gt;0,"False Negative","True Negative"))</f>
        <v>True Positive</v>
      </c>
    </row>
    <row r="407" spans="1:8" x14ac:dyDescent="0.25">
      <c r="A407" t="s">
        <v>662</v>
      </c>
      <c r="C407" s="2" t="s">
        <v>264</v>
      </c>
      <c r="D407" s="2" t="s">
        <v>172</v>
      </c>
      <c r="E407" s="9" t="s">
        <v>172</v>
      </c>
      <c r="F407" s="9">
        <v>0.69</v>
      </c>
      <c r="G407" s="9">
        <v>0</v>
      </c>
      <c r="H407" t="str">
        <f>IF(F407&gt;=$J$9,IF(T_4_5671012315257[[#This Row],[Errors]]=0,"True Positive","False Positive"),IF(T_4_5671012315257[[#This Row],[Errors]]&gt;0,"False Negative","True Negative"))</f>
        <v>True Positive</v>
      </c>
    </row>
    <row r="408" spans="1:8" x14ac:dyDescent="0.25">
      <c r="A408" t="s">
        <v>663</v>
      </c>
      <c r="C408" s="2" t="s">
        <v>264</v>
      </c>
      <c r="D408" s="2" t="s">
        <v>172</v>
      </c>
      <c r="E408" s="9" t="s">
        <v>172</v>
      </c>
      <c r="F408" s="9">
        <v>0.69</v>
      </c>
      <c r="G408" s="9">
        <v>0</v>
      </c>
      <c r="H408" t="str">
        <f>IF(F408&gt;=$J$9,IF(T_4_5671012315257[[#This Row],[Errors]]=0,"True Positive","False Positive"),IF(T_4_5671012315257[[#This Row],[Errors]]&gt;0,"False Negative","True Negative"))</f>
        <v>True Positive</v>
      </c>
    </row>
    <row r="409" spans="1:8" x14ac:dyDescent="0.25">
      <c r="A409" t="s">
        <v>664</v>
      </c>
      <c r="C409" s="2" t="s">
        <v>264</v>
      </c>
      <c r="D409" s="2" t="s">
        <v>134</v>
      </c>
      <c r="E409" s="9" t="s">
        <v>134</v>
      </c>
      <c r="F409" s="9">
        <v>0.6</v>
      </c>
      <c r="G409" s="9">
        <v>0</v>
      </c>
      <c r="H409" t="str">
        <f>IF(F409&gt;=$J$9,IF(T_4_5671012315257[[#This Row],[Errors]]=0,"True Positive","False Positive"),IF(T_4_5671012315257[[#This Row],[Errors]]&gt;0,"False Negative","True Negative"))</f>
        <v>True Negative</v>
      </c>
    </row>
    <row r="410" spans="1:8" x14ac:dyDescent="0.25">
      <c r="A410" t="s">
        <v>665</v>
      </c>
      <c r="C410" s="2" t="s">
        <v>264</v>
      </c>
      <c r="D410" s="2" t="s">
        <v>134</v>
      </c>
      <c r="E410" s="9" t="s">
        <v>134</v>
      </c>
      <c r="F410" s="9">
        <v>0.6</v>
      </c>
      <c r="G410" s="9">
        <v>0</v>
      </c>
      <c r="H410" t="str">
        <f>IF(F410&gt;=$J$9,IF(T_4_5671012315257[[#This Row],[Errors]]=0,"True Positive","False Positive"),IF(T_4_5671012315257[[#This Row],[Errors]]&gt;0,"False Negative","True Negative"))</f>
        <v>True Negative</v>
      </c>
    </row>
    <row r="411" spans="1:8" x14ac:dyDescent="0.25">
      <c r="A411" t="s">
        <v>666</v>
      </c>
      <c r="C411" s="2" t="s">
        <v>264</v>
      </c>
      <c r="D411" s="2" t="s">
        <v>192</v>
      </c>
      <c r="E411" s="9" t="s">
        <v>667</v>
      </c>
      <c r="F411" s="9">
        <v>0.36</v>
      </c>
      <c r="G411" s="9">
        <v>1</v>
      </c>
      <c r="H411" t="str">
        <f>IF(F411&gt;=$J$9,IF(T_4_5671012315257[[#This Row],[Errors]]=0,"True Positive","False Positive"),IF(T_4_5671012315257[[#This Row],[Errors]]&gt;0,"False Negative","True Negative"))</f>
        <v>False Negative</v>
      </c>
    </row>
    <row r="412" spans="1:8" x14ac:dyDescent="0.25">
      <c r="A412" t="s">
        <v>668</v>
      </c>
      <c r="C412" s="2" t="s">
        <v>264</v>
      </c>
      <c r="D412" s="2" t="s">
        <v>192</v>
      </c>
      <c r="E412" s="9" t="s">
        <v>667</v>
      </c>
      <c r="F412" s="9">
        <v>0.36</v>
      </c>
      <c r="G412" s="9">
        <v>1</v>
      </c>
      <c r="H412" t="str">
        <f>IF(F412&gt;=$J$9,IF(T_4_5671012315257[[#This Row],[Errors]]=0,"True Positive","False Positive"),IF(T_4_5671012315257[[#This Row],[Errors]]&gt;0,"False Negative","True Negative"))</f>
        <v>False Negative</v>
      </c>
    </row>
    <row r="413" spans="1:8" x14ac:dyDescent="0.25">
      <c r="A413" t="s">
        <v>669</v>
      </c>
      <c r="C413" s="2" t="s">
        <v>264</v>
      </c>
      <c r="D413" s="2" t="s">
        <v>123</v>
      </c>
      <c r="E413" s="9" t="s">
        <v>123</v>
      </c>
      <c r="F413" s="9">
        <v>0.81</v>
      </c>
      <c r="G413" s="9">
        <v>0</v>
      </c>
      <c r="H413" t="str">
        <f>IF(F413&gt;=$J$9,IF(T_4_5671012315257[[#This Row],[Errors]]=0,"True Positive","False Positive"),IF(T_4_5671012315257[[#This Row],[Errors]]&gt;0,"False Negative","True Negative"))</f>
        <v>True Positive</v>
      </c>
    </row>
    <row r="414" spans="1:8" x14ac:dyDescent="0.25">
      <c r="A414" t="s">
        <v>670</v>
      </c>
      <c r="C414" s="2" t="s">
        <v>264</v>
      </c>
      <c r="D414" s="2" t="s">
        <v>123</v>
      </c>
      <c r="E414" s="9" t="s">
        <v>123</v>
      </c>
      <c r="F414" s="9">
        <v>0.81</v>
      </c>
      <c r="G414" s="9">
        <v>0</v>
      </c>
      <c r="H414" t="str">
        <f>IF(F414&gt;=$J$9,IF(T_4_5671012315257[[#This Row],[Errors]]=0,"True Positive","False Positive"),IF(T_4_5671012315257[[#This Row],[Errors]]&gt;0,"False Negative","True Negative"))</f>
        <v>True Positive</v>
      </c>
    </row>
    <row r="415" spans="1:8" x14ac:dyDescent="0.25">
      <c r="A415" t="s">
        <v>671</v>
      </c>
      <c r="C415" s="2" t="s">
        <v>264</v>
      </c>
      <c r="D415" s="2" t="s">
        <v>123</v>
      </c>
      <c r="E415" s="9" t="s">
        <v>123</v>
      </c>
      <c r="F415" s="9">
        <v>0.77</v>
      </c>
      <c r="G415" s="9">
        <v>0</v>
      </c>
      <c r="H415" t="str">
        <f>IF(F415&gt;=$J$9,IF(T_4_5671012315257[[#This Row],[Errors]]=0,"True Positive","False Positive"),IF(T_4_5671012315257[[#This Row],[Errors]]&gt;0,"False Negative","True Negative"))</f>
        <v>True Positive</v>
      </c>
    </row>
    <row r="416" spans="1:8" x14ac:dyDescent="0.25">
      <c r="A416" t="s">
        <v>672</v>
      </c>
      <c r="C416" s="2" t="s">
        <v>264</v>
      </c>
      <c r="D416" s="2" t="s">
        <v>123</v>
      </c>
      <c r="E416" s="9" t="s">
        <v>123</v>
      </c>
      <c r="F416" s="9">
        <v>0.77</v>
      </c>
      <c r="G416" s="9">
        <v>0</v>
      </c>
      <c r="H416" t="str">
        <f>IF(F416&gt;=$J$9,IF(T_4_5671012315257[[#This Row],[Errors]]=0,"True Positive","False Positive"),IF(T_4_5671012315257[[#This Row],[Errors]]&gt;0,"False Negative","True Negative"))</f>
        <v>True Positive</v>
      </c>
    </row>
    <row r="417" spans="1:8" x14ac:dyDescent="0.25">
      <c r="A417" t="s">
        <v>673</v>
      </c>
      <c r="C417" s="2" t="s">
        <v>264</v>
      </c>
      <c r="D417" s="2" t="s">
        <v>130</v>
      </c>
      <c r="E417" s="9" t="s">
        <v>130</v>
      </c>
      <c r="F417" s="9">
        <v>0.77</v>
      </c>
      <c r="G417" s="9">
        <v>0</v>
      </c>
      <c r="H417" t="str">
        <f>IF(F417&gt;=$J$9,IF(T_4_5671012315257[[#This Row],[Errors]]=0,"True Positive","False Positive"),IF(T_4_5671012315257[[#This Row],[Errors]]&gt;0,"False Negative","True Negative"))</f>
        <v>True Positive</v>
      </c>
    </row>
    <row r="418" spans="1:8" x14ac:dyDescent="0.25">
      <c r="A418" t="s">
        <v>674</v>
      </c>
      <c r="C418" s="2" t="s">
        <v>264</v>
      </c>
      <c r="D418" s="2" t="s">
        <v>130</v>
      </c>
      <c r="E418" s="9" t="s">
        <v>130</v>
      </c>
      <c r="F418" s="9">
        <v>0.77</v>
      </c>
      <c r="G418" s="9">
        <v>0</v>
      </c>
      <c r="H418" t="str">
        <f>IF(F418&gt;=$J$9,IF(T_4_5671012315257[[#This Row],[Errors]]=0,"True Positive","False Positive"),IF(T_4_5671012315257[[#This Row],[Errors]]&gt;0,"False Negative","True Negative"))</f>
        <v>True Positive</v>
      </c>
    </row>
    <row r="419" spans="1:8" x14ac:dyDescent="0.25">
      <c r="A419" t="s">
        <v>675</v>
      </c>
      <c r="C419" s="2" t="s">
        <v>264</v>
      </c>
      <c r="D419" s="2" t="s">
        <v>147</v>
      </c>
      <c r="E419" s="9" t="s">
        <v>147</v>
      </c>
      <c r="F419" s="9">
        <v>0.75</v>
      </c>
      <c r="G419" s="9">
        <v>0</v>
      </c>
      <c r="H419" t="str">
        <f>IF(F419&gt;=$J$9,IF(T_4_5671012315257[[#This Row],[Errors]]=0,"True Positive","False Positive"),IF(T_4_5671012315257[[#This Row],[Errors]]&gt;0,"False Negative","True Negative"))</f>
        <v>True Positive</v>
      </c>
    </row>
    <row r="420" spans="1:8" x14ac:dyDescent="0.25">
      <c r="A420" t="s">
        <v>676</v>
      </c>
      <c r="C420" s="2" t="s">
        <v>264</v>
      </c>
      <c r="D420" s="2" t="s">
        <v>147</v>
      </c>
      <c r="E420" s="9" t="s">
        <v>147</v>
      </c>
      <c r="F420" s="9">
        <v>0.75</v>
      </c>
      <c r="G420" s="9">
        <v>0</v>
      </c>
      <c r="H420" t="str">
        <f>IF(F420&gt;=$J$9,IF(T_4_5671012315257[[#This Row],[Errors]]=0,"True Positive","False Positive"),IF(T_4_5671012315257[[#This Row],[Errors]]&gt;0,"False Negative","True Negative"))</f>
        <v>True Positive</v>
      </c>
    </row>
    <row r="421" spans="1:8" x14ac:dyDescent="0.25">
      <c r="A421" t="s">
        <v>677</v>
      </c>
      <c r="C421" s="2" t="s">
        <v>264</v>
      </c>
      <c r="D421" s="2" t="s">
        <v>55</v>
      </c>
      <c r="E421" s="9" t="s">
        <v>55</v>
      </c>
      <c r="F421" s="9">
        <v>0.76</v>
      </c>
      <c r="G421" s="9">
        <v>0</v>
      </c>
      <c r="H421" t="str">
        <f>IF(F421&gt;=$J$9,IF(T_4_5671012315257[[#This Row],[Errors]]=0,"True Positive","False Positive"),IF(T_4_5671012315257[[#This Row],[Errors]]&gt;0,"False Negative","True Negative"))</f>
        <v>True Positive</v>
      </c>
    </row>
    <row r="422" spans="1:8" x14ac:dyDescent="0.25">
      <c r="A422" t="s">
        <v>678</v>
      </c>
      <c r="C422" s="2" t="s">
        <v>264</v>
      </c>
      <c r="D422" s="2" t="s">
        <v>55</v>
      </c>
      <c r="E422" s="9" t="s">
        <v>55</v>
      </c>
      <c r="F422" s="9">
        <v>0.76</v>
      </c>
      <c r="G422" s="9">
        <v>0</v>
      </c>
      <c r="H422" t="str">
        <f>IF(F422&gt;=$J$9,IF(T_4_5671012315257[[#This Row],[Errors]]=0,"True Positive","False Positive"),IF(T_4_5671012315257[[#This Row],[Errors]]&gt;0,"False Negative","True Negative"))</f>
        <v>True Positive</v>
      </c>
    </row>
    <row r="423" spans="1:8" x14ac:dyDescent="0.25">
      <c r="A423" t="s">
        <v>679</v>
      </c>
      <c r="C423" s="2" t="s">
        <v>264</v>
      </c>
      <c r="D423" s="2" t="s">
        <v>167</v>
      </c>
      <c r="E423" s="9" t="s">
        <v>167</v>
      </c>
      <c r="F423" s="9">
        <v>0.74</v>
      </c>
      <c r="G423" s="9">
        <v>0</v>
      </c>
      <c r="H423" s="61" t="str">
        <f>IF(F423&gt;=$J$9,IF(T_4_5671012315257[[#This Row],[Errors]]=0,"True Positive","False Positive"),IF(T_4_5671012315257[[#This Row],[Errors]]&gt;0,"False Negative","True Negative"))</f>
        <v>True Positive</v>
      </c>
    </row>
    <row r="424" spans="1:8" x14ac:dyDescent="0.25">
      <c r="A424" t="s">
        <v>680</v>
      </c>
      <c r="C424" s="2" t="s">
        <v>264</v>
      </c>
      <c r="D424" s="2" t="s">
        <v>167</v>
      </c>
      <c r="E424" s="9" t="s">
        <v>167</v>
      </c>
      <c r="F424" s="9">
        <v>0.74</v>
      </c>
      <c r="G424" s="9">
        <v>0</v>
      </c>
      <c r="H424" s="61" t="str">
        <f>IF(F424&gt;=$J$9,IF(T_4_5671012315257[[#This Row],[Errors]]=0,"True Positive","False Positive"),IF(T_4_5671012315257[[#This Row],[Errors]]&gt;0,"False Negative","True Negative"))</f>
        <v>True Positive</v>
      </c>
    </row>
    <row r="425" spans="1:8" x14ac:dyDescent="0.25">
      <c r="A425" t="s">
        <v>681</v>
      </c>
      <c r="C425" s="2" t="s">
        <v>264</v>
      </c>
      <c r="D425" s="2" t="s">
        <v>167</v>
      </c>
      <c r="E425" s="9" t="s">
        <v>167</v>
      </c>
      <c r="F425" s="9">
        <v>0.76</v>
      </c>
      <c r="G425" s="9">
        <v>0</v>
      </c>
      <c r="H425" s="61" t="str">
        <f>IF(F425&gt;=$J$9,IF(T_4_5671012315257[[#This Row],[Errors]]=0,"True Positive","False Positive"),IF(T_4_5671012315257[[#This Row],[Errors]]&gt;0,"False Negative","True Negative"))</f>
        <v>True Positive</v>
      </c>
    </row>
    <row r="426" spans="1:8" x14ac:dyDescent="0.25">
      <c r="A426" t="s">
        <v>682</v>
      </c>
      <c r="C426" s="2" t="s">
        <v>264</v>
      </c>
      <c r="D426" s="2" t="s">
        <v>167</v>
      </c>
      <c r="E426" s="9" t="s">
        <v>167</v>
      </c>
      <c r="F426" s="9">
        <v>0.76</v>
      </c>
      <c r="G426" s="9">
        <v>0</v>
      </c>
      <c r="H426" s="61" t="str">
        <f>IF(F426&gt;=$J$9,IF(T_4_5671012315257[[#This Row],[Errors]]=0,"True Positive","False Positive"),IF(T_4_5671012315257[[#This Row],[Errors]]&gt;0,"False Negative","True Negative"))</f>
        <v>True Positive</v>
      </c>
    </row>
    <row r="427" spans="1:8" x14ac:dyDescent="0.25">
      <c r="A427" t="s">
        <v>683</v>
      </c>
      <c r="C427" s="2" t="s">
        <v>264</v>
      </c>
      <c r="D427" s="2" t="s">
        <v>42</v>
      </c>
      <c r="E427" s="9" t="s">
        <v>42</v>
      </c>
      <c r="F427" s="9">
        <v>0.73</v>
      </c>
      <c r="G427" s="9">
        <v>0</v>
      </c>
      <c r="H427" s="61" t="str">
        <f>IF(F427&gt;=$J$9,IF(T_4_5671012315257[[#This Row],[Errors]]=0,"True Positive","False Positive"),IF(T_4_5671012315257[[#This Row],[Errors]]&gt;0,"False Negative","True Negative"))</f>
        <v>True Positive</v>
      </c>
    </row>
    <row r="428" spans="1:8" x14ac:dyDescent="0.25">
      <c r="A428" t="s">
        <v>684</v>
      </c>
      <c r="C428" s="2" t="s">
        <v>264</v>
      </c>
      <c r="D428" s="2" t="s">
        <v>42</v>
      </c>
      <c r="E428" s="9" t="s">
        <v>42</v>
      </c>
      <c r="F428" s="9">
        <v>0.73</v>
      </c>
      <c r="G428" s="9">
        <v>0</v>
      </c>
      <c r="H428" s="61" t="str">
        <f>IF(F428&gt;=$J$9,IF(T_4_5671012315257[[#This Row],[Errors]]=0,"True Positive","False Positive"),IF(T_4_5671012315257[[#This Row],[Errors]]&gt;0,"False Negative","True Negative"))</f>
        <v>True Positive</v>
      </c>
    </row>
    <row r="429" spans="1:8" x14ac:dyDescent="0.25">
      <c r="A429" t="s">
        <v>685</v>
      </c>
      <c r="C429" s="2" t="s">
        <v>264</v>
      </c>
      <c r="D429" s="2" t="s">
        <v>177</v>
      </c>
      <c r="E429" s="9" t="s">
        <v>177</v>
      </c>
      <c r="F429" s="9">
        <v>0.65</v>
      </c>
      <c r="G429" s="9">
        <v>0</v>
      </c>
      <c r="H429" s="61" t="str">
        <f>IF(F429&gt;=$J$9,IF(T_4_5671012315257[[#This Row],[Errors]]=0,"True Positive","False Positive"),IF(T_4_5671012315257[[#This Row],[Errors]]&gt;0,"False Negative","True Negative"))</f>
        <v>True Negative</v>
      </c>
    </row>
    <row r="430" spans="1:8" x14ac:dyDescent="0.25">
      <c r="A430" t="s">
        <v>687</v>
      </c>
      <c r="C430" s="2" t="s">
        <v>264</v>
      </c>
      <c r="D430" s="2" t="s">
        <v>177</v>
      </c>
      <c r="E430" s="9" t="s">
        <v>177</v>
      </c>
      <c r="F430" s="9">
        <v>0.65</v>
      </c>
      <c r="G430" s="9">
        <v>0</v>
      </c>
      <c r="H430" s="61" t="str">
        <f>IF(F430&gt;=$J$9,IF(T_4_5671012315257[[#This Row],[Errors]]=0,"True Positive","False Positive"),IF(T_4_5671012315257[[#This Row],[Errors]]&gt;0,"False Negative","True Negative"))</f>
        <v>True Negative</v>
      </c>
    </row>
    <row r="431" spans="1:8" x14ac:dyDescent="0.25">
      <c r="A431" t="s">
        <v>688</v>
      </c>
      <c r="C431" s="2" t="s">
        <v>264</v>
      </c>
      <c r="D431" s="2" t="s">
        <v>154</v>
      </c>
      <c r="E431" s="9" t="s">
        <v>154</v>
      </c>
      <c r="F431" s="9">
        <v>0.67</v>
      </c>
      <c r="G431" s="9">
        <v>0</v>
      </c>
      <c r="H431" s="61" t="str">
        <f>IF(F431&gt;=$J$9,IF(T_4_5671012315257[[#This Row],[Errors]]=0,"True Positive","False Positive"),IF(T_4_5671012315257[[#This Row],[Errors]]&gt;0,"False Negative","True Negative"))</f>
        <v>True Negative</v>
      </c>
    </row>
    <row r="432" spans="1:8" x14ac:dyDescent="0.25">
      <c r="A432" t="s">
        <v>690</v>
      </c>
      <c r="C432" s="2" t="s">
        <v>264</v>
      </c>
      <c r="D432" s="2" t="s">
        <v>154</v>
      </c>
      <c r="E432" s="9" t="s">
        <v>154</v>
      </c>
      <c r="F432" s="9">
        <v>0.67</v>
      </c>
      <c r="G432" s="9">
        <v>0</v>
      </c>
      <c r="H432" s="61" t="str">
        <f>IF(F432&gt;=$J$9,IF(T_4_5671012315257[[#This Row],[Errors]]=0,"True Positive","False Positive"),IF(T_4_5671012315257[[#This Row],[Errors]]&gt;0,"False Negative","True Negative"))</f>
        <v>True Negative</v>
      </c>
    </row>
    <row r="433" spans="1:8" x14ac:dyDescent="0.25">
      <c r="A433" t="s">
        <v>691</v>
      </c>
      <c r="C433" s="2" t="s">
        <v>264</v>
      </c>
      <c r="D433" s="2" t="s">
        <v>150</v>
      </c>
      <c r="E433" s="9" t="s">
        <v>150</v>
      </c>
      <c r="F433" s="9">
        <v>0.77</v>
      </c>
      <c r="G433" s="9">
        <v>0</v>
      </c>
      <c r="H433" s="61" t="str">
        <f>IF(F433&gt;=$J$9,IF(T_4_5671012315257[[#This Row],[Errors]]=0,"True Positive","False Positive"),IF(T_4_5671012315257[[#This Row],[Errors]]&gt;0,"False Negative","True Negative"))</f>
        <v>True Positive</v>
      </c>
    </row>
    <row r="434" spans="1:8" x14ac:dyDescent="0.25">
      <c r="A434" t="s">
        <v>692</v>
      </c>
      <c r="C434" s="2" t="s">
        <v>264</v>
      </c>
      <c r="D434" s="2" t="s">
        <v>150</v>
      </c>
      <c r="E434" s="9" t="s">
        <v>150</v>
      </c>
      <c r="F434" s="9">
        <v>0.77</v>
      </c>
      <c r="G434" s="9">
        <v>0</v>
      </c>
      <c r="H434" s="61" t="str">
        <f>IF(F434&gt;=$J$9,IF(T_4_5671012315257[[#This Row],[Errors]]=0,"True Positive","False Positive"),IF(T_4_5671012315257[[#This Row],[Errors]]&gt;0,"False Negative","True Negative"))</f>
        <v>True Positive</v>
      </c>
    </row>
    <row r="435" spans="1:8" x14ac:dyDescent="0.25">
      <c r="A435" t="s">
        <v>693</v>
      </c>
      <c r="C435" s="2" t="s">
        <v>264</v>
      </c>
      <c r="D435" s="2" t="s">
        <v>694</v>
      </c>
      <c r="E435" s="9" t="s">
        <v>246</v>
      </c>
      <c r="F435" s="9">
        <v>0.65</v>
      </c>
      <c r="G435" s="9">
        <v>1</v>
      </c>
      <c r="H435" s="61" t="str">
        <f>IF(F435&gt;=$J$9,IF(T_4_5671012315257[[#This Row],[Errors]]=0,"True Positive","False Positive"),IF(T_4_5671012315257[[#This Row],[Errors]]&gt;0,"False Negative","True Negative"))</f>
        <v>False Negative</v>
      </c>
    </row>
    <row r="436" spans="1:8" x14ac:dyDescent="0.25">
      <c r="A436" t="s">
        <v>696</v>
      </c>
      <c r="C436" s="2" t="s">
        <v>264</v>
      </c>
      <c r="D436" s="2" t="s">
        <v>694</v>
      </c>
      <c r="E436" s="9" t="s">
        <v>246</v>
      </c>
      <c r="F436" s="9">
        <v>0.65</v>
      </c>
      <c r="G436" s="9">
        <v>1</v>
      </c>
      <c r="H436" s="61" t="str">
        <f>IF(F436&gt;=$J$9,IF(T_4_5671012315257[[#This Row],[Errors]]=0,"True Positive","False Positive"),IF(T_4_5671012315257[[#This Row],[Errors]]&gt;0,"False Negative","True Negative"))</f>
        <v>False Negative</v>
      </c>
    </row>
    <row r="437" spans="1:8" x14ac:dyDescent="0.25">
      <c r="A437" t="s">
        <v>697</v>
      </c>
      <c r="C437" s="2" t="s">
        <v>264</v>
      </c>
      <c r="D437" s="2" t="s">
        <v>149</v>
      </c>
      <c r="E437" s="9" t="s">
        <v>149</v>
      </c>
      <c r="F437" s="9">
        <v>0.74</v>
      </c>
      <c r="G437" s="9">
        <v>0</v>
      </c>
      <c r="H437" s="61" t="str">
        <f>IF(F437&gt;=$J$9,IF(T_4_5671012315257[[#This Row],[Errors]]=0,"True Positive","False Positive"),IF(T_4_5671012315257[[#This Row],[Errors]]&gt;0,"False Negative","True Negative"))</f>
        <v>True Positive</v>
      </c>
    </row>
    <row r="438" spans="1:8" x14ac:dyDescent="0.25">
      <c r="A438" t="s">
        <v>698</v>
      </c>
      <c r="C438" s="2" t="s">
        <v>264</v>
      </c>
      <c r="D438" s="2" t="s">
        <v>149</v>
      </c>
      <c r="E438" s="9" t="s">
        <v>149</v>
      </c>
      <c r="F438" s="9">
        <v>0.74</v>
      </c>
      <c r="G438" s="9">
        <v>0</v>
      </c>
      <c r="H438" s="61" t="str">
        <f>IF(F438&gt;=$J$9,IF(T_4_5671012315257[[#This Row],[Errors]]=0,"True Positive","False Positive"),IF(T_4_5671012315257[[#This Row],[Errors]]&gt;0,"False Negative","True Negative"))</f>
        <v>True Positive</v>
      </c>
    </row>
    <row r="439" spans="1:8" x14ac:dyDescent="0.25">
      <c r="A439" t="s">
        <v>699</v>
      </c>
      <c r="C439" s="2" t="s">
        <v>264</v>
      </c>
      <c r="D439" s="2" t="s">
        <v>15</v>
      </c>
      <c r="E439" s="9" t="s">
        <v>15</v>
      </c>
      <c r="F439" s="9">
        <v>0.71</v>
      </c>
      <c r="G439" s="9">
        <v>0</v>
      </c>
      <c r="H439" s="61" t="str">
        <f>IF(F439&gt;=$J$9,IF(T_4_5671012315257[[#This Row],[Errors]]=0,"True Positive","False Positive"),IF(T_4_5671012315257[[#This Row],[Errors]]&gt;0,"False Negative","True Negative"))</f>
        <v>True Positive</v>
      </c>
    </row>
    <row r="440" spans="1:8" x14ac:dyDescent="0.25">
      <c r="A440" t="s">
        <v>700</v>
      </c>
      <c r="C440" s="2" t="s">
        <v>264</v>
      </c>
      <c r="D440" s="2" t="s">
        <v>15</v>
      </c>
      <c r="E440" s="9" t="s">
        <v>15</v>
      </c>
      <c r="F440" s="9">
        <v>0.71</v>
      </c>
      <c r="G440" s="9">
        <v>0</v>
      </c>
      <c r="H440" s="61" t="str">
        <f>IF(F440&gt;=$J$9,IF(T_4_5671012315257[[#This Row],[Errors]]=0,"True Positive","False Positive"),IF(T_4_5671012315257[[#This Row],[Errors]]&gt;0,"False Negative","True Negative"))</f>
        <v>True Positive</v>
      </c>
    </row>
    <row r="441" spans="1:8" x14ac:dyDescent="0.25">
      <c r="A441" t="s">
        <v>701</v>
      </c>
      <c r="C441" s="2" t="s">
        <v>264</v>
      </c>
      <c r="D441" s="2" t="s">
        <v>21</v>
      </c>
      <c r="E441" s="9" t="s">
        <v>21</v>
      </c>
      <c r="F441" s="9">
        <v>0.65</v>
      </c>
      <c r="G441" s="9">
        <v>0</v>
      </c>
      <c r="H441" s="61" t="str">
        <f>IF(F441&gt;=$J$9,IF(T_4_5671012315257[[#This Row],[Errors]]=0,"True Positive","False Positive"),IF(T_4_5671012315257[[#This Row],[Errors]]&gt;0,"False Negative","True Negative"))</f>
        <v>True Negative</v>
      </c>
    </row>
    <row r="442" spans="1:8" x14ac:dyDescent="0.25">
      <c r="A442" t="s">
        <v>702</v>
      </c>
      <c r="C442" s="2" t="s">
        <v>264</v>
      </c>
      <c r="D442" s="2" t="s">
        <v>21</v>
      </c>
      <c r="E442" s="9" t="s">
        <v>21</v>
      </c>
      <c r="F442" s="9">
        <v>0.65</v>
      </c>
      <c r="G442" s="9">
        <v>0</v>
      </c>
      <c r="H442" s="61" t="str">
        <f>IF(F442&gt;=$J$9,IF(T_4_5671012315257[[#This Row],[Errors]]=0,"True Positive","False Positive"),IF(T_4_5671012315257[[#This Row],[Errors]]&gt;0,"False Negative","True Negative"))</f>
        <v>True Negative</v>
      </c>
    </row>
    <row r="443" spans="1:8" x14ac:dyDescent="0.25">
      <c r="A443" t="s">
        <v>703</v>
      </c>
      <c r="C443" s="2" t="s">
        <v>264</v>
      </c>
      <c r="D443" s="2" t="s">
        <v>178</v>
      </c>
      <c r="E443" s="9" t="s">
        <v>178</v>
      </c>
      <c r="F443" s="9">
        <v>0.43</v>
      </c>
      <c r="G443" s="9">
        <v>0</v>
      </c>
      <c r="H443" s="61" t="str">
        <f>IF(F443&gt;=$J$9,IF(T_4_5671012315257[[#This Row],[Errors]]=0,"True Positive","False Positive"),IF(T_4_5671012315257[[#This Row],[Errors]]&gt;0,"False Negative","True Negative"))</f>
        <v>True Negative</v>
      </c>
    </row>
    <row r="444" spans="1:8" x14ac:dyDescent="0.25">
      <c r="A444" t="s">
        <v>704</v>
      </c>
      <c r="C444" s="2" t="s">
        <v>264</v>
      </c>
      <c r="D444" s="2" t="s">
        <v>178</v>
      </c>
      <c r="E444" s="9" t="s">
        <v>178</v>
      </c>
      <c r="F444" s="9">
        <v>0.43</v>
      </c>
      <c r="G444" s="9">
        <v>0</v>
      </c>
      <c r="H444" s="61" t="str">
        <f>IF(F444&gt;=$J$9,IF(T_4_5671012315257[[#This Row],[Errors]]=0,"True Positive","False Positive"),IF(T_4_5671012315257[[#This Row],[Errors]]&gt;0,"False Negative","True Negative"))</f>
        <v>True Negative</v>
      </c>
    </row>
    <row r="445" spans="1:8" x14ac:dyDescent="0.25">
      <c r="A445" t="s">
        <v>705</v>
      </c>
      <c r="C445" s="2" t="s">
        <v>264</v>
      </c>
      <c r="D445" s="2" t="s">
        <v>31</v>
      </c>
      <c r="E445" s="9" t="s">
        <v>31</v>
      </c>
      <c r="F445" s="9">
        <v>0.73</v>
      </c>
      <c r="G445" s="9">
        <v>0</v>
      </c>
      <c r="H445" s="61" t="str">
        <f>IF(F445&gt;=$J$9,IF(T_4_5671012315257[[#This Row],[Errors]]=0,"True Positive","False Positive"),IF(T_4_5671012315257[[#This Row],[Errors]]&gt;0,"False Negative","True Negative"))</f>
        <v>True Positive</v>
      </c>
    </row>
    <row r="446" spans="1:8" x14ac:dyDescent="0.25">
      <c r="A446" t="s">
        <v>706</v>
      </c>
      <c r="C446" s="2" t="s">
        <v>264</v>
      </c>
      <c r="D446" s="2" t="s">
        <v>31</v>
      </c>
      <c r="E446" s="9" t="s">
        <v>31</v>
      </c>
      <c r="F446" s="9">
        <v>0.73</v>
      </c>
      <c r="G446" s="9">
        <v>0</v>
      </c>
      <c r="H446" s="61" t="str">
        <f>IF(F446&gt;=$J$9,IF(T_4_5671012315257[[#This Row],[Errors]]=0,"True Positive","False Positive"),IF(T_4_5671012315257[[#This Row],[Errors]]&gt;0,"False Negative","True Negative"))</f>
        <v>True Positive</v>
      </c>
    </row>
    <row r="447" spans="1:8" x14ac:dyDescent="0.25">
      <c r="A447" t="s">
        <v>707</v>
      </c>
      <c r="C447" s="2" t="s">
        <v>264</v>
      </c>
      <c r="D447" s="2" t="s">
        <v>223</v>
      </c>
      <c r="E447" s="9" t="s">
        <v>223</v>
      </c>
      <c r="F447" s="9">
        <v>0.83</v>
      </c>
      <c r="G447" s="9">
        <v>0</v>
      </c>
      <c r="H447" s="61" t="str">
        <f>IF(F447&gt;=$J$9,IF(T_4_5671012315257[[#This Row],[Errors]]=0,"True Positive","False Positive"),IF(T_4_5671012315257[[#This Row],[Errors]]&gt;0,"False Negative","True Negative"))</f>
        <v>True Positive</v>
      </c>
    </row>
    <row r="448" spans="1:8" x14ac:dyDescent="0.25">
      <c r="A448" t="s">
        <v>708</v>
      </c>
      <c r="C448" s="2" t="s">
        <v>264</v>
      </c>
      <c r="D448" s="2" t="s">
        <v>223</v>
      </c>
      <c r="E448" s="9" t="s">
        <v>223</v>
      </c>
      <c r="F448" s="9">
        <v>0.83</v>
      </c>
      <c r="G448" s="9">
        <v>0</v>
      </c>
      <c r="H448" s="61" t="str">
        <f>IF(F448&gt;=$J$9,IF(T_4_5671012315257[[#This Row],[Errors]]=0,"True Positive","False Positive"),IF(T_4_5671012315257[[#This Row],[Errors]]&gt;0,"False Negative","True Negative"))</f>
        <v>True Positive</v>
      </c>
    </row>
    <row r="449" spans="1:8" x14ac:dyDescent="0.25">
      <c r="A449" t="s">
        <v>709</v>
      </c>
      <c r="C449" s="2" t="s">
        <v>264</v>
      </c>
      <c r="D449" s="2" t="s">
        <v>174</v>
      </c>
      <c r="E449" s="9" t="s">
        <v>174</v>
      </c>
      <c r="F449" s="9">
        <v>0.71</v>
      </c>
      <c r="G449" s="9">
        <v>0</v>
      </c>
      <c r="H449" s="61" t="str">
        <f>IF(F449&gt;=$J$9,IF(T_4_5671012315257[[#This Row],[Errors]]=0,"True Positive","False Positive"),IF(T_4_5671012315257[[#This Row],[Errors]]&gt;0,"False Negative","True Negative"))</f>
        <v>True Positive</v>
      </c>
    </row>
    <row r="450" spans="1:8" x14ac:dyDescent="0.25">
      <c r="A450" t="s">
        <v>710</v>
      </c>
      <c r="C450" s="2" t="s">
        <v>264</v>
      </c>
      <c r="D450" s="2" t="s">
        <v>174</v>
      </c>
      <c r="E450" s="9" t="s">
        <v>174</v>
      </c>
      <c r="F450" s="9">
        <v>0.71</v>
      </c>
      <c r="G450" s="9">
        <v>0</v>
      </c>
      <c r="H450" s="61" t="str">
        <f>IF(F450&gt;=$J$9,IF(T_4_5671012315257[[#This Row],[Errors]]=0,"True Positive","False Positive"),IF(T_4_5671012315257[[#This Row],[Errors]]&gt;0,"False Negative","True Negative"))</f>
        <v>True Positive</v>
      </c>
    </row>
    <row r="451" spans="1:8" x14ac:dyDescent="0.25">
      <c r="A451" t="s">
        <v>711</v>
      </c>
      <c r="C451" s="2" t="s">
        <v>264</v>
      </c>
      <c r="D451" s="2" t="s">
        <v>238</v>
      </c>
      <c r="E451" s="9" t="s">
        <v>712</v>
      </c>
      <c r="F451" s="9">
        <v>0.48</v>
      </c>
      <c r="G451" s="9">
        <v>1</v>
      </c>
      <c r="H451" s="61" t="str">
        <f>IF(F451&gt;=$J$9,IF(T_4_5671012315257[[#This Row],[Errors]]=0,"True Positive","False Positive"),IF(T_4_5671012315257[[#This Row],[Errors]]&gt;0,"False Negative","True Negative"))</f>
        <v>False Negative</v>
      </c>
    </row>
    <row r="452" spans="1:8" x14ac:dyDescent="0.25">
      <c r="A452" t="s">
        <v>713</v>
      </c>
      <c r="C452" s="2" t="s">
        <v>264</v>
      </c>
      <c r="D452" s="2" t="s">
        <v>238</v>
      </c>
      <c r="E452" s="9" t="s">
        <v>712</v>
      </c>
      <c r="F452" s="9">
        <v>0.48</v>
      </c>
      <c r="G452" s="9">
        <v>1</v>
      </c>
      <c r="H452" s="61" t="str">
        <f>IF(F452&gt;=$J$9,IF(T_4_5671012315257[[#This Row],[Errors]]=0,"True Positive","False Positive"),IF(T_4_5671012315257[[#This Row],[Errors]]&gt;0,"False Negative","True Negative"))</f>
        <v>False Negative</v>
      </c>
    </row>
    <row r="453" spans="1:8" x14ac:dyDescent="0.25">
      <c r="A453" t="s">
        <v>714</v>
      </c>
      <c r="C453" s="2" t="s">
        <v>264</v>
      </c>
      <c r="D453" s="2" t="s">
        <v>220</v>
      </c>
      <c r="E453" s="9" t="s">
        <v>220</v>
      </c>
      <c r="F453" s="9">
        <v>0.78</v>
      </c>
      <c r="G453" s="9">
        <v>0</v>
      </c>
      <c r="H453" s="61" t="str">
        <f>IF(F453&gt;=$J$9,IF(T_4_5671012315257[[#This Row],[Errors]]=0,"True Positive","False Positive"),IF(T_4_5671012315257[[#This Row],[Errors]]&gt;0,"False Negative","True Negative"))</f>
        <v>True Positive</v>
      </c>
    </row>
    <row r="454" spans="1:8" x14ac:dyDescent="0.25">
      <c r="A454" t="s">
        <v>715</v>
      </c>
      <c r="C454" s="2" t="s">
        <v>264</v>
      </c>
      <c r="D454" s="2" t="s">
        <v>220</v>
      </c>
      <c r="E454" s="9" t="s">
        <v>220</v>
      </c>
      <c r="F454" s="9">
        <v>0.78</v>
      </c>
      <c r="G454" s="9">
        <v>0</v>
      </c>
      <c r="H454" s="61" t="str">
        <f>IF(F454&gt;=$J$9,IF(T_4_5671012315257[[#This Row],[Errors]]=0,"True Positive","False Positive"),IF(T_4_5671012315257[[#This Row],[Errors]]&gt;0,"False Negative","True Negative"))</f>
        <v>True Positive</v>
      </c>
    </row>
    <row r="455" spans="1:8" x14ac:dyDescent="0.25">
      <c r="A455" t="s">
        <v>716</v>
      </c>
      <c r="C455" s="2" t="s">
        <v>264</v>
      </c>
      <c r="D455" s="2" t="s">
        <v>200</v>
      </c>
      <c r="E455" s="9" t="s">
        <v>200</v>
      </c>
      <c r="F455" s="9">
        <v>0.63</v>
      </c>
      <c r="G455" s="9">
        <v>0</v>
      </c>
      <c r="H455" s="61" t="str">
        <f>IF(F455&gt;=$J$9,IF(T_4_5671012315257[[#This Row],[Errors]]=0,"True Positive","False Positive"),IF(T_4_5671012315257[[#This Row],[Errors]]&gt;0,"False Negative","True Negative"))</f>
        <v>True Negative</v>
      </c>
    </row>
    <row r="456" spans="1:8" x14ac:dyDescent="0.25">
      <c r="A456" t="s">
        <v>717</v>
      </c>
      <c r="C456" s="2" t="s">
        <v>264</v>
      </c>
      <c r="D456" s="2" t="s">
        <v>200</v>
      </c>
      <c r="E456" s="9" t="s">
        <v>200</v>
      </c>
      <c r="F456" s="9">
        <v>0.63</v>
      </c>
      <c r="G456" s="9">
        <v>0</v>
      </c>
      <c r="H456" s="61" t="str">
        <f>IF(F456&gt;=$J$9,IF(T_4_5671012315257[[#This Row],[Errors]]=0,"True Positive","False Positive"),IF(T_4_5671012315257[[#This Row],[Errors]]&gt;0,"False Negative","True Negative"))</f>
        <v>True Negative</v>
      </c>
    </row>
    <row r="457" spans="1:8" x14ac:dyDescent="0.25">
      <c r="A457" t="s">
        <v>718</v>
      </c>
      <c r="C457" s="2" t="s">
        <v>264</v>
      </c>
      <c r="D457" s="2" t="s">
        <v>47</v>
      </c>
      <c r="E457" s="9" t="s">
        <v>47</v>
      </c>
      <c r="F457" s="9">
        <v>0.57999999999999996</v>
      </c>
      <c r="G457" s="9">
        <v>0</v>
      </c>
      <c r="H457" s="61" t="str">
        <f>IF(F457&gt;=$J$9,IF(T_4_5671012315257[[#This Row],[Errors]]=0,"True Positive","False Positive"),IF(T_4_5671012315257[[#This Row],[Errors]]&gt;0,"False Negative","True Negative"))</f>
        <v>True Negative</v>
      </c>
    </row>
    <row r="458" spans="1:8" x14ac:dyDescent="0.25">
      <c r="A458" t="s">
        <v>719</v>
      </c>
      <c r="C458" s="2" t="s">
        <v>264</v>
      </c>
      <c r="D458" s="2" t="s">
        <v>47</v>
      </c>
      <c r="E458" s="9" t="s">
        <v>47</v>
      </c>
      <c r="F458" s="9">
        <v>0.57999999999999996</v>
      </c>
      <c r="G458" s="9">
        <v>0</v>
      </c>
      <c r="H458" s="61" t="str">
        <f>IF(F458&gt;=$J$9,IF(T_4_5671012315257[[#This Row],[Errors]]=0,"True Positive","False Positive"),IF(T_4_5671012315257[[#This Row],[Errors]]&gt;0,"False Negative","True Negative"))</f>
        <v>True Negative</v>
      </c>
    </row>
    <row r="459" spans="1:8" x14ac:dyDescent="0.25">
      <c r="E459" s="9"/>
      <c r="F459" s="9"/>
      <c r="G459" s="9"/>
      <c r="H459" s="61"/>
    </row>
    <row r="460" spans="1:8" x14ac:dyDescent="0.25">
      <c r="E460" s="9"/>
      <c r="F460" s="9"/>
      <c r="G460" s="9"/>
      <c r="H460" s="61"/>
    </row>
    <row r="461" spans="1:8" x14ac:dyDescent="0.25">
      <c r="E461" s="9"/>
      <c r="F461" s="9"/>
      <c r="G461" s="9"/>
      <c r="H461" s="61"/>
    </row>
    <row r="462" spans="1:8" x14ac:dyDescent="0.25">
      <c r="E462" s="9"/>
      <c r="F462" s="9"/>
      <c r="G462" s="9"/>
      <c r="H462" s="61"/>
    </row>
    <row r="463" spans="1:8" x14ac:dyDescent="0.25">
      <c r="E463" s="9"/>
      <c r="F463" s="9"/>
      <c r="G463" s="9"/>
      <c r="H463" s="61"/>
    </row>
    <row r="464" spans="1:8" x14ac:dyDescent="0.25">
      <c r="E464" s="9"/>
      <c r="F464" s="9"/>
      <c r="G464" s="9"/>
      <c r="H464" s="61"/>
    </row>
    <row r="465" spans="5:8" x14ac:dyDescent="0.25">
      <c r="E465" s="9"/>
      <c r="F465" s="9"/>
      <c r="G465" s="9"/>
      <c r="H465" s="61"/>
    </row>
    <row r="466" spans="5:8" x14ac:dyDescent="0.25">
      <c r="E466" s="9"/>
      <c r="F466" s="9"/>
      <c r="G466" s="9"/>
      <c r="H466" s="61"/>
    </row>
    <row r="467" spans="5:8" x14ac:dyDescent="0.25">
      <c r="E467" s="9"/>
      <c r="F467" s="9"/>
      <c r="G467" s="9"/>
      <c r="H467" s="61"/>
    </row>
    <row r="468" spans="5:8" x14ac:dyDescent="0.25">
      <c r="E468" s="9"/>
      <c r="F468" s="9"/>
      <c r="G468" s="9"/>
      <c r="H468" s="61"/>
    </row>
    <row r="469" spans="5:8" x14ac:dyDescent="0.25">
      <c r="E469" s="9"/>
      <c r="F469" s="9"/>
      <c r="G469" s="9"/>
      <c r="H469" s="61"/>
    </row>
    <row r="470" spans="5:8" x14ac:dyDescent="0.25">
      <c r="E470" s="9"/>
      <c r="F470" s="9"/>
      <c r="G470" s="9"/>
      <c r="H470" s="61"/>
    </row>
    <row r="471" spans="5:8" x14ac:dyDescent="0.25">
      <c r="E471" s="9"/>
      <c r="F471" s="9"/>
      <c r="G471" s="9"/>
      <c r="H471" s="61"/>
    </row>
    <row r="472" spans="5:8" x14ac:dyDescent="0.25">
      <c r="E472" s="9"/>
      <c r="F472" s="9"/>
      <c r="G472" s="9"/>
      <c r="H472" s="61"/>
    </row>
    <row r="473" spans="5:8" x14ac:dyDescent="0.25">
      <c r="E473" s="9"/>
      <c r="F473" s="9"/>
      <c r="G473" s="9"/>
      <c r="H473" s="61"/>
    </row>
    <row r="474" spans="5:8" x14ac:dyDescent="0.25">
      <c r="E474" s="9"/>
      <c r="F474" s="9"/>
      <c r="G474" s="9"/>
      <c r="H474" s="61"/>
    </row>
    <row r="475" spans="5:8" x14ac:dyDescent="0.25">
      <c r="E475" s="9"/>
      <c r="F475" s="9"/>
      <c r="G475" s="9"/>
      <c r="H475" s="61"/>
    </row>
    <row r="476" spans="5:8" x14ac:dyDescent="0.25">
      <c r="E476" s="9"/>
      <c r="F476" s="9"/>
      <c r="G476" s="9"/>
      <c r="H476" s="61"/>
    </row>
    <row r="477" spans="5:8" x14ac:dyDescent="0.25">
      <c r="E477" s="9"/>
      <c r="F477" s="9"/>
      <c r="G477" s="9"/>
      <c r="H477" s="61"/>
    </row>
    <row r="478" spans="5:8" x14ac:dyDescent="0.25">
      <c r="E478" s="9"/>
      <c r="F478" s="9"/>
      <c r="G478" s="9"/>
      <c r="H478" s="61"/>
    </row>
    <row r="479" spans="5:8" x14ac:dyDescent="0.25">
      <c r="E479" s="9"/>
      <c r="F479" s="9"/>
      <c r="G479" s="9"/>
      <c r="H479" s="61"/>
    </row>
    <row r="480" spans="5:8" x14ac:dyDescent="0.25">
      <c r="E480" s="9"/>
      <c r="F480" s="9"/>
      <c r="G480" s="9"/>
      <c r="H480" s="61"/>
    </row>
    <row r="927" spans="1:14" s="2" customFormat="1" x14ac:dyDescent="0.25">
      <c r="A927">
        <v>1</v>
      </c>
      <c r="B927"/>
      <c r="J927"/>
      <c r="K927"/>
      <c r="L927"/>
      <c r="M927"/>
      <c r="N927"/>
    </row>
    <row r="928" spans="1:14" s="2" customFormat="1" x14ac:dyDescent="0.25">
      <c r="A928" t="s">
        <v>92</v>
      </c>
      <c r="B928"/>
      <c r="C928" s="2" t="s">
        <v>0</v>
      </c>
      <c r="D928" s="2" t="s">
        <v>56</v>
      </c>
      <c r="J928"/>
      <c r="K928"/>
      <c r="L928"/>
      <c r="M928"/>
      <c r="N928"/>
    </row>
    <row r="929" spans="1:14" s="2" customFormat="1" x14ac:dyDescent="0.25">
      <c r="A929" t="s">
        <v>92</v>
      </c>
      <c r="B929"/>
      <c r="C929" s="2" t="s">
        <v>1</v>
      </c>
      <c r="D929" s="2" t="s">
        <v>57</v>
      </c>
      <c r="E929" s="2">
        <v>1</v>
      </c>
      <c r="J929"/>
      <c r="K929"/>
      <c r="L929"/>
      <c r="M929"/>
      <c r="N929"/>
    </row>
    <row r="930" spans="1:14" s="2" customFormat="1" x14ac:dyDescent="0.25">
      <c r="A930" t="s">
        <v>92</v>
      </c>
      <c r="B930"/>
      <c r="C930" s="2" t="s">
        <v>3</v>
      </c>
      <c r="D930" s="2" t="s">
        <v>4</v>
      </c>
      <c r="J930"/>
      <c r="K930"/>
      <c r="L930"/>
      <c r="M930"/>
      <c r="N930"/>
    </row>
    <row r="931" spans="1:14" s="2" customFormat="1" x14ac:dyDescent="0.25">
      <c r="A931" t="s">
        <v>93</v>
      </c>
      <c r="B931"/>
      <c r="C931" s="2" t="s">
        <v>0</v>
      </c>
      <c r="D931" s="2" t="s">
        <v>58</v>
      </c>
      <c r="J931"/>
      <c r="K931"/>
      <c r="L931"/>
      <c r="M931"/>
      <c r="N931"/>
    </row>
    <row r="932" spans="1:14" s="2" customFormat="1" x14ac:dyDescent="0.25">
      <c r="A932" t="s">
        <v>93</v>
      </c>
      <c r="B932"/>
      <c r="C932" s="2" t="s">
        <v>1</v>
      </c>
      <c r="D932" s="2" t="s">
        <v>41</v>
      </c>
      <c r="J932"/>
      <c r="K932"/>
      <c r="L932"/>
      <c r="M932"/>
      <c r="N932"/>
    </row>
    <row r="933" spans="1:14" s="2" customFormat="1" x14ac:dyDescent="0.25">
      <c r="A933" t="s">
        <v>93</v>
      </c>
      <c r="B933"/>
      <c r="C933" s="2" t="s">
        <v>3</v>
      </c>
      <c r="D933" s="2" t="s">
        <v>4</v>
      </c>
      <c r="J933"/>
      <c r="K933"/>
      <c r="L933"/>
      <c r="M933"/>
      <c r="N933"/>
    </row>
    <row r="934" spans="1:14" s="2" customFormat="1" x14ac:dyDescent="0.25">
      <c r="A934" t="s">
        <v>93</v>
      </c>
      <c r="B934"/>
      <c r="C934" s="2" t="s">
        <v>5</v>
      </c>
      <c r="D934" s="2" t="s">
        <v>4</v>
      </c>
      <c r="J934"/>
      <c r="K934"/>
      <c r="L934"/>
      <c r="M934"/>
      <c r="N934"/>
    </row>
    <row r="936" spans="1:14" s="2" customFormat="1" x14ac:dyDescent="0.25">
      <c r="A936">
        <v>0.1</v>
      </c>
      <c r="B936"/>
      <c r="J936"/>
      <c r="K936"/>
      <c r="L936"/>
      <c r="M936"/>
      <c r="N936"/>
    </row>
    <row r="937" spans="1:14" s="2" customFormat="1" x14ac:dyDescent="0.25">
      <c r="A937" t="s">
        <v>93</v>
      </c>
      <c r="B937"/>
      <c r="C937" s="2" t="s">
        <v>7</v>
      </c>
      <c r="D937" s="2" t="s">
        <v>4</v>
      </c>
      <c r="J937"/>
      <c r="K937"/>
      <c r="L937"/>
      <c r="M937"/>
      <c r="N937"/>
    </row>
    <row r="941" spans="1:14" s="2" customFormat="1" x14ac:dyDescent="0.25">
      <c r="A941">
        <v>0.1</v>
      </c>
      <c r="B941"/>
      <c r="J941"/>
      <c r="K941"/>
      <c r="L941"/>
      <c r="M941"/>
      <c r="N941"/>
    </row>
    <row r="942" spans="1:14" s="2" customFormat="1" x14ac:dyDescent="0.25">
      <c r="A942" t="s">
        <v>94</v>
      </c>
      <c r="B942"/>
      <c r="C942" s="2" t="s">
        <v>0</v>
      </c>
      <c r="D942" s="2" t="s">
        <v>33</v>
      </c>
      <c r="J942"/>
      <c r="K942"/>
      <c r="L942"/>
      <c r="M942"/>
      <c r="N942"/>
    </row>
    <row r="943" spans="1:14" s="2" customFormat="1" x14ac:dyDescent="0.25">
      <c r="A943" t="s">
        <v>94</v>
      </c>
      <c r="B943"/>
      <c r="C943" s="2" t="s">
        <v>1</v>
      </c>
      <c r="D943" s="2" t="s">
        <v>59</v>
      </c>
      <c r="J943"/>
      <c r="K943"/>
      <c r="L943"/>
      <c r="M943"/>
      <c r="N943"/>
    </row>
    <row r="944" spans="1:14" s="2" customFormat="1" x14ac:dyDescent="0.25">
      <c r="A944" t="s">
        <v>94</v>
      </c>
      <c r="B944"/>
      <c r="C944" s="2" t="s">
        <v>3</v>
      </c>
      <c r="D944" s="2" t="s">
        <v>4</v>
      </c>
      <c r="J944"/>
      <c r="K944"/>
      <c r="L944"/>
      <c r="M944"/>
      <c r="N944"/>
    </row>
    <row r="945" spans="1:14" s="2" customFormat="1" x14ac:dyDescent="0.25">
      <c r="A945" t="s">
        <v>95</v>
      </c>
      <c r="B945"/>
      <c r="C945" s="2" t="s">
        <v>0</v>
      </c>
      <c r="D945" s="2" t="s">
        <v>9</v>
      </c>
      <c r="J945"/>
      <c r="K945"/>
      <c r="L945"/>
      <c r="M945"/>
      <c r="N945"/>
    </row>
    <row r="946" spans="1:14" s="2" customFormat="1" x14ac:dyDescent="0.25">
      <c r="A946" t="s">
        <v>95</v>
      </c>
      <c r="B946"/>
      <c r="C946" s="2" t="s">
        <v>1</v>
      </c>
      <c r="D946" s="2" t="s">
        <v>60</v>
      </c>
      <c r="J946"/>
      <c r="K946"/>
      <c r="L946"/>
      <c r="M946"/>
      <c r="N946"/>
    </row>
    <row r="947" spans="1:14" s="2" customFormat="1" x14ac:dyDescent="0.25">
      <c r="A947" t="s">
        <v>95</v>
      </c>
      <c r="B947"/>
      <c r="C947" s="2" t="s">
        <v>3</v>
      </c>
      <c r="D947" s="2" t="s">
        <v>4</v>
      </c>
      <c r="J947"/>
      <c r="K947"/>
      <c r="L947"/>
      <c r="M947"/>
      <c r="N947"/>
    </row>
    <row r="949" spans="1:14" s="2" customFormat="1" x14ac:dyDescent="0.25">
      <c r="A949">
        <v>1</v>
      </c>
      <c r="B949"/>
      <c r="J949"/>
      <c r="K949"/>
      <c r="L949"/>
      <c r="M949"/>
      <c r="N949"/>
    </row>
    <row r="950" spans="1:14" s="2" customFormat="1" x14ac:dyDescent="0.25">
      <c r="A950" t="s">
        <v>96</v>
      </c>
      <c r="B950"/>
      <c r="C950" s="2" t="s">
        <v>0</v>
      </c>
      <c r="D950" s="2" t="s">
        <v>61</v>
      </c>
      <c r="J950"/>
      <c r="K950"/>
      <c r="L950"/>
      <c r="M950"/>
      <c r="N950"/>
    </row>
    <row r="951" spans="1:14" s="2" customFormat="1" x14ac:dyDescent="0.25">
      <c r="A951" t="s">
        <v>96</v>
      </c>
      <c r="B951"/>
      <c r="C951" s="2" t="s">
        <v>1</v>
      </c>
      <c r="D951" s="2" t="s">
        <v>62</v>
      </c>
      <c r="J951"/>
      <c r="K951"/>
      <c r="L951"/>
      <c r="M951"/>
      <c r="N951"/>
    </row>
    <row r="952" spans="1:14" s="2" customFormat="1" x14ac:dyDescent="0.25">
      <c r="A952" t="s">
        <v>96</v>
      </c>
      <c r="B952"/>
      <c r="C952" s="2" t="s">
        <v>3</v>
      </c>
      <c r="D952" s="2" t="s">
        <v>4</v>
      </c>
      <c r="J952"/>
      <c r="K952"/>
      <c r="L952"/>
      <c r="M952"/>
      <c r="N952"/>
    </row>
    <row r="953" spans="1:14" s="2" customFormat="1" x14ac:dyDescent="0.25">
      <c r="A953" t="s">
        <v>96</v>
      </c>
      <c r="B953"/>
      <c r="C953" s="2" t="s">
        <v>5</v>
      </c>
      <c r="D953" s="2" t="s">
        <v>4</v>
      </c>
      <c r="J953"/>
      <c r="K953"/>
      <c r="L953"/>
      <c r="M953"/>
      <c r="N953"/>
    </row>
    <row r="954" spans="1:14" s="2" customFormat="1" x14ac:dyDescent="0.25">
      <c r="A954">
        <v>0.1</v>
      </c>
      <c r="B954"/>
      <c r="J954"/>
      <c r="K954"/>
      <c r="L954"/>
      <c r="M954"/>
      <c r="N954"/>
    </row>
    <row r="955" spans="1:14" s="2" customFormat="1" x14ac:dyDescent="0.25">
      <c r="A955" t="s">
        <v>96</v>
      </c>
      <c r="B955"/>
      <c r="C955" s="2" t="s">
        <v>7</v>
      </c>
      <c r="D955" s="2" t="s">
        <v>4</v>
      </c>
      <c r="J955"/>
      <c r="K955"/>
      <c r="L955"/>
      <c r="M955"/>
      <c r="N955"/>
    </row>
    <row r="956" spans="1:14" s="2" customFormat="1" x14ac:dyDescent="0.25">
      <c r="A956" t="s">
        <v>97</v>
      </c>
      <c r="B956"/>
      <c r="C956" s="2" t="s">
        <v>0</v>
      </c>
      <c r="D956" s="2" t="s">
        <v>23</v>
      </c>
      <c r="J956"/>
      <c r="K956"/>
      <c r="L956"/>
      <c r="M956"/>
      <c r="N956"/>
    </row>
    <row r="957" spans="1:14" s="2" customFormat="1" x14ac:dyDescent="0.25">
      <c r="A957" t="s">
        <v>97</v>
      </c>
      <c r="B957"/>
      <c r="C957" s="2" t="s">
        <v>1</v>
      </c>
      <c r="D957" s="2" t="s">
        <v>63</v>
      </c>
      <c r="J957"/>
      <c r="K957"/>
      <c r="L957"/>
      <c r="M957"/>
      <c r="N957"/>
    </row>
    <row r="958" spans="1:14" s="2" customFormat="1" x14ac:dyDescent="0.25">
      <c r="A958" t="s">
        <v>97</v>
      </c>
      <c r="B958"/>
      <c r="C958" s="2" t="s">
        <v>3</v>
      </c>
      <c r="D958" s="2" t="s">
        <v>4</v>
      </c>
      <c r="J958"/>
      <c r="K958"/>
      <c r="L958"/>
      <c r="M958"/>
      <c r="N958"/>
    </row>
    <row r="959" spans="1:14" s="2" customFormat="1" x14ac:dyDescent="0.25">
      <c r="A959">
        <v>1</v>
      </c>
      <c r="B959"/>
      <c r="J959"/>
      <c r="K959"/>
      <c r="L959"/>
      <c r="M959"/>
      <c r="N959"/>
    </row>
    <row r="960" spans="1:14" s="2" customFormat="1" x14ac:dyDescent="0.25">
      <c r="A960" t="s">
        <v>98</v>
      </c>
      <c r="B960"/>
      <c r="C960" s="2" t="s">
        <v>0</v>
      </c>
      <c r="D960" s="2" t="s">
        <v>6</v>
      </c>
      <c r="J960"/>
      <c r="K960"/>
      <c r="L960"/>
      <c r="M960"/>
      <c r="N960"/>
    </row>
    <row r="961" spans="1:14" s="2" customFormat="1" x14ac:dyDescent="0.25">
      <c r="A961" t="s">
        <v>98</v>
      </c>
      <c r="B961"/>
      <c r="C961" s="2" t="s">
        <v>1</v>
      </c>
      <c r="D961" s="2" t="s">
        <v>64</v>
      </c>
      <c r="J961"/>
      <c r="K961"/>
      <c r="L961"/>
      <c r="M961"/>
      <c r="N961"/>
    </row>
    <row r="962" spans="1:14" s="2" customFormat="1" x14ac:dyDescent="0.25">
      <c r="A962" t="s">
        <v>98</v>
      </c>
      <c r="B962"/>
      <c r="C962" s="2" t="s">
        <v>3</v>
      </c>
      <c r="D962" s="2" t="s">
        <v>4</v>
      </c>
      <c r="J962"/>
      <c r="K962"/>
      <c r="L962"/>
      <c r="M962"/>
      <c r="N962"/>
    </row>
    <row r="963" spans="1:14" s="2" customFormat="1" x14ac:dyDescent="0.25">
      <c r="A963">
        <v>1</v>
      </c>
      <c r="B963"/>
      <c r="J963"/>
      <c r="K963"/>
      <c r="L963"/>
      <c r="M963"/>
      <c r="N963"/>
    </row>
    <row r="964" spans="1:14" s="2" customFormat="1" x14ac:dyDescent="0.25">
      <c r="A964" t="s">
        <v>98</v>
      </c>
      <c r="B964"/>
      <c r="C964" s="2" t="s">
        <v>5</v>
      </c>
      <c r="D964" s="2" t="s">
        <v>4</v>
      </c>
      <c r="J964"/>
      <c r="K964"/>
      <c r="L964"/>
      <c r="M964"/>
      <c r="N964"/>
    </row>
    <row r="970" spans="1:14" s="2" customFormat="1" x14ac:dyDescent="0.25">
      <c r="A970">
        <v>1</v>
      </c>
      <c r="B970"/>
      <c r="J970"/>
      <c r="K970"/>
      <c r="L970"/>
      <c r="M970"/>
      <c r="N970"/>
    </row>
    <row r="971" spans="1:14" s="2" customFormat="1" x14ac:dyDescent="0.25">
      <c r="A971" t="s">
        <v>98</v>
      </c>
      <c r="B971"/>
      <c r="C971" s="2" t="s">
        <v>7</v>
      </c>
      <c r="D971" s="2" t="s">
        <v>4</v>
      </c>
      <c r="J971"/>
      <c r="K971"/>
      <c r="L971"/>
      <c r="M971"/>
      <c r="N971"/>
    </row>
    <row r="975" spans="1:14" s="2" customFormat="1" x14ac:dyDescent="0.25">
      <c r="A975">
        <v>0.1</v>
      </c>
      <c r="B975"/>
      <c r="J975"/>
      <c r="K975"/>
      <c r="L975"/>
      <c r="M975"/>
      <c r="N975"/>
    </row>
    <row r="976" spans="1:14" s="2" customFormat="1" x14ac:dyDescent="0.25">
      <c r="A976" t="s">
        <v>99</v>
      </c>
      <c r="B976"/>
      <c r="C976" s="2" t="s">
        <v>0</v>
      </c>
      <c r="D976" s="2" t="s">
        <v>65</v>
      </c>
      <c r="J976"/>
      <c r="K976"/>
      <c r="L976"/>
      <c r="M976"/>
      <c r="N976"/>
    </row>
    <row r="977" spans="1:14" s="2" customFormat="1" x14ac:dyDescent="0.25">
      <c r="A977" t="s">
        <v>99</v>
      </c>
      <c r="B977"/>
      <c r="C977" s="2" t="s">
        <v>1</v>
      </c>
      <c r="D977" s="2" t="s">
        <v>66</v>
      </c>
      <c r="J977"/>
      <c r="K977"/>
      <c r="L977"/>
      <c r="M977"/>
      <c r="N977"/>
    </row>
    <row r="978" spans="1:14" s="2" customFormat="1" x14ac:dyDescent="0.25">
      <c r="A978" t="s">
        <v>99</v>
      </c>
      <c r="B978"/>
      <c r="C978" s="2" t="s">
        <v>3</v>
      </c>
      <c r="D978" s="2" t="s">
        <v>4</v>
      </c>
      <c r="J978"/>
      <c r="K978"/>
      <c r="L978"/>
      <c r="M978"/>
      <c r="N978"/>
    </row>
    <row r="983" spans="1:14" s="2" customFormat="1" x14ac:dyDescent="0.25">
      <c r="A983">
        <v>1</v>
      </c>
      <c r="B983"/>
      <c r="J983"/>
      <c r="K983"/>
      <c r="L983"/>
      <c r="M983"/>
      <c r="N983"/>
    </row>
    <row r="984" spans="1:14" s="2" customFormat="1" x14ac:dyDescent="0.25">
      <c r="A984" t="s">
        <v>99</v>
      </c>
      <c r="B984"/>
      <c r="C984" s="2" t="s">
        <v>5</v>
      </c>
      <c r="D984" s="2" t="s">
        <v>4</v>
      </c>
      <c r="J984"/>
      <c r="K984"/>
      <c r="L984"/>
      <c r="M984"/>
      <c r="N984"/>
    </row>
    <row r="990" spans="1:14" s="2" customFormat="1" x14ac:dyDescent="0.25">
      <c r="A990">
        <v>1</v>
      </c>
      <c r="B990"/>
      <c r="J990"/>
      <c r="K990"/>
      <c r="L990"/>
      <c r="M990"/>
      <c r="N990"/>
    </row>
    <row r="991" spans="1:14" s="2" customFormat="1" x14ac:dyDescent="0.25">
      <c r="A991" t="s">
        <v>99</v>
      </c>
      <c r="B991"/>
      <c r="C991" s="2" t="s">
        <v>7</v>
      </c>
      <c r="D991" s="2" t="s">
        <v>4</v>
      </c>
      <c r="J991"/>
      <c r="K991"/>
      <c r="L991"/>
      <c r="M991"/>
      <c r="N991"/>
    </row>
    <row r="993" spans="1:14" s="2" customFormat="1" x14ac:dyDescent="0.25">
      <c r="A993">
        <v>1</v>
      </c>
      <c r="B993"/>
      <c r="J993"/>
      <c r="K993"/>
      <c r="L993"/>
      <c r="M993"/>
      <c r="N993"/>
    </row>
    <row r="994" spans="1:14" s="2" customFormat="1" x14ac:dyDescent="0.25">
      <c r="A994" t="s">
        <v>100</v>
      </c>
      <c r="B994"/>
      <c r="C994" s="2" t="s">
        <v>0</v>
      </c>
      <c r="D994" s="2" t="s">
        <v>67</v>
      </c>
      <c r="J994"/>
      <c r="K994"/>
      <c r="L994"/>
      <c r="M994"/>
      <c r="N994"/>
    </row>
    <row r="995" spans="1:14" s="2" customFormat="1" x14ac:dyDescent="0.25">
      <c r="A995" t="s">
        <v>100</v>
      </c>
      <c r="B995"/>
      <c r="C995" s="2" t="s">
        <v>1</v>
      </c>
      <c r="D995" s="2" t="s">
        <v>68</v>
      </c>
      <c r="J995"/>
      <c r="K995"/>
      <c r="L995"/>
      <c r="M995"/>
      <c r="N995"/>
    </row>
    <row r="996" spans="1:14" s="2" customFormat="1" x14ac:dyDescent="0.25">
      <c r="A996" t="s">
        <v>100</v>
      </c>
      <c r="B996"/>
      <c r="C996" s="2" t="s">
        <v>3</v>
      </c>
      <c r="D996" s="2" t="s">
        <v>4</v>
      </c>
      <c r="J996"/>
      <c r="K996"/>
      <c r="L996"/>
      <c r="M996"/>
      <c r="N996"/>
    </row>
    <row r="998" spans="1:14" s="2" customFormat="1" x14ac:dyDescent="0.25">
      <c r="A998">
        <v>1</v>
      </c>
      <c r="B998"/>
      <c r="J998"/>
      <c r="K998"/>
      <c r="L998"/>
      <c r="M998"/>
      <c r="N998"/>
    </row>
    <row r="999" spans="1:14" s="2" customFormat="1" x14ac:dyDescent="0.25">
      <c r="A999" t="s">
        <v>100</v>
      </c>
      <c r="B999"/>
      <c r="C999" s="2" t="s">
        <v>5</v>
      </c>
      <c r="D999" s="2" t="s">
        <v>4</v>
      </c>
      <c r="J999"/>
      <c r="K999"/>
      <c r="L999"/>
      <c r="M999"/>
      <c r="N999"/>
    </row>
    <row r="1000" spans="1:14" s="2" customFormat="1" x14ac:dyDescent="0.25">
      <c r="A1000" t="s">
        <v>100</v>
      </c>
      <c r="B1000"/>
      <c r="C1000" s="2" t="s">
        <v>7</v>
      </c>
      <c r="D1000" s="2" t="s">
        <v>4</v>
      </c>
      <c r="J1000"/>
      <c r="K1000"/>
      <c r="L1000"/>
      <c r="M1000"/>
      <c r="N1000"/>
    </row>
    <row r="1001" spans="1:14" s="2" customFormat="1" x14ac:dyDescent="0.25">
      <c r="A1001" t="s">
        <v>101</v>
      </c>
      <c r="B1001"/>
      <c r="C1001" s="2" t="s">
        <v>0</v>
      </c>
      <c r="D1001" s="2" t="s">
        <v>69</v>
      </c>
      <c r="J1001"/>
      <c r="K1001"/>
      <c r="L1001"/>
      <c r="M1001"/>
      <c r="N1001"/>
    </row>
    <row r="1002" spans="1:14" s="2" customFormat="1" x14ac:dyDescent="0.25">
      <c r="A1002" t="s">
        <v>101</v>
      </c>
      <c r="B1002"/>
      <c r="C1002" s="2" t="s">
        <v>1</v>
      </c>
      <c r="D1002" s="2" t="s">
        <v>70</v>
      </c>
      <c r="J1002"/>
      <c r="K1002"/>
      <c r="L1002"/>
      <c r="M1002"/>
      <c r="N1002"/>
    </row>
    <row r="1003" spans="1:14" s="2" customFormat="1" x14ac:dyDescent="0.25">
      <c r="A1003" t="s">
        <v>101</v>
      </c>
      <c r="B1003"/>
      <c r="C1003" s="2" t="s">
        <v>3</v>
      </c>
      <c r="D1003" s="2" t="s">
        <v>4</v>
      </c>
      <c r="J1003"/>
      <c r="K1003"/>
      <c r="L1003"/>
      <c r="M1003"/>
      <c r="N1003"/>
    </row>
    <row r="1005" spans="1:14" s="2" customFormat="1" x14ac:dyDescent="0.25">
      <c r="A1005">
        <v>1</v>
      </c>
      <c r="B1005"/>
      <c r="J1005"/>
      <c r="K1005"/>
      <c r="L1005"/>
      <c r="M1005"/>
      <c r="N1005"/>
    </row>
    <row r="1006" spans="1:14" s="2" customFormat="1" x14ac:dyDescent="0.25">
      <c r="A1006" t="s">
        <v>102</v>
      </c>
      <c r="B1006"/>
      <c r="C1006" s="2" t="s">
        <v>0</v>
      </c>
      <c r="D1006" s="2" t="s">
        <v>71</v>
      </c>
      <c r="J1006"/>
      <c r="K1006"/>
      <c r="L1006"/>
      <c r="M1006"/>
      <c r="N1006"/>
    </row>
    <row r="1007" spans="1:14" s="2" customFormat="1" x14ac:dyDescent="0.25">
      <c r="A1007" t="s">
        <v>102</v>
      </c>
      <c r="B1007"/>
      <c r="C1007" s="2" t="s">
        <v>1</v>
      </c>
      <c r="D1007" s="2" t="s">
        <v>72</v>
      </c>
      <c r="J1007"/>
      <c r="K1007"/>
      <c r="L1007"/>
      <c r="M1007"/>
      <c r="N1007"/>
    </row>
    <row r="1008" spans="1:14" s="2" customFormat="1" x14ac:dyDescent="0.25">
      <c r="A1008" t="s">
        <v>102</v>
      </c>
      <c r="B1008"/>
      <c r="C1008" s="2" t="s">
        <v>3</v>
      </c>
      <c r="D1008" s="2" t="s">
        <v>4</v>
      </c>
      <c r="J1008"/>
      <c r="K1008"/>
      <c r="L1008"/>
      <c r="M1008"/>
      <c r="N1008"/>
    </row>
    <row r="1010" spans="1:14" s="2" customFormat="1" x14ac:dyDescent="0.25">
      <c r="A1010">
        <v>1</v>
      </c>
      <c r="B1010"/>
      <c r="J1010"/>
      <c r="K1010"/>
      <c r="L1010"/>
      <c r="M1010"/>
      <c r="N1010"/>
    </row>
    <row r="1011" spans="1:14" s="2" customFormat="1" x14ac:dyDescent="0.25">
      <c r="A1011" t="s">
        <v>102</v>
      </c>
      <c r="B1011"/>
      <c r="C1011" s="2" t="s">
        <v>5</v>
      </c>
      <c r="D1011" s="2" t="s">
        <v>4</v>
      </c>
      <c r="J1011"/>
      <c r="K1011"/>
      <c r="L1011"/>
      <c r="M1011"/>
      <c r="N1011"/>
    </row>
    <row r="1012" spans="1:14" s="2" customFormat="1" x14ac:dyDescent="0.25">
      <c r="A1012" t="s">
        <v>102</v>
      </c>
      <c r="B1012"/>
      <c r="C1012" s="2" t="s">
        <v>7</v>
      </c>
      <c r="D1012" s="2" t="s">
        <v>4</v>
      </c>
      <c r="J1012"/>
      <c r="K1012"/>
      <c r="L1012"/>
      <c r="M1012"/>
      <c r="N1012"/>
    </row>
    <row r="1013" spans="1:14" s="2" customFormat="1" x14ac:dyDescent="0.25">
      <c r="A1013" t="s">
        <v>103</v>
      </c>
      <c r="B1013"/>
      <c r="C1013" s="2" t="s">
        <v>0</v>
      </c>
      <c r="D1013" s="2" t="s">
        <v>52</v>
      </c>
      <c r="J1013"/>
      <c r="K1013"/>
      <c r="L1013"/>
      <c r="M1013"/>
      <c r="N1013"/>
    </row>
    <row r="1014" spans="1:14" s="2" customFormat="1" x14ac:dyDescent="0.25">
      <c r="A1014" t="s">
        <v>103</v>
      </c>
      <c r="B1014"/>
      <c r="C1014" s="2" t="s">
        <v>1</v>
      </c>
      <c r="D1014" s="2" t="s">
        <v>74</v>
      </c>
      <c r="J1014"/>
      <c r="K1014"/>
      <c r="L1014"/>
      <c r="M1014"/>
      <c r="N1014"/>
    </row>
    <row r="1015" spans="1:14" s="2" customFormat="1" x14ac:dyDescent="0.25">
      <c r="A1015" t="s">
        <v>103</v>
      </c>
      <c r="B1015"/>
      <c r="C1015" s="2" t="s">
        <v>3</v>
      </c>
      <c r="D1015" s="2" t="s">
        <v>4</v>
      </c>
      <c r="J1015"/>
      <c r="K1015"/>
      <c r="L1015"/>
      <c r="M1015"/>
      <c r="N1015"/>
    </row>
    <row r="1018" spans="1:14" s="2" customFormat="1" x14ac:dyDescent="0.25">
      <c r="A1018">
        <v>0.1</v>
      </c>
      <c r="B1018"/>
      <c r="J1018"/>
      <c r="K1018"/>
      <c r="L1018"/>
      <c r="M1018"/>
      <c r="N1018"/>
    </row>
    <row r="1019" spans="1:14" s="2" customFormat="1" x14ac:dyDescent="0.25">
      <c r="A1019" t="s">
        <v>103</v>
      </c>
      <c r="B1019"/>
      <c r="C1019" s="2" t="s">
        <v>5</v>
      </c>
      <c r="D1019" s="2" t="s">
        <v>4</v>
      </c>
      <c r="J1019"/>
      <c r="K1019"/>
      <c r="L1019"/>
      <c r="M1019"/>
      <c r="N1019"/>
    </row>
    <row r="1020" spans="1:14" s="2" customFormat="1" x14ac:dyDescent="0.25">
      <c r="A1020" t="s">
        <v>103</v>
      </c>
      <c r="B1020"/>
      <c r="C1020" s="2" t="s">
        <v>7</v>
      </c>
      <c r="D1020" s="2" t="s">
        <v>4</v>
      </c>
      <c r="J1020"/>
      <c r="K1020"/>
      <c r="L1020"/>
      <c r="M1020"/>
      <c r="N1020"/>
    </row>
    <row r="1021" spans="1:14" s="2" customFormat="1" x14ac:dyDescent="0.25">
      <c r="A1021" t="s">
        <v>104</v>
      </c>
      <c r="B1021"/>
      <c r="C1021" s="2" t="s">
        <v>0</v>
      </c>
      <c r="D1021" s="2" t="s">
        <v>75</v>
      </c>
      <c r="J1021"/>
      <c r="K1021"/>
      <c r="L1021"/>
      <c r="M1021"/>
      <c r="N1021"/>
    </row>
    <row r="1022" spans="1:14" s="2" customFormat="1" x14ac:dyDescent="0.25">
      <c r="A1022" t="s">
        <v>104</v>
      </c>
      <c r="B1022"/>
      <c r="C1022" s="2" t="s">
        <v>1</v>
      </c>
      <c r="D1022" s="2" t="s">
        <v>76</v>
      </c>
      <c r="J1022"/>
      <c r="K1022"/>
      <c r="L1022"/>
      <c r="M1022"/>
      <c r="N1022"/>
    </row>
    <row r="1023" spans="1:14" s="2" customFormat="1" x14ac:dyDescent="0.25">
      <c r="A1023" t="s">
        <v>104</v>
      </c>
      <c r="B1023"/>
      <c r="C1023" s="2" t="s">
        <v>3</v>
      </c>
      <c r="D1023" s="2" t="s">
        <v>4</v>
      </c>
      <c r="J1023"/>
      <c r="K1023"/>
      <c r="L1023"/>
      <c r="M1023"/>
      <c r="N1023"/>
    </row>
    <row r="1024" spans="1:14" s="2" customFormat="1" x14ac:dyDescent="0.25">
      <c r="A1024" t="s">
        <v>104</v>
      </c>
      <c r="B1024"/>
      <c r="C1024" s="2" t="s">
        <v>5</v>
      </c>
      <c r="D1024" s="2" t="s">
        <v>4</v>
      </c>
      <c r="J1024"/>
      <c r="K1024"/>
      <c r="L1024"/>
      <c r="M1024"/>
      <c r="N1024"/>
    </row>
    <row r="1025" spans="1:14" s="2" customFormat="1" x14ac:dyDescent="0.25">
      <c r="A1025" t="s">
        <v>104</v>
      </c>
      <c r="B1025"/>
      <c r="C1025" s="2" t="s">
        <v>7</v>
      </c>
      <c r="D1025" s="2" t="s">
        <v>4</v>
      </c>
      <c r="J1025"/>
      <c r="K1025"/>
      <c r="L1025"/>
      <c r="M1025"/>
      <c r="N1025"/>
    </row>
    <row r="1026" spans="1:14" s="2" customFormat="1" x14ac:dyDescent="0.25">
      <c r="A1026" t="s">
        <v>105</v>
      </c>
      <c r="B1026"/>
      <c r="C1026" s="2" t="s">
        <v>0</v>
      </c>
      <c r="D1026" s="2" t="s">
        <v>67</v>
      </c>
      <c r="J1026"/>
      <c r="K1026"/>
      <c r="L1026"/>
      <c r="M1026"/>
      <c r="N1026"/>
    </row>
    <row r="1027" spans="1:14" s="2" customFormat="1" x14ac:dyDescent="0.25">
      <c r="A1027" t="s">
        <v>105</v>
      </c>
      <c r="B1027"/>
      <c r="C1027" s="2" t="s">
        <v>1</v>
      </c>
      <c r="D1027" s="2" t="s">
        <v>68</v>
      </c>
      <c r="J1027"/>
      <c r="K1027"/>
      <c r="L1027"/>
      <c r="M1027"/>
      <c r="N1027"/>
    </row>
    <row r="1028" spans="1:14" s="2" customFormat="1" x14ac:dyDescent="0.25">
      <c r="A1028" t="s">
        <v>105</v>
      </c>
      <c r="B1028"/>
      <c r="C1028" s="2" t="s">
        <v>3</v>
      </c>
      <c r="D1028" s="2" t="s">
        <v>4</v>
      </c>
      <c r="J1028"/>
      <c r="K1028"/>
      <c r="L1028"/>
      <c r="M1028"/>
      <c r="N1028"/>
    </row>
    <row r="1030" spans="1:14" s="2" customFormat="1" x14ac:dyDescent="0.25">
      <c r="A1030">
        <v>1</v>
      </c>
      <c r="B1030"/>
      <c r="J1030"/>
      <c r="K1030"/>
      <c r="L1030"/>
      <c r="M1030"/>
      <c r="N1030"/>
    </row>
    <row r="1031" spans="1:14" s="2" customFormat="1" x14ac:dyDescent="0.25">
      <c r="A1031" t="s">
        <v>105</v>
      </c>
      <c r="B1031"/>
      <c r="C1031" s="2" t="s">
        <v>5</v>
      </c>
      <c r="D1031" s="2" t="s">
        <v>4</v>
      </c>
      <c r="J1031"/>
      <c r="K1031"/>
      <c r="L1031"/>
      <c r="M1031"/>
      <c r="N1031"/>
    </row>
    <row r="1032" spans="1:14" s="2" customFormat="1" x14ac:dyDescent="0.25">
      <c r="A1032" t="s">
        <v>105</v>
      </c>
      <c r="B1032"/>
      <c r="C1032" s="2" t="s">
        <v>7</v>
      </c>
      <c r="D1032" s="2" t="s">
        <v>4</v>
      </c>
      <c r="J1032"/>
      <c r="K1032"/>
      <c r="L1032"/>
      <c r="M1032"/>
      <c r="N1032"/>
    </row>
    <row r="1033" spans="1:14" s="2" customFormat="1" x14ac:dyDescent="0.25">
      <c r="A1033" t="s">
        <v>106</v>
      </c>
      <c r="B1033"/>
      <c r="C1033" s="2" t="s">
        <v>0</v>
      </c>
      <c r="D1033" s="2" t="s">
        <v>77</v>
      </c>
      <c r="J1033"/>
      <c r="K1033"/>
      <c r="L1033"/>
      <c r="M1033"/>
      <c r="N1033"/>
    </row>
    <row r="1034" spans="1:14" s="2" customFormat="1" x14ac:dyDescent="0.25">
      <c r="A1034" t="s">
        <v>106</v>
      </c>
      <c r="B1034"/>
      <c r="C1034" s="2" t="s">
        <v>1</v>
      </c>
      <c r="D1034" s="2" t="s">
        <v>79</v>
      </c>
      <c r="J1034"/>
      <c r="K1034"/>
      <c r="L1034"/>
      <c r="M1034"/>
      <c r="N1034"/>
    </row>
    <row r="1035" spans="1:14" s="2" customFormat="1" x14ac:dyDescent="0.25">
      <c r="A1035" t="s">
        <v>106</v>
      </c>
      <c r="B1035"/>
      <c r="C1035" s="2" t="s">
        <v>3</v>
      </c>
      <c r="D1035" s="2" t="s">
        <v>4</v>
      </c>
      <c r="J1035"/>
      <c r="K1035"/>
      <c r="L1035"/>
      <c r="M1035"/>
      <c r="N1035"/>
    </row>
    <row r="1037" spans="1:14" s="2" customFormat="1" x14ac:dyDescent="0.25">
      <c r="A1037">
        <v>1</v>
      </c>
      <c r="B1037"/>
      <c r="J1037"/>
      <c r="K1037"/>
      <c r="L1037"/>
      <c r="M1037"/>
      <c r="N1037"/>
    </row>
    <row r="1038" spans="1:14" s="2" customFormat="1" x14ac:dyDescent="0.25">
      <c r="A1038" t="s">
        <v>106</v>
      </c>
      <c r="B1038"/>
      <c r="C1038" s="2" t="s">
        <v>5</v>
      </c>
      <c r="D1038" s="2" t="s">
        <v>4</v>
      </c>
      <c r="J1038"/>
      <c r="K1038"/>
      <c r="L1038"/>
      <c r="M1038"/>
      <c r="N1038"/>
    </row>
    <row r="1039" spans="1:14" s="2" customFormat="1" x14ac:dyDescent="0.25">
      <c r="A1039" t="s">
        <v>106</v>
      </c>
      <c r="B1039"/>
      <c r="C1039" s="2" t="s">
        <v>7</v>
      </c>
      <c r="D1039" s="2" t="s">
        <v>4</v>
      </c>
      <c r="J1039"/>
      <c r="K1039"/>
      <c r="L1039"/>
      <c r="M1039"/>
      <c r="N1039"/>
    </row>
    <row r="1040" spans="1:14" s="2" customFormat="1" x14ac:dyDescent="0.25">
      <c r="A1040" t="s">
        <v>107</v>
      </c>
      <c r="B1040"/>
      <c r="C1040" s="2" t="s">
        <v>0</v>
      </c>
      <c r="D1040" s="2" t="s">
        <v>80</v>
      </c>
      <c r="J1040"/>
      <c r="K1040"/>
      <c r="L1040"/>
      <c r="M1040"/>
      <c r="N1040"/>
    </row>
    <row r="1041" spans="1:14" s="2" customFormat="1" x14ac:dyDescent="0.25">
      <c r="A1041" t="s">
        <v>107</v>
      </c>
      <c r="B1041"/>
      <c r="C1041" s="2" t="s">
        <v>1</v>
      </c>
      <c r="D1041" s="2" t="s">
        <v>81</v>
      </c>
      <c r="J1041"/>
      <c r="K1041"/>
      <c r="L1041"/>
      <c r="M1041"/>
      <c r="N1041"/>
    </row>
    <row r="1042" spans="1:14" s="2" customFormat="1" x14ac:dyDescent="0.25">
      <c r="A1042" t="s">
        <v>107</v>
      </c>
      <c r="B1042"/>
      <c r="C1042" s="2" t="s">
        <v>3</v>
      </c>
      <c r="D1042" s="2" t="s">
        <v>4</v>
      </c>
      <c r="J1042"/>
      <c r="K1042"/>
      <c r="L1042"/>
      <c r="M1042"/>
      <c r="N1042"/>
    </row>
    <row r="1044" spans="1:14" s="2" customFormat="1" x14ac:dyDescent="0.25">
      <c r="A1044">
        <v>1</v>
      </c>
      <c r="B1044"/>
      <c r="J1044"/>
      <c r="K1044"/>
      <c r="L1044"/>
      <c r="M1044"/>
      <c r="N1044"/>
    </row>
    <row r="1045" spans="1:14" s="2" customFormat="1" x14ac:dyDescent="0.25">
      <c r="A1045" t="s">
        <v>107</v>
      </c>
      <c r="B1045"/>
      <c r="C1045" s="2" t="s">
        <v>5</v>
      </c>
      <c r="D1045" s="2" t="s">
        <v>4</v>
      </c>
      <c r="J1045"/>
      <c r="K1045"/>
      <c r="L1045"/>
      <c r="M1045"/>
      <c r="N1045"/>
    </row>
    <row r="1046" spans="1:14" s="2" customFormat="1" x14ac:dyDescent="0.25">
      <c r="A1046" t="s">
        <v>107</v>
      </c>
      <c r="B1046"/>
      <c r="C1046" s="2" t="s">
        <v>7</v>
      </c>
      <c r="D1046" s="2" t="s">
        <v>4</v>
      </c>
      <c r="J1046"/>
      <c r="K1046"/>
      <c r="L1046"/>
      <c r="M1046"/>
      <c r="N1046"/>
    </row>
    <row r="1047" spans="1:14" s="2" customFormat="1" x14ac:dyDescent="0.25">
      <c r="A1047" t="s">
        <v>108</v>
      </c>
      <c r="B1047"/>
      <c r="C1047" s="2" t="s">
        <v>0</v>
      </c>
      <c r="D1047" s="2" t="s">
        <v>82</v>
      </c>
      <c r="J1047"/>
      <c r="K1047"/>
      <c r="L1047"/>
      <c r="M1047"/>
      <c r="N1047"/>
    </row>
    <row r="1048" spans="1:14" s="2" customFormat="1" x14ac:dyDescent="0.25">
      <c r="A1048" t="s">
        <v>108</v>
      </c>
      <c r="B1048"/>
      <c r="C1048" s="2" t="s">
        <v>1</v>
      </c>
      <c r="D1048" s="2" t="s">
        <v>83</v>
      </c>
      <c r="J1048"/>
      <c r="K1048"/>
      <c r="L1048"/>
      <c r="M1048"/>
      <c r="N1048"/>
    </row>
    <row r="1049" spans="1:14" s="2" customFormat="1" x14ac:dyDescent="0.25">
      <c r="A1049" t="s">
        <v>108</v>
      </c>
      <c r="B1049"/>
      <c r="C1049" s="2" t="s">
        <v>3</v>
      </c>
      <c r="D1049" s="2" t="s">
        <v>4</v>
      </c>
      <c r="J1049"/>
      <c r="K1049"/>
      <c r="L1049"/>
      <c r="M1049"/>
      <c r="N1049"/>
    </row>
    <row r="1051" spans="1:14" s="2" customFormat="1" x14ac:dyDescent="0.25">
      <c r="A1051">
        <v>1</v>
      </c>
      <c r="B1051"/>
      <c r="J1051"/>
      <c r="K1051"/>
      <c r="L1051"/>
      <c r="M1051"/>
      <c r="N1051"/>
    </row>
    <row r="1052" spans="1:14" s="2" customFormat="1" x14ac:dyDescent="0.25">
      <c r="A1052" t="s">
        <v>108</v>
      </c>
      <c r="B1052"/>
      <c r="C1052" s="2" t="s">
        <v>5</v>
      </c>
      <c r="D1052" s="2" t="s">
        <v>4</v>
      </c>
      <c r="J1052"/>
      <c r="K1052"/>
      <c r="L1052"/>
      <c r="M1052"/>
      <c r="N1052"/>
    </row>
    <row r="1053" spans="1:14" s="2" customFormat="1" x14ac:dyDescent="0.25">
      <c r="A1053" t="s">
        <v>108</v>
      </c>
      <c r="B1053"/>
      <c r="C1053" s="2" t="s">
        <v>7</v>
      </c>
      <c r="D1053" s="2" t="s">
        <v>4</v>
      </c>
      <c r="J1053"/>
      <c r="K1053"/>
      <c r="L1053"/>
      <c r="M1053"/>
      <c r="N1053"/>
    </row>
    <row r="1056" spans="1:14" s="2" customFormat="1" x14ac:dyDescent="0.25">
      <c r="A1056">
        <v>1</v>
      </c>
      <c r="B1056"/>
      <c r="J1056"/>
      <c r="K1056"/>
      <c r="L1056"/>
      <c r="M1056"/>
      <c r="N1056"/>
    </row>
    <row r="1057" spans="1:14" s="2" customFormat="1" x14ac:dyDescent="0.25">
      <c r="A1057" t="s">
        <v>109</v>
      </c>
      <c r="B1057"/>
      <c r="C1057" s="2" t="s">
        <v>0</v>
      </c>
      <c r="D1057" s="2" t="s">
        <v>84</v>
      </c>
      <c r="J1057"/>
      <c r="K1057"/>
      <c r="L1057"/>
      <c r="M1057"/>
      <c r="N1057"/>
    </row>
    <row r="1058" spans="1:14" s="2" customFormat="1" x14ac:dyDescent="0.25">
      <c r="A1058" t="s">
        <v>109</v>
      </c>
      <c r="B1058"/>
      <c r="C1058" s="2" t="s">
        <v>1</v>
      </c>
      <c r="D1058" s="2" t="s">
        <v>85</v>
      </c>
      <c r="J1058"/>
      <c r="K1058"/>
      <c r="L1058"/>
      <c r="M1058"/>
      <c r="N1058"/>
    </row>
    <row r="1059" spans="1:14" s="2" customFormat="1" x14ac:dyDescent="0.25">
      <c r="A1059" t="s">
        <v>109</v>
      </c>
      <c r="B1059"/>
      <c r="C1059" s="2" t="s">
        <v>3</v>
      </c>
      <c r="D1059" s="2" t="s">
        <v>4</v>
      </c>
      <c r="J1059"/>
      <c r="K1059"/>
      <c r="L1059"/>
      <c r="M1059"/>
      <c r="N1059"/>
    </row>
    <row r="1061" spans="1:14" s="2" customFormat="1" x14ac:dyDescent="0.25">
      <c r="A1061">
        <v>1</v>
      </c>
      <c r="B1061"/>
      <c r="J1061"/>
      <c r="K1061"/>
      <c r="L1061"/>
      <c r="M1061"/>
      <c r="N1061"/>
    </row>
    <row r="1062" spans="1:14" s="2" customFormat="1" x14ac:dyDescent="0.25">
      <c r="A1062" t="s">
        <v>109</v>
      </c>
      <c r="B1062"/>
      <c r="C1062" s="2" t="s">
        <v>5</v>
      </c>
      <c r="D1062" s="2" t="s">
        <v>4</v>
      </c>
      <c r="J1062"/>
      <c r="K1062"/>
      <c r="L1062"/>
      <c r="M1062"/>
      <c r="N1062"/>
    </row>
    <row r="1063" spans="1:14" s="2" customFormat="1" x14ac:dyDescent="0.25">
      <c r="A1063" t="s">
        <v>109</v>
      </c>
      <c r="B1063"/>
      <c r="C1063" s="2" t="s">
        <v>7</v>
      </c>
      <c r="D1063" s="2" t="s">
        <v>4</v>
      </c>
      <c r="J1063"/>
      <c r="K1063"/>
      <c r="L1063"/>
      <c r="M1063"/>
      <c r="N1063"/>
    </row>
    <row r="1064" spans="1:14" s="2" customFormat="1" x14ac:dyDescent="0.25">
      <c r="A1064" t="s">
        <v>110</v>
      </c>
      <c r="B1064"/>
      <c r="C1064" s="2" t="s">
        <v>0</v>
      </c>
      <c r="D1064" s="2" t="s">
        <v>50</v>
      </c>
      <c r="J1064"/>
      <c r="K1064"/>
      <c r="L1064"/>
      <c r="M1064"/>
      <c r="N1064"/>
    </row>
    <row r="1065" spans="1:14" s="2" customFormat="1" x14ac:dyDescent="0.25">
      <c r="A1065" t="s">
        <v>110</v>
      </c>
      <c r="B1065"/>
      <c r="C1065" s="2" t="s">
        <v>1</v>
      </c>
      <c r="D1065" s="2" t="s">
        <v>86</v>
      </c>
      <c r="J1065"/>
      <c r="K1065"/>
      <c r="L1065"/>
      <c r="M1065"/>
      <c r="N1065"/>
    </row>
    <row r="1066" spans="1:14" s="2" customFormat="1" x14ac:dyDescent="0.25">
      <c r="A1066" t="s">
        <v>110</v>
      </c>
      <c r="B1066"/>
      <c r="C1066" s="2" t="s">
        <v>3</v>
      </c>
      <c r="D1066" s="2" t="s">
        <v>4</v>
      </c>
      <c r="J1066"/>
      <c r="K1066"/>
      <c r="L1066"/>
      <c r="M1066"/>
      <c r="N1066"/>
    </row>
    <row r="1068" spans="1:14" s="2" customFormat="1" x14ac:dyDescent="0.25">
      <c r="A1068">
        <v>1</v>
      </c>
      <c r="B1068"/>
      <c r="J1068"/>
      <c r="K1068"/>
      <c r="L1068"/>
      <c r="M1068"/>
      <c r="N1068"/>
    </row>
    <row r="1069" spans="1:14" s="2" customFormat="1" x14ac:dyDescent="0.25">
      <c r="A1069" t="s">
        <v>110</v>
      </c>
      <c r="B1069"/>
      <c r="C1069" s="2" t="s">
        <v>5</v>
      </c>
      <c r="D1069" s="2" t="s">
        <v>4</v>
      </c>
      <c r="J1069"/>
      <c r="K1069"/>
      <c r="L1069"/>
      <c r="M1069"/>
      <c r="N1069"/>
    </row>
    <row r="1070" spans="1:14" s="2" customFormat="1" x14ac:dyDescent="0.25">
      <c r="A1070" t="s">
        <v>110</v>
      </c>
      <c r="B1070"/>
      <c r="C1070" s="2" t="s">
        <v>7</v>
      </c>
      <c r="D1070" s="2" t="s">
        <v>4</v>
      </c>
      <c r="J1070"/>
      <c r="K1070"/>
      <c r="L1070"/>
      <c r="M1070"/>
      <c r="N1070"/>
    </row>
    <row r="1071" spans="1:14" s="2" customFormat="1" x14ac:dyDescent="0.25">
      <c r="A1071">
        <v>1</v>
      </c>
      <c r="B1071"/>
      <c r="J1071"/>
      <c r="K1071"/>
      <c r="L1071"/>
      <c r="M1071"/>
      <c r="N1071"/>
    </row>
    <row r="1072" spans="1:14" s="2" customFormat="1" x14ac:dyDescent="0.25">
      <c r="A1072" t="s">
        <v>111</v>
      </c>
      <c r="B1072"/>
      <c r="C1072" s="2" t="s">
        <v>0</v>
      </c>
      <c r="D1072" s="2" t="s">
        <v>87</v>
      </c>
      <c r="E1072" s="2">
        <v>1</v>
      </c>
      <c r="J1072"/>
      <c r="K1072"/>
      <c r="L1072"/>
      <c r="M1072"/>
      <c r="N1072"/>
    </row>
    <row r="1073" spans="1:14" s="2" customFormat="1" x14ac:dyDescent="0.25">
      <c r="A1073" t="s">
        <v>111</v>
      </c>
      <c r="B1073"/>
      <c r="C1073" s="2" t="s">
        <v>1</v>
      </c>
      <c r="D1073" s="2" t="s">
        <v>88</v>
      </c>
      <c r="J1073"/>
      <c r="K1073"/>
      <c r="L1073"/>
      <c r="M1073"/>
      <c r="N1073"/>
    </row>
    <row r="1074" spans="1:14" s="2" customFormat="1" x14ac:dyDescent="0.25">
      <c r="A1074" t="s">
        <v>111</v>
      </c>
      <c r="B1074"/>
      <c r="C1074" s="2" t="s">
        <v>3</v>
      </c>
      <c r="D1074" s="2" t="s">
        <v>4</v>
      </c>
      <c r="J1074"/>
      <c r="K1074"/>
      <c r="L1074"/>
      <c r="M1074"/>
      <c r="N1074"/>
    </row>
    <row r="1076" spans="1:14" s="2" customFormat="1" x14ac:dyDescent="0.25">
      <c r="A1076">
        <v>1</v>
      </c>
      <c r="B1076"/>
      <c r="J1076"/>
      <c r="K1076"/>
      <c r="L1076"/>
      <c r="M1076"/>
      <c r="N1076"/>
    </row>
    <row r="1077" spans="1:14" s="2" customFormat="1" x14ac:dyDescent="0.25">
      <c r="A1077" t="s">
        <v>111</v>
      </c>
      <c r="B1077"/>
      <c r="C1077" s="2" t="s">
        <v>5</v>
      </c>
      <c r="D1077" s="2" t="s">
        <v>4</v>
      </c>
      <c r="J1077"/>
      <c r="K1077"/>
      <c r="L1077"/>
      <c r="M1077"/>
      <c r="N1077"/>
    </row>
    <row r="1078" spans="1:14" s="2" customFormat="1" x14ac:dyDescent="0.25">
      <c r="A1078" t="s">
        <v>111</v>
      </c>
      <c r="B1078"/>
      <c r="C1078" s="2" t="s">
        <v>7</v>
      </c>
      <c r="D1078" s="2" t="s">
        <v>4</v>
      </c>
      <c r="J1078"/>
      <c r="K1078"/>
      <c r="L1078"/>
      <c r="M1078"/>
      <c r="N1078"/>
    </row>
    <row r="1079" spans="1:14" s="2" customFormat="1" x14ac:dyDescent="0.25">
      <c r="A1079" t="s">
        <v>112</v>
      </c>
      <c r="B1079"/>
      <c r="C1079" s="2" t="s">
        <v>0</v>
      </c>
      <c r="D1079" s="2" t="s">
        <v>80</v>
      </c>
      <c r="J1079"/>
      <c r="K1079"/>
      <c r="L1079"/>
      <c r="M1079"/>
      <c r="N1079"/>
    </row>
    <row r="1080" spans="1:14" s="2" customFormat="1" x14ac:dyDescent="0.25">
      <c r="A1080" t="s">
        <v>112</v>
      </c>
      <c r="B1080"/>
      <c r="C1080" s="2" t="s">
        <v>1</v>
      </c>
      <c r="D1080" s="2" t="s">
        <v>81</v>
      </c>
      <c r="J1080"/>
      <c r="K1080"/>
      <c r="L1080"/>
      <c r="M1080"/>
      <c r="N1080"/>
    </row>
    <row r="1081" spans="1:14" s="2" customFormat="1" x14ac:dyDescent="0.25">
      <c r="A1081" t="s">
        <v>112</v>
      </c>
      <c r="B1081"/>
      <c r="C1081" s="2" t="s">
        <v>3</v>
      </c>
      <c r="D1081" s="2" t="s">
        <v>4</v>
      </c>
      <c r="J1081"/>
      <c r="K1081"/>
      <c r="L1081"/>
      <c r="M1081"/>
      <c r="N1081"/>
    </row>
    <row r="1083" spans="1:14" s="2" customFormat="1" x14ac:dyDescent="0.25">
      <c r="A1083">
        <v>1</v>
      </c>
      <c r="B1083"/>
      <c r="J1083"/>
      <c r="K1083"/>
      <c r="L1083"/>
      <c r="M1083"/>
      <c r="N1083"/>
    </row>
    <row r="1084" spans="1:14" s="2" customFormat="1" x14ac:dyDescent="0.25">
      <c r="A1084" t="s">
        <v>112</v>
      </c>
      <c r="B1084"/>
      <c r="C1084" s="2" t="s">
        <v>5</v>
      </c>
      <c r="D1084" s="2" t="s">
        <v>4</v>
      </c>
      <c r="J1084"/>
      <c r="K1084"/>
      <c r="L1084"/>
      <c r="M1084"/>
      <c r="N1084"/>
    </row>
    <row r="1085" spans="1:14" s="2" customFormat="1" x14ac:dyDescent="0.25">
      <c r="A1085" t="s">
        <v>112</v>
      </c>
      <c r="B1085"/>
      <c r="C1085" s="2" t="s">
        <v>7</v>
      </c>
      <c r="D1085" s="2" t="s">
        <v>4</v>
      </c>
      <c r="J1085"/>
      <c r="K1085"/>
      <c r="L1085"/>
      <c r="M1085"/>
      <c r="N1085"/>
    </row>
    <row r="1086" spans="1:14" s="2" customFormat="1" x14ac:dyDescent="0.25">
      <c r="A1086" t="s">
        <v>113</v>
      </c>
      <c r="B1086"/>
      <c r="C1086" s="2" t="s">
        <v>0</v>
      </c>
      <c r="D1086" s="2" t="s">
        <v>89</v>
      </c>
      <c r="J1086"/>
      <c r="K1086"/>
      <c r="L1086"/>
      <c r="M1086"/>
      <c r="N1086"/>
    </row>
    <row r="1087" spans="1:14" s="2" customFormat="1" x14ac:dyDescent="0.25">
      <c r="A1087" t="s">
        <v>113</v>
      </c>
      <c r="B1087"/>
      <c r="C1087" s="2" t="s">
        <v>1</v>
      </c>
      <c r="D1087" s="2" t="s">
        <v>90</v>
      </c>
      <c r="J1087"/>
      <c r="K1087"/>
      <c r="L1087"/>
      <c r="M1087"/>
      <c r="N1087"/>
    </row>
    <row r="1088" spans="1:14" s="2" customFormat="1" x14ac:dyDescent="0.25">
      <c r="A1088" t="s">
        <v>113</v>
      </c>
      <c r="B1088"/>
      <c r="C1088" s="2" t="s">
        <v>3</v>
      </c>
      <c r="D1088" s="2" t="s">
        <v>4</v>
      </c>
      <c r="J1088"/>
      <c r="K1088"/>
      <c r="L1088"/>
      <c r="M1088"/>
      <c r="N1088"/>
    </row>
    <row r="1089" spans="1:14" s="2" customFormat="1" x14ac:dyDescent="0.25">
      <c r="A1089">
        <v>1</v>
      </c>
      <c r="B1089"/>
      <c r="J1089"/>
      <c r="K1089"/>
      <c r="L1089"/>
      <c r="M1089"/>
      <c r="N1089"/>
    </row>
    <row r="1090" spans="1:14" s="2" customFormat="1" x14ac:dyDescent="0.25">
      <c r="A1090" t="s">
        <v>113</v>
      </c>
      <c r="B1090"/>
      <c r="C1090" s="2" t="s">
        <v>5</v>
      </c>
      <c r="D1090" s="2" t="s">
        <v>4</v>
      </c>
      <c r="J1090"/>
      <c r="K1090"/>
      <c r="L1090"/>
      <c r="M1090"/>
      <c r="N1090"/>
    </row>
    <row r="1091" spans="1:14" s="2" customFormat="1" x14ac:dyDescent="0.25">
      <c r="A1091" t="s">
        <v>113</v>
      </c>
      <c r="B1091"/>
      <c r="C1091" s="2" t="s">
        <v>7</v>
      </c>
      <c r="D1091" s="2" t="s">
        <v>4</v>
      </c>
      <c r="J1091"/>
      <c r="K1091"/>
      <c r="L1091"/>
      <c r="M1091"/>
      <c r="N1091"/>
    </row>
    <row r="1092" spans="1:14" s="2" customFormat="1" x14ac:dyDescent="0.25">
      <c r="A1092" t="s">
        <v>114</v>
      </c>
      <c r="B1092"/>
      <c r="C1092" s="2" t="s">
        <v>0</v>
      </c>
      <c r="D1092" s="2" t="s">
        <v>91</v>
      </c>
      <c r="J1092"/>
      <c r="K1092"/>
      <c r="L1092"/>
      <c r="M1092"/>
      <c r="N1092"/>
    </row>
    <row r="1093" spans="1:14" s="2" customFormat="1" x14ac:dyDescent="0.25">
      <c r="A1093" t="s">
        <v>114</v>
      </c>
      <c r="B1093"/>
      <c r="C1093" s="2" t="s">
        <v>1</v>
      </c>
      <c r="D1093" s="2" t="s">
        <v>90</v>
      </c>
      <c r="J1093"/>
      <c r="K1093"/>
      <c r="L1093"/>
      <c r="M1093"/>
      <c r="N1093"/>
    </row>
    <row r="1094" spans="1:14" s="2" customFormat="1" x14ac:dyDescent="0.25">
      <c r="A1094" t="s">
        <v>114</v>
      </c>
      <c r="B1094"/>
      <c r="C1094" s="2" t="s">
        <v>3</v>
      </c>
      <c r="D1094" s="2" t="s">
        <v>4</v>
      </c>
      <c r="J1094"/>
      <c r="K1094"/>
      <c r="L1094"/>
      <c r="M1094"/>
      <c r="N1094"/>
    </row>
    <row r="1096" spans="1:14" s="2" customFormat="1" x14ac:dyDescent="0.25">
      <c r="A1096">
        <v>1</v>
      </c>
      <c r="B1096"/>
      <c r="J1096"/>
      <c r="K1096"/>
      <c r="L1096"/>
      <c r="M1096"/>
      <c r="N1096"/>
    </row>
    <row r="1097" spans="1:14" s="2" customFormat="1" x14ac:dyDescent="0.25">
      <c r="A1097" t="s">
        <v>114</v>
      </c>
      <c r="B1097"/>
      <c r="C1097" s="2" t="s">
        <v>5</v>
      </c>
      <c r="D1097" s="2" t="s">
        <v>4</v>
      </c>
      <c r="J1097"/>
      <c r="K1097"/>
      <c r="L1097"/>
      <c r="M1097"/>
      <c r="N1097"/>
    </row>
    <row r="1098" spans="1:14" s="2" customFormat="1" x14ac:dyDescent="0.25">
      <c r="A1098" t="s">
        <v>114</v>
      </c>
      <c r="B1098"/>
      <c r="C1098" s="2" t="s">
        <v>7</v>
      </c>
      <c r="D1098" s="2" t="s">
        <v>4</v>
      </c>
      <c r="J1098"/>
      <c r="K1098"/>
      <c r="L1098"/>
      <c r="M1098"/>
      <c r="N1098"/>
    </row>
  </sheetData>
  <conditionalFormatting sqref="G34:H458">
    <cfRule type="cellIs" dxfId="11" priority="1" operator="equal">
      <formula>"False Positive"</formula>
    </cfRule>
    <cfRule type="cellIs" dxfId="10" priority="2" operator="equal">
      <formula>"True Negative"</formula>
    </cfRule>
    <cfRule type="cellIs" dxfId="9" priority="3" operator="equal">
      <formula>"False Negative"</formula>
    </cfRule>
    <cfRule type="cellIs" dxfId="8" priority="4" operator="equal">
      <formula>"True Positive"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Scroll Bar 1">
              <controlPr defaultSize="0" autoPict="0">
                <anchor moveWithCells="1">
                  <from>
                    <xdr:col>0</xdr:col>
                    <xdr:colOff>95250</xdr:colOff>
                    <xdr:row>3</xdr:row>
                    <xdr:rowOff>161925</xdr:rowOff>
                  </from>
                  <to>
                    <xdr:col>0</xdr:col>
                    <xdr:colOff>342900</xdr:colOff>
                    <xdr:row>28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Parascript 1</vt:lpstr>
      <vt:lpstr>Parascript 2</vt:lpstr>
      <vt:lpstr>Parascript 3</vt:lpstr>
      <vt:lpstr>Parascript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Wright</dc:creator>
  <cp:lastModifiedBy>David Wright</cp:lastModifiedBy>
  <cp:lastPrinted>2022-04-05T14:03:00Z</cp:lastPrinted>
  <dcterms:created xsi:type="dcterms:W3CDTF">2022-02-23T13:19:57Z</dcterms:created>
  <dcterms:modified xsi:type="dcterms:W3CDTF">2022-06-06T15:28:38Z</dcterms:modified>
</cp:coreProperties>
</file>