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840f30aafccdab/Desktop/"/>
    </mc:Choice>
  </mc:AlternateContent>
  <xr:revisionPtr revIDLastSave="0" documentId="8_{8552756A-4CE7-41B4-BE2F-B4AEE51ED113}" xr6:coauthVersionLast="47" xr6:coauthVersionMax="47" xr10:uidLastSave="{00000000-0000-0000-0000-000000000000}"/>
  <bookViews>
    <workbookView xWindow="-108" yWindow="-108" windowWidth="23256" windowHeight="12456" xr2:uid="{0A37244D-0C97-4531-83D5-675DA1200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G39" i="1"/>
  <c r="G36" i="1"/>
  <c r="F36" i="1"/>
  <c r="E36" i="1"/>
  <c r="D36" i="1"/>
  <c r="C36" i="1"/>
  <c r="G35" i="1"/>
  <c r="F9" i="1"/>
  <c r="E9" i="1"/>
  <c r="D9" i="1"/>
  <c r="G9" i="1"/>
  <c r="C9" i="1"/>
  <c r="G19" i="1"/>
  <c r="G34" i="1"/>
  <c r="G33" i="1"/>
  <c r="G32" i="1"/>
  <c r="G31" i="1"/>
  <c r="G29" i="1"/>
  <c r="G28" i="1"/>
  <c r="G25" i="1"/>
  <c r="G24" i="1"/>
  <c r="G17" i="1"/>
  <c r="G16" i="1"/>
  <c r="G15" i="1"/>
  <c r="G14" i="1"/>
  <c r="G13" i="1"/>
  <c r="G12" i="1"/>
  <c r="G11" i="1"/>
  <c r="G8" i="1"/>
  <c r="F8" i="1"/>
  <c r="E8" i="1"/>
  <c r="D8" i="1"/>
  <c r="C8" i="1"/>
  <c r="G7" i="1"/>
  <c r="G6" i="1"/>
  <c r="F6" i="1"/>
  <c r="E6" i="1"/>
  <c r="D6" i="1"/>
  <c r="C34" i="1"/>
  <c r="D34" i="1"/>
  <c r="E34" i="1"/>
  <c r="F34" i="1"/>
  <c r="C33" i="1"/>
  <c r="D33" i="1"/>
  <c r="E33" i="1"/>
  <c r="F33" i="1"/>
  <c r="C29" i="1"/>
  <c r="D29" i="1"/>
  <c r="E29" i="1"/>
  <c r="F29" i="1"/>
  <c r="C28" i="1"/>
  <c r="D28" i="1"/>
  <c r="E28" i="1"/>
  <c r="F28" i="1"/>
  <c r="B11" i="1"/>
  <c r="B25" i="1"/>
  <c r="B14" i="1"/>
  <c r="B24" i="1"/>
  <c r="B12" i="1"/>
  <c r="B13" i="1"/>
  <c r="B15" i="1"/>
  <c r="B16" i="1"/>
  <c r="B17" i="1"/>
  <c r="B19" i="1"/>
</calcChain>
</file>

<file path=xl/sharedStrings.xml><?xml version="1.0" encoding="utf-8"?>
<sst xmlns="http://schemas.openxmlformats.org/spreadsheetml/2006/main" count="36" uniqueCount="35">
  <si>
    <t>Benefits</t>
  </si>
  <si>
    <t>Sales</t>
  </si>
  <si>
    <t xml:space="preserve">Development Costs - Personal </t>
  </si>
  <si>
    <t xml:space="preserve">Development Costs - Training </t>
  </si>
  <si>
    <t>Development Costs -New Hardware and Software</t>
  </si>
  <si>
    <t>1 DBMS server software</t>
  </si>
  <si>
    <t>Total Beneifits:</t>
  </si>
  <si>
    <t>Total Development Costs:</t>
  </si>
  <si>
    <t>Annual Operating Costs - Personnel</t>
  </si>
  <si>
    <t>Annual Operating Costs - Hardware, Software and Misc.</t>
  </si>
  <si>
    <t>1 Server software (OS,misc.)</t>
  </si>
  <si>
    <t xml:space="preserve">2 Systems Analysts </t>
  </si>
  <si>
    <t xml:space="preserve">4 Programmer Analysts </t>
  </si>
  <si>
    <t>1 Gui Designer</t>
  </si>
  <si>
    <t>1 Telecommunications Specialist</t>
  </si>
  <si>
    <t>1 System Architect</t>
  </si>
  <si>
    <t xml:space="preserve">1 Database Specialist </t>
  </si>
  <si>
    <t>1 System Librarian</t>
  </si>
  <si>
    <t xml:space="preserve">4 Oracle Training Registration </t>
  </si>
  <si>
    <t>1 Development Server</t>
  </si>
  <si>
    <t xml:space="preserve">7 DBMS client software </t>
  </si>
  <si>
    <t xml:space="preserve">2 Programmer Analysts </t>
  </si>
  <si>
    <t>1 Maintenance agreement for server</t>
  </si>
  <si>
    <t xml:space="preserve">DBMS software </t>
  </si>
  <si>
    <t>Preprinted Forms</t>
  </si>
  <si>
    <t>Annuanl Operating Costs</t>
  </si>
  <si>
    <t>Years</t>
  </si>
  <si>
    <t>Inventory Level</t>
  </si>
  <si>
    <t>Total</t>
  </si>
  <si>
    <t>PV Benefits</t>
  </si>
  <si>
    <t>Total Costs</t>
  </si>
  <si>
    <t>Present Value Total Cost</t>
  </si>
  <si>
    <t>NPV(PV Total Benefits - PV Total Costs)</t>
  </si>
  <si>
    <t>ROI(Total Benefits - Total Costs)/Total Costs</t>
  </si>
  <si>
    <t>BEP(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</si>
</sst>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66297-EF54-400D-A8B4-F161C3118DCB}">
  <dimension ref="A1:G42"/>
  <sheetViews>
    <sheetView tabSelected="1" topLeftCell="A7" zoomScale="74" workbookViewId="0">
      <selection activeCell="A41" sqref="A41"/>
    </sheetView>
  </sheetViews>
  <sheetFormatPr defaultRowHeight="14.4" x14ac:dyDescent="0.3"/>
  <cols>
    <col min="1" max="1" width="46.88671875" customWidth="1"/>
  </cols>
  <sheetData>
    <row r="1" spans="1:7" x14ac:dyDescent="0.3">
      <c r="A1" s="1" t="s">
        <v>26</v>
      </c>
      <c r="B1">
        <v>0</v>
      </c>
      <c r="C1">
        <v>1</v>
      </c>
      <c r="D1">
        <v>2</v>
      </c>
      <c r="E1">
        <v>3</v>
      </c>
      <c r="F1">
        <v>4</v>
      </c>
      <c r="G1" t="s">
        <v>28</v>
      </c>
    </row>
    <row r="5" spans="1:7" x14ac:dyDescent="0.3">
      <c r="A5" s="1" t="s">
        <v>0</v>
      </c>
    </row>
    <row r="6" spans="1:7" x14ac:dyDescent="0.3">
      <c r="A6" t="s">
        <v>1</v>
      </c>
      <c r="B6">
        <v>0</v>
      </c>
      <c r="C6">
        <v>30000</v>
      </c>
      <c r="D6">
        <f>30000*0.1+30000</f>
        <v>33000</v>
      </c>
      <c r="E6">
        <f>33000*0.1+33000</f>
        <v>36300</v>
      </c>
      <c r="F6">
        <f>36300*0.1+36300</f>
        <v>39930</v>
      </c>
      <c r="G6">
        <f>SUM(C6:F6)</f>
        <v>139230</v>
      </c>
    </row>
    <row r="7" spans="1:7" x14ac:dyDescent="0.3">
      <c r="A7" t="s">
        <v>27</v>
      </c>
      <c r="B7">
        <v>0</v>
      </c>
      <c r="C7">
        <v>15000</v>
      </c>
      <c r="D7">
        <v>15000</v>
      </c>
      <c r="E7">
        <v>15000</v>
      </c>
      <c r="F7">
        <v>15000</v>
      </c>
      <c r="G7">
        <f>SUM(C7:F7)</f>
        <v>60000</v>
      </c>
    </row>
    <row r="8" spans="1:7" x14ac:dyDescent="0.3">
      <c r="A8" s="1" t="s">
        <v>6</v>
      </c>
      <c r="B8">
        <v>0</v>
      </c>
      <c r="C8">
        <f>SUM(C6:C7)</f>
        <v>45000</v>
      </c>
      <c r="D8">
        <f>SUM(D6:D7)</f>
        <v>48000</v>
      </c>
      <c r="E8">
        <f>SUM(E6:E7)</f>
        <v>51300</v>
      </c>
      <c r="F8">
        <f>SUM(F6:F7)</f>
        <v>54930</v>
      </c>
      <c r="G8">
        <f>SUM(G6:G7)</f>
        <v>199230</v>
      </c>
    </row>
    <row r="9" spans="1:7" x14ac:dyDescent="0.3">
      <c r="A9" s="1" t="s">
        <v>29</v>
      </c>
      <c r="B9" s="2"/>
      <c r="C9">
        <f>45000/(1+0.09)^1</f>
        <v>41284.403669724765</v>
      </c>
      <c r="D9">
        <f>48000/(1+0.09)^2</f>
        <v>40400.639676794875</v>
      </c>
      <c r="E9">
        <f>51300/(1+0.09)^3</f>
        <v>39613.012527132589</v>
      </c>
      <c r="F9">
        <f>54930/(1+0.09)^4</f>
        <v>38913.796843811244</v>
      </c>
      <c r="G9">
        <f>SUM(C9:F9)</f>
        <v>160211.85271746345</v>
      </c>
    </row>
    <row r="10" spans="1:7" x14ac:dyDescent="0.3">
      <c r="A10" s="1" t="s">
        <v>2</v>
      </c>
      <c r="B10" s="2"/>
    </row>
    <row r="11" spans="1:7" x14ac:dyDescent="0.3">
      <c r="A11" s="2" t="s">
        <v>11</v>
      </c>
      <c r="B11" s="2">
        <f>400*50*2</f>
        <v>40000</v>
      </c>
      <c r="C11">
        <v>0</v>
      </c>
      <c r="D11">
        <v>0</v>
      </c>
      <c r="E11">
        <v>0</v>
      </c>
      <c r="F11">
        <v>0</v>
      </c>
      <c r="G11" s="2">
        <f>400*50*2</f>
        <v>40000</v>
      </c>
    </row>
    <row r="12" spans="1:7" x14ac:dyDescent="0.3">
      <c r="A12" s="2" t="s">
        <v>12</v>
      </c>
      <c r="B12" s="2">
        <f>4*250*35</f>
        <v>35000</v>
      </c>
      <c r="C12">
        <v>0</v>
      </c>
      <c r="D12">
        <v>0</v>
      </c>
      <c r="E12">
        <v>0</v>
      </c>
      <c r="F12">
        <v>0</v>
      </c>
      <c r="G12" s="2">
        <f>4*250*35</f>
        <v>35000</v>
      </c>
    </row>
    <row r="13" spans="1:7" x14ac:dyDescent="0.3">
      <c r="A13" s="2" t="s">
        <v>13</v>
      </c>
      <c r="B13" s="2">
        <f>200*40</f>
        <v>8000</v>
      </c>
      <c r="C13">
        <v>0</v>
      </c>
      <c r="D13">
        <v>0</v>
      </c>
      <c r="E13">
        <v>0</v>
      </c>
      <c r="F13">
        <v>0</v>
      </c>
      <c r="G13" s="2">
        <f>200*40</f>
        <v>8000</v>
      </c>
    </row>
    <row r="14" spans="1:7" x14ac:dyDescent="0.3">
      <c r="A14" s="2" t="s">
        <v>14</v>
      </c>
      <c r="B14">
        <f>50*50</f>
        <v>2500</v>
      </c>
      <c r="C14">
        <v>0</v>
      </c>
      <c r="D14">
        <v>0</v>
      </c>
      <c r="E14">
        <v>0</v>
      </c>
      <c r="F14">
        <v>0</v>
      </c>
      <c r="G14">
        <f>50*50</f>
        <v>2500</v>
      </c>
    </row>
    <row r="15" spans="1:7" x14ac:dyDescent="0.3">
      <c r="A15" s="2" t="s">
        <v>15</v>
      </c>
      <c r="B15">
        <f>100*50</f>
        <v>5000</v>
      </c>
      <c r="C15">
        <v>0</v>
      </c>
      <c r="D15">
        <v>0</v>
      </c>
      <c r="E15">
        <v>0</v>
      </c>
      <c r="F15">
        <v>0</v>
      </c>
      <c r="G15">
        <f>100*50</f>
        <v>5000</v>
      </c>
    </row>
    <row r="16" spans="1:7" x14ac:dyDescent="0.3">
      <c r="A16" s="2" t="s">
        <v>16</v>
      </c>
      <c r="B16">
        <f>15*45</f>
        <v>675</v>
      </c>
      <c r="C16">
        <v>0</v>
      </c>
      <c r="D16">
        <v>0</v>
      </c>
      <c r="E16">
        <v>0</v>
      </c>
      <c r="F16">
        <v>0</v>
      </c>
      <c r="G16">
        <f>15*45</f>
        <v>675</v>
      </c>
    </row>
    <row r="17" spans="1:7" x14ac:dyDescent="0.3">
      <c r="A17" s="2" t="s">
        <v>17</v>
      </c>
      <c r="B17">
        <f>250*15</f>
        <v>3750</v>
      </c>
      <c r="C17">
        <v>0</v>
      </c>
      <c r="D17">
        <v>0</v>
      </c>
      <c r="E17">
        <v>0</v>
      </c>
      <c r="F17">
        <v>0</v>
      </c>
      <c r="G17">
        <f>250*15</f>
        <v>3750</v>
      </c>
    </row>
    <row r="18" spans="1:7" x14ac:dyDescent="0.3">
      <c r="A18" s="1" t="s">
        <v>3</v>
      </c>
      <c r="C18">
        <v>0</v>
      </c>
      <c r="D18">
        <v>0</v>
      </c>
      <c r="E18">
        <v>0</v>
      </c>
      <c r="F18">
        <v>0</v>
      </c>
    </row>
    <row r="19" spans="1:7" x14ac:dyDescent="0.3">
      <c r="A19" s="2" t="s">
        <v>18</v>
      </c>
      <c r="B19">
        <f>4*3500</f>
        <v>14000</v>
      </c>
      <c r="C19">
        <v>0</v>
      </c>
      <c r="D19">
        <v>0</v>
      </c>
      <c r="E19">
        <v>0</v>
      </c>
      <c r="F19">
        <v>0</v>
      </c>
      <c r="G19">
        <f>4*3500</f>
        <v>14000</v>
      </c>
    </row>
    <row r="20" spans="1:7" x14ac:dyDescent="0.3">
      <c r="A20" s="1" t="s">
        <v>4</v>
      </c>
      <c r="C20">
        <v>0</v>
      </c>
      <c r="D20">
        <v>0</v>
      </c>
      <c r="E20">
        <v>0</v>
      </c>
      <c r="F20">
        <v>0</v>
      </c>
    </row>
    <row r="21" spans="1:7" x14ac:dyDescent="0.3">
      <c r="A21" s="2" t="s">
        <v>19</v>
      </c>
      <c r="B21">
        <v>18700</v>
      </c>
      <c r="C21">
        <v>0</v>
      </c>
      <c r="D21">
        <v>0</v>
      </c>
      <c r="E21">
        <v>0</v>
      </c>
      <c r="F21">
        <v>0</v>
      </c>
      <c r="G21">
        <v>18700</v>
      </c>
    </row>
    <row r="22" spans="1:7" x14ac:dyDescent="0.3">
      <c r="A22" s="2" t="s">
        <v>10</v>
      </c>
      <c r="B22">
        <v>1500</v>
      </c>
      <c r="C22">
        <v>0</v>
      </c>
      <c r="D22">
        <v>0</v>
      </c>
      <c r="E22">
        <v>0</v>
      </c>
      <c r="F22">
        <v>0</v>
      </c>
      <c r="G22">
        <v>1500</v>
      </c>
    </row>
    <row r="23" spans="1:7" x14ac:dyDescent="0.3">
      <c r="A23" s="2" t="s">
        <v>5</v>
      </c>
      <c r="B23">
        <v>7500</v>
      </c>
      <c r="C23">
        <v>0</v>
      </c>
      <c r="D23">
        <v>0</v>
      </c>
      <c r="E23">
        <v>0</v>
      </c>
      <c r="F23">
        <v>0</v>
      </c>
      <c r="G23">
        <v>7500</v>
      </c>
    </row>
    <row r="24" spans="1:7" x14ac:dyDescent="0.3">
      <c r="A24" s="2" t="s">
        <v>20</v>
      </c>
      <c r="B24">
        <f>7*950</f>
        <v>6650</v>
      </c>
      <c r="C24">
        <v>0</v>
      </c>
      <c r="D24">
        <v>0</v>
      </c>
      <c r="E24">
        <v>0</v>
      </c>
      <c r="F24">
        <v>0</v>
      </c>
      <c r="G24">
        <f>7*950</f>
        <v>6650</v>
      </c>
    </row>
    <row r="25" spans="1:7" x14ac:dyDescent="0.3">
      <c r="A25" s="1" t="s">
        <v>7</v>
      </c>
      <c r="B25">
        <f>SUM(B11:B24)</f>
        <v>143275</v>
      </c>
      <c r="C25">
        <v>0</v>
      </c>
      <c r="D25">
        <v>0</v>
      </c>
      <c r="E25">
        <v>0</v>
      </c>
      <c r="F25">
        <v>0</v>
      </c>
      <c r="G25">
        <f>SUM(G11:G24)</f>
        <v>143275</v>
      </c>
    </row>
    <row r="27" spans="1:7" x14ac:dyDescent="0.3">
      <c r="A27" s="1" t="s">
        <v>8</v>
      </c>
    </row>
    <row r="28" spans="1:7" x14ac:dyDescent="0.3">
      <c r="A28" t="s">
        <v>21</v>
      </c>
      <c r="C28">
        <f t="shared" ref="C28:F28" si="0">125*35*2</f>
        <v>8750</v>
      </c>
      <c r="D28">
        <f t="shared" si="0"/>
        <v>8750</v>
      </c>
      <c r="E28">
        <f t="shared" si="0"/>
        <v>8750</v>
      </c>
      <c r="F28">
        <f t="shared" si="0"/>
        <v>8750</v>
      </c>
      <c r="G28">
        <f>SUM(B28:F28)</f>
        <v>35000</v>
      </c>
    </row>
    <row r="29" spans="1:7" x14ac:dyDescent="0.3">
      <c r="A29" s="2" t="s">
        <v>17</v>
      </c>
      <c r="C29">
        <f t="shared" ref="C29:F29" si="1">20*15</f>
        <v>300</v>
      </c>
      <c r="D29">
        <f t="shared" si="1"/>
        <v>300</v>
      </c>
      <c r="E29">
        <f t="shared" si="1"/>
        <v>300</v>
      </c>
      <c r="F29">
        <f t="shared" si="1"/>
        <v>300</v>
      </c>
      <c r="G29">
        <f>SUM(B29:F29)</f>
        <v>1200</v>
      </c>
    </row>
    <row r="30" spans="1:7" x14ac:dyDescent="0.3">
      <c r="A30" s="1" t="s">
        <v>9</v>
      </c>
    </row>
    <row r="31" spans="1:7" x14ac:dyDescent="0.3">
      <c r="A31" s="2" t="s">
        <v>22</v>
      </c>
      <c r="C31">
        <v>995</v>
      </c>
      <c r="D31">
        <v>995</v>
      </c>
      <c r="E31">
        <v>995</v>
      </c>
      <c r="F31">
        <v>995</v>
      </c>
      <c r="G31">
        <f t="shared" ref="G31:G36" si="2">SUM(B31:F31)</f>
        <v>3980</v>
      </c>
    </row>
    <row r="32" spans="1:7" x14ac:dyDescent="0.3">
      <c r="A32" s="2" t="s">
        <v>23</v>
      </c>
      <c r="C32">
        <v>525</v>
      </c>
      <c r="D32">
        <v>525</v>
      </c>
      <c r="E32">
        <v>525</v>
      </c>
      <c r="F32">
        <v>525</v>
      </c>
      <c r="G32">
        <f t="shared" si="2"/>
        <v>2100</v>
      </c>
    </row>
    <row r="33" spans="1:7" x14ac:dyDescent="0.3">
      <c r="A33" s="2" t="s">
        <v>24</v>
      </c>
      <c r="C33">
        <f t="shared" ref="C33:F33" si="3">15000*0.22</f>
        <v>3300</v>
      </c>
      <c r="D33">
        <f t="shared" si="3"/>
        <v>3300</v>
      </c>
      <c r="E33">
        <f t="shared" si="3"/>
        <v>3300</v>
      </c>
      <c r="F33">
        <f t="shared" si="3"/>
        <v>3300</v>
      </c>
      <c r="G33">
        <f t="shared" si="2"/>
        <v>13200</v>
      </c>
    </row>
    <row r="34" spans="1:7" x14ac:dyDescent="0.3">
      <c r="A34" s="1" t="s">
        <v>25</v>
      </c>
      <c r="C34">
        <f t="shared" ref="C34:F34" si="4">SUM(C28:C33)</f>
        <v>13870</v>
      </c>
      <c r="D34">
        <f t="shared" si="4"/>
        <v>13870</v>
      </c>
      <c r="E34">
        <f t="shared" si="4"/>
        <v>13870</v>
      </c>
      <c r="F34">
        <f t="shared" si="4"/>
        <v>13870</v>
      </c>
      <c r="G34">
        <f t="shared" si="2"/>
        <v>55480</v>
      </c>
    </row>
    <row r="35" spans="1:7" x14ac:dyDescent="0.3">
      <c r="A35" s="1" t="s">
        <v>30</v>
      </c>
      <c r="B35">
        <v>143275</v>
      </c>
      <c r="C35">
        <v>13870</v>
      </c>
      <c r="D35">
        <v>13870</v>
      </c>
      <c r="E35">
        <v>13870</v>
      </c>
      <c r="F35">
        <v>13870</v>
      </c>
      <c r="G35">
        <f t="shared" si="2"/>
        <v>198755</v>
      </c>
    </row>
    <row r="36" spans="1:7" x14ac:dyDescent="0.3">
      <c r="A36" s="1" t="s">
        <v>31</v>
      </c>
      <c r="B36">
        <v>143275</v>
      </c>
      <c r="C36">
        <f>13870/(1+0.09)^1</f>
        <v>12724.770642201835</v>
      </c>
      <c r="D36">
        <f>13870/(1+0.09)^2</f>
        <v>11674.101506607187</v>
      </c>
      <c r="E36">
        <f>13870/(1+0.09)^3</f>
        <v>10710.184868446961</v>
      </c>
      <c r="F36">
        <f>13870/(1+0.09)^4</f>
        <v>9825.8576774742742</v>
      </c>
      <c r="G36">
        <f t="shared" si="2"/>
        <v>188209.91469473025</v>
      </c>
    </row>
    <row r="39" spans="1:7" x14ac:dyDescent="0.3">
      <c r="A39" s="1" t="s">
        <v>32</v>
      </c>
      <c r="G39">
        <f>160212-188210</f>
        <v>-27998</v>
      </c>
    </row>
    <row r="40" spans="1:7" x14ac:dyDescent="0.3">
      <c r="A40" s="1" t="s">
        <v>33</v>
      </c>
      <c r="G40">
        <f>(199230-198755)/198755</f>
        <v>2.389876984226812E-3</v>
      </c>
    </row>
    <row r="41" spans="1:7" x14ac:dyDescent="0.3">
      <c r="A41" s="1" t="s">
        <v>34</v>
      </c>
    </row>
    <row r="42" spans="1:7" x14ac:dyDescent="0.3">
      <c r="A42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Dunnet</dc:creator>
  <cp:lastModifiedBy>Kohei Dunnet</cp:lastModifiedBy>
  <dcterms:created xsi:type="dcterms:W3CDTF">2023-09-11T18:57:10Z</dcterms:created>
  <dcterms:modified xsi:type="dcterms:W3CDTF">2023-09-11T20:18:42Z</dcterms:modified>
</cp:coreProperties>
</file>