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\Мат основы Шешолко\"/>
    </mc:Choice>
  </mc:AlternateContent>
  <bookViews>
    <workbookView xWindow="0" yWindow="0" windowWidth="17057" windowHeight="9478"/>
  </bookViews>
  <sheets>
    <sheet name="См3" sheetId="2" r:id="rId1"/>
    <sheet name="См1, 2" sheetId="3" r:id="rId2"/>
    <sheet name="Регрессия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6" l="1"/>
  <c r="K53" i="6"/>
  <c r="K52" i="6"/>
  <c r="K48" i="6"/>
  <c r="K47" i="6"/>
  <c r="K46" i="6"/>
  <c r="M38" i="6"/>
  <c r="M37" i="6"/>
  <c r="M36" i="6"/>
  <c r="L38" i="6"/>
  <c r="L37" i="6"/>
  <c r="L36" i="6"/>
  <c r="K38" i="6"/>
  <c r="K37" i="6"/>
  <c r="J37" i="6"/>
  <c r="K36" i="6"/>
  <c r="J38" i="6"/>
  <c r="J36" i="6"/>
  <c r="L32" i="6"/>
  <c r="L31" i="6"/>
  <c r="L30" i="6"/>
  <c r="K32" i="6"/>
  <c r="K31" i="6"/>
  <c r="K30" i="6"/>
  <c r="J32" i="6"/>
  <c r="J31" i="6"/>
  <c r="J30" i="6"/>
  <c r="K26" i="6"/>
  <c r="K25" i="6"/>
  <c r="K24" i="6"/>
  <c r="C16" i="2" l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</calcChain>
</file>

<file path=xl/sharedStrings.xml><?xml version="1.0" encoding="utf-8"?>
<sst xmlns="http://schemas.openxmlformats.org/spreadsheetml/2006/main" count="120" uniqueCount="68">
  <si>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</si>
  <si>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</si>
  <si>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</si>
  <si>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</si>
  <si>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</si>
  <si>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</si>
  <si>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</si>
  <si>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</si>
  <si>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</si>
  <si>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</si>
  <si>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</si>
  <si>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</si>
  <si>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</si>
  <si>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</si>
  <si>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</si>
  <si>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</si>
  <si>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</si>
  <si>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</si>
  <si>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</si>
  <si>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</si>
  <si>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</si>
  <si>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</si>
  <si>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</si>
  <si>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</t>
  </si>
  <si>
    <t>x1</t>
  </si>
  <si>
    <t>x2</t>
  </si>
  <si>
    <t>Накопления увеличатся</t>
  </si>
  <si>
    <t>Столбец 1</t>
  </si>
  <si>
    <t>Столбец 2</t>
  </si>
  <si>
    <t>Столбец 3</t>
  </si>
  <si>
    <t>Имущество</t>
  </si>
  <si>
    <t>Доходы</t>
  </si>
  <si>
    <t>Накопления</t>
  </si>
  <si>
    <t>Семья</t>
  </si>
  <si>
    <t>№ предприятия</t>
  </si>
  <si>
    <t>Самостоятельное задание 1</t>
  </si>
  <si>
    <t>Уровень инфляции</t>
  </si>
  <si>
    <t>Ставка рефинансирования</t>
  </si>
  <si>
    <t>Курс $</t>
  </si>
  <si>
    <t>Самостоятельное задание 2</t>
  </si>
  <si>
    <t>x3</t>
  </si>
  <si>
    <t>ВЫВОД ИТОГОВ</t>
  </si>
  <si>
    <t>По скольку коэфицент корреляции между каждой парой параметров по модулю близок к 1, то между параметрами имеется сильная связь</t>
  </si>
  <si>
    <t>чем ниже уровень инфляции тем больше курс доллара</t>
  </si>
  <si>
    <r>
      <rPr>
        <b/>
        <sz val="11"/>
        <color theme="1"/>
        <rFont val="Calibri"/>
        <family val="2"/>
        <charset val="204"/>
        <scheme val="minor"/>
      </rPr>
      <t>Задание 3.</t>
    </r>
    <r>
      <rPr>
        <sz val="11"/>
        <color theme="1"/>
        <rFont val="Calibri"/>
        <family val="2"/>
        <charset val="204"/>
        <scheme val="minor"/>
      </rPr>
      <t xml:space="preserve"> Если предположить, что доход семьи возрос на 5 тыс.руб., в то время как стоимость имущества не изменилась. Оцените рост накоплений.</t>
    </r>
  </si>
  <si>
    <r>
      <rPr>
        <b/>
        <sz val="11"/>
        <color theme="1"/>
        <rFont val="Calibri"/>
        <family val="2"/>
        <charset val="204"/>
        <scheme val="minor"/>
      </rPr>
      <t xml:space="preserve">Задание 2. </t>
    </r>
    <r>
      <rPr>
        <sz val="11"/>
        <color theme="1"/>
        <rFont val="Calibri"/>
        <family val="2"/>
        <charset val="204"/>
        <scheme val="minor"/>
      </rPr>
      <t>Спрогнозируйте накопление семьи, имеющей доход 15 тыс руб и имущество смоимостью 18 тыс руб</t>
    </r>
  </si>
  <si>
    <r>
      <rPr>
        <b/>
        <sz val="11"/>
        <color theme="1"/>
        <rFont val="Calibri"/>
        <family val="2"/>
        <charset val="204"/>
        <scheme val="minor"/>
      </rPr>
      <t>Задание 4.</t>
    </r>
    <r>
      <rPr>
        <sz val="11"/>
        <color theme="1"/>
        <rFont val="Calibri"/>
        <family val="2"/>
        <charset val="204"/>
        <scheme val="minor"/>
      </rPr>
      <t xml:space="preserve"> Оцените, как возрастут
 накопления семьи, если ее доход вырос на 3 тыс.руб.
, а стоимость имущества на 5 тыс.руб.</t>
    </r>
  </si>
  <si>
    <r>
      <rPr>
        <b/>
        <sz val="11"/>
        <color theme="1"/>
        <rFont val="Calibri"/>
        <family val="2"/>
        <charset val="204"/>
        <scheme val="minor"/>
      </rPr>
      <t>Задание 5</t>
    </r>
    <r>
      <rPr>
        <sz val="11"/>
        <color theme="1"/>
        <rFont val="Calibri"/>
        <family val="2"/>
        <charset val="204"/>
        <scheme val="minor"/>
      </rPr>
      <t>.  Определите, как изменятся 
накопления, если доход
 увеличится на 10%.</t>
    </r>
  </si>
  <si>
    <t>ЗАДАНИЕ 1. Оцените регрессию у на х1 и х2..</t>
  </si>
  <si>
    <r>
      <rPr>
        <b/>
        <sz val="11"/>
        <color theme="1"/>
        <rFont val="Calibri"/>
        <family val="2"/>
        <charset val="204"/>
        <scheme val="minor"/>
      </rPr>
      <t xml:space="preserve">Задание 6-9. </t>
    </r>
    <r>
      <rPr>
        <sz val="11"/>
        <color theme="1"/>
        <rFont val="Calibri"/>
        <family val="2"/>
        <charset val="204"/>
        <scheme val="minor"/>
      </rPr>
      <t xml:space="preserve">.Определите силу связи
 накопления от дохода и имущества.
</t>
    </r>
    <r>
      <rPr>
        <b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.Оцените, насколько тесно связаны между
 собой  доход и накопления, а также доход и имущество.
</t>
    </r>
    <r>
      <rPr>
        <b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.Определите, какой из факторов в большей степени
 объясняет измене-ние результативного показателя.
</t>
    </r>
    <r>
      <rPr>
        <b/>
        <sz val="11"/>
        <color theme="1"/>
        <rFont val="Calibri"/>
        <family val="2"/>
        <charset val="204"/>
        <scheme val="minor"/>
      </rPr>
      <t>9.</t>
    </r>
    <r>
      <rPr>
        <sz val="11"/>
        <color theme="1"/>
        <rFont val="Calibri"/>
        <family val="2"/>
        <charset val="204"/>
        <scheme val="minor"/>
      </rPr>
      <t xml:space="preserve"> Проверьте, насколько точно построенная модель вы
ражает изучае-мую закономерность</t>
    </r>
  </si>
  <si>
    <t>Доходы (x1)</t>
  </si>
  <si>
    <t>Имущество (x2)</t>
  </si>
  <si>
    <t>5)   С помощью функции СТЪЮДРАСПОБР( 1 -γ , Т-М-1) рассчитай-те критические значения распределения Стьюдента   для  уровней γ = 0,90, 0,95,0,99, где М -– это число независимых переменных, Т – количе-ство точек.</t>
  </si>
  <si>
    <t>у</t>
  </si>
  <si>
    <t>критические значения распределения Стьюдента</t>
  </si>
  <si>
    <t>6) Проверьте статистическую
 значимость параметров модели
 для уров-ней γ = 0,90, 0,95,0,99 ,
 для этого используйте расчетные
 значения распре-деления Стьюдента
 из графы t-статιιстика.</t>
  </si>
  <si>
    <t>7) Постройте доверительные интервалы для всех параметров модели
вида  
для уровней γ = 0,90, 0,95,0,99, где j = 0…M Значения несмещенной дисперсии для параметров модели   находятся в графе Стандартная ошибка.</t>
  </si>
  <si>
    <t>Нижние 90%</t>
  </si>
  <si>
    <t>Верхние 90%</t>
  </si>
  <si>
    <t>Нижние 99%</t>
  </si>
  <si>
    <t>Верхние 99%</t>
  </si>
  <si>
    <t>8) На основе исправленного
 коэффициента
 детерминации из графы Нормированный 
R-квадрат 
дайте предварительную оценку 
адекватности построенной модели.</t>
  </si>
  <si>
    <t>0,95&gt;R^2 &gt; 0,7 - модель является удовлетворительной аппроксимацией</t>
  </si>
  <si>
    <t>9) С помощью функции 
FРАСПОБР(1-γ , M+1, Т-М-1)
 рассчитайте критические распределения Фишера
   для уровней γ = 0,90, 0,95,0,99</t>
  </si>
  <si>
    <t>критические распределения Фишера</t>
  </si>
  <si>
    <t>10) Проверьте гипотезу о статистической
 значимости коэффициента де-терминации
 для уровней γ = 0,90,0,95,0.99, используя 
для этого расчетное значение распределения
 Фишера из графы F.</t>
  </si>
  <si>
    <t>х1</t>
  </si>
  <si>
    <t>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</si>
</sst>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3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0" borderId="21" xfId="0" applyFill="1" applyBorder="1" applyAlignment="1"/>
    <xf numFmtId="0" fontId="0" fillId="0" borderId="14" xfId="0" applyFill="1" applyBorder="1" applyAlignment="1"/>
    <xf numFmtId="0" fontId="0" fillId="0" borderId="24" xfId="0" applyFill="1" applyBorder="1" applyAlignment="1"/>
    <xf numFmtId="0" fontId="0" fillId="0" borderId="15" xfId="0" applyFill="1" applyBorder="1" applyAlignment="1"/>
    <xf numFmtId="0" fontId="0" fillId="0" borderId="24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10" xfId="0" applyFont="1" applyBorder="1"/>
    <xf numFmtId="0" fontId="4" fillId="0" borderId="2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5" fillId="0" borderId="5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0" fontId="5" fillId="0" borderId="32" xfId="0" applyFont="1" applyBorder="1" applyAlignment="1">
      <alignment horizontal="justify" vertical="center" wrapText="1"/>
    </xf>
    <xf numFmtId="0" fontId="5" fillId="0" borderId="33" xfId="0" applyFont="1" applyBorder="1" applyAlignment="1">
      <alignment horizontal="justify" vertical="center" wrapText="1"/>
    </xf>
    <xf numFmtId="0" fontId="5" fillId="0" borderId="34" xfId="0" applyFont="1" applyBorder="1" applyAlignment="1">
      <alignment horizontal="justify" vertical="center" wrapText="1"/>
    </xf>
    <xf numFmtId="0" fontId="5" fillId="0" borderId="35" xfId="0" applyFont="1" applyBorder="1" applyAlignment="1">
      <alignment horizontal="justify" vertical="center" wrapText="1"/>
    </xf>
    <xf numFmtId="0" fontId="5" fillId="0" borderId="36" xfId="0" applyFont="1" applyBorder="1" applyAlignment="1">
      <alignment horizontal="justify" vertical="center" wrapText="1"/>
    </xf>
    <xf numFmtId="0" fontId="5" fillId="0" borderId="37" xfId="0" applyFont="1" applyBorder="1" applyAlignment="1">
      <alignment horizontal="justify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justify" vertical="center" wrapText="1"/>
    </xf>
    <xf numFmtId="0" fontId="5" fillId="0" borderId="0" xfId="0" applyFont="1"/>
    <xf numFmtId="0" fontId="0" fillId="0" borderId="5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3" fillId="0" borderId="0" xfId="0" applyFont="1" applyFill="1" applyBorder="1"/>
    <xf numFmtId="0" fontId="0" fillId="0" borderId="21" xfId="0" applyBorder="1" applyAlignment="1">
      <alignment vertical="center" wrapText="1"/>
    </xf>
    <xf numFmtId="0" fontId="6" fillId="0" borderId="3" xfId="0" applyFont="1" applyFill="1" applyBorder="1" applyAlignment="1">
      <alignment horizontal="centerContinuous"/>
    </xf>
    <xf numFmtId="0" fontId="6" fillId="0" borderId="3" xfId="0" applyFont="1" applyFill="1" applyBorder="1" applyAlignment="1">
      <alignment horizontal="center"/>
    </xf>
    <xf numFmtId="0" fontId="0" fillId="0" borderId="14" xfId="0" applyBorder="1"/>
    <xf numFmtId="0" fontId="0" fillId="0" borderId="39" xfId="0" applyBorder="1"/>
    <xf numFmtId="0" fontId="0" fillId="0" borderId="22" xfId="0" applyBorder="1" applyAlignment="1">
      <alignment vertical="center" wrapText="1"/>
    </xf>
    <xf numFmtId="0" fontId="0" fillId="0" borderId="23" xfId="0" applyBorder="1"/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38" xfId="0" applyBorder="1" applyAlignment="1">
      <alignment wrapText="1"/>
    </xf>
    <xf numFmtId="0" fontId="0" fillId="0" borderId="22" xfId="0" applyBorder="1" applyAlignment="1">
      <alignment wrapText="1"/>
    </xf>
    <xf numFmtId="0" fontId="9" fillId="0" borderId="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Relationship Id="rId5" Type="http://schemas.openxmlformats.org/officeDocument/2006/relationships/image" Target="../media/image8.wmf"/><Relationship Id="rId4" Type="http://schemas.openxmlformats.org/officeDocument/2006/relationships/image" Target="../media/image7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141316</xdr:colOff>
          <xdr:row>0</xdr:row>
          <xdr:rowOff>191193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149629</xdr:colOff>
          <xdr:row>0</xdr:row>
          <xdr:rowOff>191193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149629</xdr:colOff>
          <xdr:row>0</xdr:row>
          <xdr:rowOff>191193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</xdr:colOff>
          <xdr:row>0</xdr:row>
          <xdr:rowOff>149629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191193</xdr:colOff>
          <xdr:row>1</xdr:row>
          <xdr:rowOff>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207818</xdr:colOff>
          <xdr:row>1</xdr:row>
          <xdr:rowOff>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191193</xdr:colOff>
          <xdr:row>1</xdr:row>
          <xdr:rowOff>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166255</xdr:colOff>
          <xdr:row>1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w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12" Type="http://schemas.openxmlformats.org/officeDocument/2006/relationships/image" Target="../media/image8.w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5.wmf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5.bin"/><Relationship Id="rId10" Type="http://schemas.openxmlformats.org/officeDocument/2006/relationships/image" Target="../media/image7.wmf"/><Relationship Id="rId4" Type="http://schemas.openxmlformats.org/officeDocument/2006/relationships/image" Target="../media/image4.wmf"/><Relationship Id="rId9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D3" zoomScale="67" zoomScaleNormal="79" workbookViewId="0">
      <selection activeCell="C16" sqref="C16"/>
    </sheetView>
  </sheetViews>
  <sheetFormatPr defaultRowHeight="15.05" x14ac:dyDescent="0.3"/>
  <cols>
    <col min="2" max="2" width="26.77734375" customWidth="1"/>
    <col min="3" max="3" width="19.5546875" customWidth="1"/>
    <col min="4" max="4" width="14.44140625" customWidth="1"/>
    <col min="5" max="5" width="12.33203125" customWidth="1"/>
    <col min="7" max="7" width="24.6640625" customWidth="1"/>
    <col min="8" max="8" width="15.6640625" customWidth="1"/>
    <col min="9" max="9" width="24.6640625" customWidth="1"/>
    <col min="10" max="10" width="14.5546875" customWidth="1"/>
    <col min="11" max="11" width="15.109375" customWidth="1"/>
    <col min="12" max="12" width="14" customWidth="1"/>
    <col min="13" max="13" width="12.33203125" customWidth="1"/>
    <col min="14" max="14" width="13" customWidth="1"/>
    <col min="15" max="15" width="13.33203125" customWidth="1"/>
  </cols>
  <sheetData>
    <row r="1" spans="1:12" x14ac:dyDescent="0.3">
      <c r="A1" s="25" t="s">
        <v>33</v>
      </c>
      <c r="B1" s="26" t="s">
        <v>32</v>
      </c>
      <c r="C1" s="26" t="s">
        <v>31</v>
      </c>
      <c r="D1" s="27" t="s">
        <v>30</v>
      </c>
      <c r="E1" s="4"/>
    </row>
    <row r="2" spans="1:12" x14ac:dyDescent="0.3">
      <c r="A2" s="28"/>
      <c r="B2" s="29" t="s">
        <v>23</v>
      </c>
      <c r="C2" s="29" t="s">
        <v>24</v>
      </c>
      <c r="D2" s="30" t="s">
        <v>25</v>
      </c>
      <c r="E2" s="4"/>
      <c r="G2" s="62" t="s">
        <v>48</v>
      </c>
    </row>
    <row r="3" spans="1:12" ht="15.75" thickBot="1" x14ac:dyDescent="0.35">
      <c r="A3" s="6">
        <v>1</v>
      </c>
      <c r="B3" s="5">
        <v>1.3</v>
      </c>
      <c r="C3" s="5">
        <v>11</v>
      </c>
      <c r="D3" s="7">
        <v>20</v>
      </c>
      <c r="E3" s="4"/>
    </row>
    <row r="4" spans="1:12" x14ac:dyDescent="0.3">
      <c r="A4" s="6">
        <v>2</v>
      </c>
      <c r="B4" s="5">
        <v>2.2999999999999998</v>
      </c>
      <c r="C4" s="5">
        <v>19</v>
      </c>
      <c r="D4" s="7">
        <v>14</v>
      </c>
      <c r="E4" s="4"/>
      <c r="G4" s="91" t="s">
        <v>0</v>
      </c>
      <c r="H4" s="92"/>
    </row>
    <row r="5" spans="1:12" x14ac:dyDescent="0.3">
      <c r="A5" s="6">
        <v>3</v>
      </c>
      <c r="B5" s="5">
        <v>1.8</v>
      </c>
      <c r="C5" s="5">
        <v>13</v>
      </c>
      <c r="D5" s="7">
        <v>12</v>
      </c>
      <c r="E5" s="4"/>
      <c r="G5" s="20" t="s">
        <v>1</v>
      </c>
      <c r="H5" s="21">
        <v>0.8376129630229735</v>
      </c>
    </row>
    <row r="6" spans="1:12" x14ac:dyDescent="0.3">
      <c r="A6" s="6">
        <v>4</v>
      </c>
      <c r="B6" s="5">
        <v>1.4</v>
      </c>
      <c r="C6" s="5">
        <v>14</v>
      </c>
      <c r="D6" s="7">
        <v>8</v>
      </c>
      <c r="E6" s="4"/>
      <c r="G6" s="20" t="s">
        <v>2</v>
      </c>
      <c r="H6" s="21">
        <v>0.70159547582412518</v>
      </c>
    </row>
    <row r="7" spans="1:12" x14ac:dyDescent="0.3">
      <c r="A7" s="6">
        <v>5</v>
      </c>
      <c r="B7" s="5">
        <v>1.1000000000000001</v>
      </c>
      <c r="C7" s="5">
        <v>11</v>
      </c>
      <c r="D7" s="7">
        <v>10</v>
      </c>
      <c r="E7" s="4"/>
      <c r="G7" s="20" t="s">
        <v>3</v>
      </c>
      <c r="H7" s="21">
        <v>0.62699434478015648</v>
      </c>
    </row>
    <row r="8" spans="1:12" x14ac:dyDescent="0.3">
      <c r="A8" s="6">
        <v>6</v>
      </c>
      <c r="B8" s="5">
        <v>1.2</v>
      </c>
      <c r="C8" s="5">
        <v>17</v>
      </c>
      <c r="D8" s="7">
        <v>6</v>
      </c>
      <c r="E8" s="4"/>
      <c r="G8" s="20" t="s">
        <v>4</v>
      </c>
      <c r="H8" s="21">
        <v>0.30303004866534522</v>
      </c>
    </row>
    <row r="9" spans="1:12" ht="15.75" thickBot="1" x14ac:dyDescent="0.35">
      <c r="A9" s="6">
        <v>7</v>
      </c>
      <c r="B9" s="5">
        <v>2.7</v>
      </c>
      <c r="C9" s="5">
        <v>23</v>
      </c>
      <c r="D9" s="7">
        <v>16</v>
      </c>
      <c r="E9" s="4"/>
      <c r="G9" s="22" t="s">
        <v>5</v>
      </c>
      <c r="H9" s="23">
        <v>11</v>
      </c>
    </row>
    <row r="10" spans="1:12" ht="15.75" thickBot="1" x14ac:dyDescent="0.35">
      <c r="A10" s="6">
        <v>8</v>
      </c>
      <c r="B10" s="5">
        <v>1.9</v>
      </c>
      <c r="C10" s="5">
        <v>11</v>
      </c>
      <c r="D10" s="7">
        <v>15</v>
      </c>
      <c r="E10" s="4"/>
    </row>
    <row r="11" spans="1:12" ht="15.75" thickBot="1" x14ac:dyDescent="0.35">
      <c r="A11" s="6">
        <v>9</v>
      </c>
      <c r="B11" s="5">
        <v>1.5</v>
      </c>
      <c r="C11" s="5">
        <v>13</v>
      </c>
      <c r="D11" s="7">
        <v>8</v>
      </c>
      <c r="E11" s="4"/>
      <c r="G11" s="82" t="s">
        <v>6</v>
      </c>
      <c r="H11" s="83"/>
      <c r="I11" s="83"/>
      <c r="J11" s="83"/>
      <c r="K11" s="83"/>
      <c r="L11" s="84"/>
    </row>
    <row r="12" spans="1:12" x14ac:dyDescent="0.3">
      <c r="A12" s="6">
        <v>10</v>
      </c>
      <c r="B12" s="5">
        <v>2.1</v>
      </c>
      <c r="C12" s="5">
        <v>20</v>
      </c>
      <c r="D12" s="7">
        <v>17</v>
      </c>
      <c r="E12" s="4"/>
      <c r="G12" s="31"/>
      <c r="H12" s="32" t="s">
        <v>11</v>
      </c>
      <c r="I12" s="32" t="s">
        <v>12</v>
      </c>
      <c r="J12" s="32" t="s">
        <v>13</v>
      </c>
      <c r="K12" s="32" t="s">
        <v>14</v>
      </c>
      <c r="L12" s="33" t="s">
        <v>15</v>
      </c>
    </row>
    <row r="13" spans="1:12" ht="15.75" thickBot="1" x14ac:dyDescent="0.35">
      <c r="A13" s="8">
        <v>11</v>
      </c>
      <c r="B13" s="9">
        <v>1.7</v>
      </c>
      <c r="C13" s="9">
        <v>15</v>
      </c>
      <c r="D13" s="10">
        <v>12</v>
      </c>
      <c r="E13" s="4"/>
      <c r="G13" s="20" t="s">
        <v>7</v>
      </c>
      <c r="H13" s="1">
        <v>2</v>
      </c>
      <c r="I13" s="1">
        <v>1.7272004986652096</v>
      </c>
      <c r="J13" s="1">
        <v>0.86360024933260482</v>
      </c>
      <c r="K13" s="1">
        <v>9.4046225037877242</v>
      </c>
      <c r="L13" s="21">
        <v>7.9290583371281927E-3</v>
      </c>
    </row>
    <row r="14" spans="1:12" x14ac:dyDescent="0.3">
      <c r="G14" s="20" t="s">
        <v>8</v>
      </c>
      <c r="H14" s="1">
        <v>8</v>
      </c>
      <c r="I14" s="1">
        <v>0.73461768315297182</v>
      </c>
      <c r="J14" s="1">
        <v>9.1827210394121478E-2</v>
      </c>
      <c r="K14" s="1"/>
      <c r="L14" s="21"/>
    </row>
    <row r="15" spans="1:12" ht="15.75" thickBot="1" x14ac:dyDescent="0.35">
      <c r="G15" s="22" t="s">
        <v>9</v>
      </c>
      <c r="H15" s="2">
        <v>10</v>
      </c>
      <c r="I15" s="2">
        <v>2.4618181818181815</v>
      </c>
      <c r="J15" s="2"/>
      <c r="K15" s="2"/>
      <c r="L15" s="23"/>
    </row>
    <row r="16" spans="1:12" ht="98.2" customHeight="1" thickBot="1" x14ac:dyDescent="0.35">
      <c r="B16" s="59" t="s">
        <v>45</v>
      </c>
      <c r="C16" s="14">
        <f>H18+15*H19+18*H20</f>
        <v>1.9548830239198671</v>
      </c>
      <c r="D16" s="85" t="s">
        <v>26</v>
      </c>
      <c r="E16" s="86"/>
    </row>
    <row r="17" spans="2:15" ht="111.95" customHeight="1" thickBot="1" x14ac:dyDescent="0.35">
      <c r="B17" s="59" t="s">
        <v>44</v>
      </c>
      <c r="C17" s="14">
        <f>H19*5</f>
        <v>0.41667546110496334</v>
      </c>
      <c r="D17" s="87" t="s">
        <v>26</v>
      </c>
      <c r="E17" s="88"/>
      <c r="G17" s="18"/>
      <c r="H17" s="32" t="s">
        <v>16</v>
      </c>
      <c r="I17" s="32" t="s">
        <v>4</v>
      </c>
      <c r="J17" s="32" t="s">
        <v>17</v>
      </c>
      <c r="K17" s="32" t="s">
        <v>18</v>
      </c>
      <c r="L17" s="32" t="s">
        <v>19</v>
      </c>
      <c r="M17" s="32" t="s">
        <v>20</v>
      </c>
      <c r="N17" s="32" t="s">
        <v>21</v>
      </c>
      <c r="O17" s="33" t="s">
        <v>22</v>
      </c>
    </row>
    <row r="18" spans="2:15" ht="91" thickBot="1" x14ac:dyDescent="0.35">
      <c r="B18" s="60" t="s">
        <v>46</v>
      </c>
      <c r="C18" s="4">
        <f>H19*3+H20*5</f>
        <v>0.47253723062635505</v>
      </c>
      <c r="D18" s="89" t="s">
        <v>26</v>
      </c>
      <c r="E18" s="90"/>
      <c r="G18" s="20" t="s">
        <v>10</v>
      </c>
      <c r="H18" s="1">
        <v>-9.6258393663180564E-2</v>
      </c>
      <c r="I18" s="1">
        <v>0.43179673924992645</v>
      </c>
      <c r="J18" s="1">
        <v>-0.22292524448051854</v>
      </c>
      <c r="K18" s="1">
        <v>0.82918024810969992</v>
      </c>
      <c r="L18" s="1">
        <v>-1.0919834599411864</v>
      </c>
      <c r="M18" s="1">
        <v>0.89946667261482538</v>
      </c>
      <c r="N18" s="1">
        <v>-1.0919834599411864</v>
      </c>
      <c r="O18" s="21">
        <v>0.89946667261482538</v>
      </c>
    </row>
    <row r="19" spans="2:15" ht="60.25" x14ac:dyDescent="0.3">
      <c r="B19" s="61" t="s">
        <v>47</v>
      </c>
      <c r="C19" s="11">
        <f>H18+1.1*C3*H19+D3*H20</f>
        <v>1.8022240380643391</v>
      </c>
      <c r="D19" s="78"/>
      <c r="E19" s="79"/>
      <c r="G19" s="20" t="s">
        <v>24</v>
      </c>
      <c r="H19" s="1">
        <v>8.3335092220992668E-2</v>
      </c>
      <c r="I19" s="1">
        <v>2.3847703812358415E-2</v>
      </c>
      <c r="J19" s="1">
        <v>3.4944702801033012</v>
      </c>
      <c r="K19" s="1">
        <v>8.1448431861772929E-3</v>
      </c>
      <c r="L19" s="1">
        <v>2.8342188614569983E-2</v>
      </c>
      <c r="M19" s="1">
        <v>0.13832799582741534</v>
      </c>
      <c r="N19" s="1">
        <v>2.8342188614569983E-2</v>
      </c>
      <c r="O19" s="21">
        <v>0.13832799582741534</v>
      </c>
    </row>
    <row r="20" spans="2:15" ht="15.75" thickBot="1" x14ac:dyDescent="0.35">
      <c r="B20" s="15"/>
      <c r="C20" s="4">
        <f>H18+1.1*C4*H19+D4*H20</f>
        <v>2.2685345048530223</v>
      </c>
      <c r="D20" s="78"/>
      <c r="E20" s="79"/>
      <c r="G20" s="22" t="s">
        <v>25</v>
      </c>
      <c r="H20" s="2">
        <v>4.4506390792675411E-2</v>
      </c>
      <c r="I20" s="2">
        <v>2.2460557707669471E-2</v>
      </c>
      <c r="J20" s="2">
        <v>1.9815354263210518</v>
      </c>
      <c r="K20" s="2">
        <v>8.2851596709213271E-2</v>
      </c>
      <c r="L20" s="2">
        <v>-7.2877481602022162E-3</v>
      </c>
      <c r="M20" s="2">
        <v>9.6300529745553032E-2</v>
      </c>
      <c r="N20" s="2">
        <v>-7.2877481602022162E-3</v>
      </c>
      <c r="O20" s="23">
        <v>9.6300529745553032E-2</v>
      </c>
    </row>
    <row r="21" spans="2:15" x14ac:dyDescent="0.3">
      <c r="B21" s="15"/>
      <c r="C21" s="4">
        <f>H18+1.1*C5*H19+D5*H20</f>
        <v>1.6295101146091198</v>
      </c>
      <c r="D21" s="78"/>
      <c r="E21" s="79"/>
    </row>
    <row r="22" spans="2:15" x14ac:dyDescent="0.3">
      <c r="B22" s="15"/>
      <c r="C22" s="4">
        <f>H18+1.1*C6*H19+D6*H20</f>
        <v>1.5431531528815101</v>
      </c>
      <c r="D22" s="78"/>
      <c r="E22" s="79"/>
    </row>
    <row r="23" spans="2:15" ht="15.75" thickBot="1" x14ac:dyDescent="0.35">
      <c r="B23" s="15"/>
      <c r="C23" s="4">
        <f>H18+1.1*C7*H19+D7*H20</f>
        <v>1.3571601301375849</v>
      </c>
      <c r="D23" s="78"/>
      <c r="E23" s="79"/>
    </row>
    <row r="24" spans="2:15" x14ac:dyDescent="0.3">
      <c r="B24" s="15"/>
      <c r="C24" s="4">
        <f>H18+1.1*C8*H19+D8*H20</f>
        <v>1.7291461756254352</v>
      </c>
      <c r="D24" s="78"/>
      <c r="E24" s="79"/>
      <c r="G24" s="3"/>
      <c r="H24" s="3"/>
      <c r="I24" s="3" t="s">
        <v>53</v>
      </c>
      <c r="J24" s="3" t="s">
        <v>66</v>
      </c>
      <c r="K24" s="3" t="s">
        <v>67</v>
      </c>
    </row>
    <row r="25" spans="2:15" x14ac:dyDescent="0.3">
      <c r="B25" s="15"/>
      <c r="C25" s="4">
        <f>H18+1.1*C9*H19+D9*H20</f>
        <v>2.7242216922107407</v>
      </c>
      <c r="D25" s="78"/>
      <c r="E25" s="79"/>
      <c r="G25" s="1"/>
      <c r="H25" s="1">
        <v>1</v>
      </c>
      <c r="I25" s="1"/>
      <c r="J25" s="1"/>
      <c r="K25" s="1"/>
    </row>
    <row r="26" spans="2:15" x14ac:dyDescent="0.3">
      <c r="B26" s="15"/>
      <c r="C26" s="4">
        <f>H18+1.1*C10*H19+D10*H20</f>
        <v>1.5796920841009618</v>
      </c>
      <c r="D26" s="78"/>
      <c r="E26" s="79"/>
      <c r="G26" s="1" t="s">
        <v>53</v>
      </c>
      <c r="H26" s="1">
        <v>0.17622749497518533</v>
      </c>
      <c r="I26" s="1">
        <v>1</v>
      </c>
      <c r="J26" s="1"/>
      <c r="K26" s="1"/>
    </row>
    <row r="27" spans="2:15" x14ac:dyDescent="0.3">
      <c r="B27" s="15"/>
      <c r="C27" s="4">
        <f>H18+1.1*C11*H19+D11*H20</f>
        <v>1.451484551438418</v>
      </c>
      <c r="D27" s="78"/>
      <c r="E27" s="79"/>
      <c r="G27" s="1" t="s">
        <v>66</v>
      </c>
      <c r="H27" s="1">
        <v>0.22225271165396643</v>
      </c>
      <c r="I27" s="1">
        <v>0.7450741255907497</v>
      </c>
      <c r="J27" s="1">
        <v>1</v>
      </c>
      <c r="K27" s="1"/>
    </row>
    <row r="28" spans="2:15" ht="15.75" thickBot="1" x14ac:dyDescent="0.35">
      <c r="B28" s="15"/>
      <c r="C28" s="4">
        <f>H18+1.1*C12*H19+D12*H20</f>
        <v>2.4937222786741398</v>
      </c>
      <c r="D28" s="78"/>
      <c r="E28" s="79"/>
      <c r="G28" s="2" t="s">
        <v>67</v>
      </c>
      <c r="H28" s="2">
        <v>-0.13954997918088907</v>
      </c>
      <c r="I28" s="2">
        <v>0.49609095876238246</v>
      </c>
      <c r="J28" s="2">
        <v>0.15869526523752664</v>
      </c>
      <c r="K28" s="2">
        <v>1</v>
      </c>
    </row>
    <row r="29" spans="2:15" ht="15.75" thickBot="1" x14ac:dyDescent="0.35">
      <c r="B29" s="16"/>
      <c r="C29" s="12">
        <f>H18+1.1*C13*H19+D13*H20</f>
        <v>1.8128473174953035</v>
      </c>
      <c r="D29" s="80"/>
      <c r="E29" s="81"/>
    </row>
    <row r="30" spans="2:15" ht="241.55" thickBot="1" x14ac:dyDescent="0.35">
      <c r="B30" s="63" t="s">
        <v>49</v>
      </c>
      <c r="C30" s="4"/>
      <c r="D30" s="24"/>
      <c r="E30" s="13"/>
    </row>
    <row r="31" spans="2:15" x14ac:dyDescent="0.3">
      <c r="B31" s="18"/>
      <c r="C31" s="3" t="s">
        <v>27</v>
      </c>
      <c r="D31" s="3" t="s">
        <v>28</v>
      </c>
      <c r="E31" s="19" t="s">
        <v>29</v>
      </c>
    </row>
    <row r="32" spans="2:15" x14ac:dyDescent="0.3">
      <c r="B32" s="20" t="s">
        <v>32</v>
      </c>
      <c r="C32" s="1">
        <v>1</v>
      </c>
      <c r="D32" s="1"/>
      <c r="E32" s="21"/>
    </row>
    <row r="33" spans="2:5" x14ac:dyDescent="0.3">
      <c r="B33" s="20" t="s">
        <v>31</v>
      </c>
      <c r="C33" s="1">
        <v>0.7450741255907497</v>
      </c>
      <c r="D33" s="1">
        <v>1</v>
      </c>
      <c r="E33" s="21"/>
    </row>
    <row r="34" spans="2:5" ht="15.75" thickBot="1" x14ac:dyDescent="0.35">
      <c r="B34" s="22" t="s">
        <v>30</v>
      </c>
      <c r="C34" s="2">
        <v>0.49609095876238246</v>
      </c>
      <c r="D34" s="2">
        <v>0.15869526523752664</v>
      </c>
      <c r="E34" s="23">
        <v>1</v>
      </c>
    </row>
  </sheetData>
  <mergeCells count="16">
    <mergeCell ref="G4:H4"/>
    <mergeCell ref="D24:E24"/>
    <mergeCell ref="D25:E25"/>
    <mergeCell ref="D26:E26"/>
    <mergeCell ref="D27:E27"/>
    <mergeCell ref="D28:E28"/>
    <mergeCell ref="D29:E29"/>
    <mergeCell ref="G11:L11"/>
    <mergeCell ref="D16:E16"/>
    <mergeCell ref="D17:E17"/>
    <mergeCell ref="D18:E18"/>
    <mergeCell ref="D19:E19"/>
    <mergeCell ref="D20:E20"/>
    <mergeCell ref="D21:E21"/>
    <mergeCell ref="D22:E22"/>
    <mergeCell ref="D23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topLeftCell="F1" zoomScale="78" workbookViewId="0">
      <selection activeCell="C23" sqref="C23"/>
    </sheetView>
  </sheetViews>
  <sheetFormatPr defaultRowHeight="15.05" x14ac:dyDescent="0.3"/>
  <cols>
    <col min="1" max="1" width="18" customWidth="1"/>
    <col min="2" max="2" width="14.5546875" customWidth="1"/>
    <col min="8" max="8" width="21" customWidth="1"/>
    <col min="9" max="9" width="29.21875" customWidth="1"/>
    <col min="13" max="13" width="23.77734375" customWidth="1"/>
    <col min="14" max="14" width="18.6640625" customWidth="1"/>
    <col min="15" max="15" width="25.21875" customWidth="1"/>
  </cols>
  <sheetData>
    <row r="1" spans="1:16" ht="22.25" customHeight="1" thickBot="1" x14ac:dyDescent="0.35">
      <c r="A1" s="34" t="s">
        <v>34</v>
      </c>
      <c r="B1" s="48"/>
      <c r="C1" s="48"/>
      <c r="D1" s="48"/>
      <c r="H1" s="47" t="s">
        <v>36</v>
      </c>
      <c r="I1" s="49" t="s">
        <v>37</v>
      </c>
      <c r="J1" s="49" t="s">
        <v>38</v>
      </c>
    </row>
    <row r="2" spans="1:16" ht="18.350000000000001" thickBot="1" x14ac:dyDescent="0.35">
      <c r="A2" s="44">
        <v>1</v>
      </c>
      <c r="B2" s="41">
        <v>6</v>
      </c>
      <c r="C2" s="36">
        <v>2</v>
      </c>
      <c r="D2" s="38">
        <v>25</v>
      </c>
      <c r="H2" s="50">
        <v>84</v>
      </c>
      <c r="I2" s="51">
        <v>85</v>
      </c>
      <c r="J2" s="51">
        <v>441</v>
      </c>
    </row>
    <row r="3" spans="1:16" ht="18.350000000000001" thickBot="1" x14ac:dyDescent="0.35">
      <c r="A3" s="45">
        <v>2</v>
      </c>
      <c r="B3" s="42">
        <v>4.9000000000000004</v>
      </c>
      <c r="C3" s="35">
        <v>0.8</v>
      </c>
      <c r="D3" s="39">
        <v>30</v>
      </c>
      <c r="H3" s="50">
        <v>45</v>
      </c>
      <c r="I3" s="51">
        <v>55</v>
      </c>
      <c r="J3" s="51">
        <v>980</v>
      </c>
    </row>
    <row r="4" spans="1:16" ht="18.350000000000001" thickBot="1" x14ac:dyDescent="0.35">
      <c r="A4" s="45">
        <v>3</v>
      </c>
      <c r="B4" s="42">
        <v>7</v>
      </c>
      <c r="C4" s="35">
        <v>2.7</v>
      </c>
      <c r="D4" s="39">
        <v>20</v>
      </c>
      <c r="H4" s="50">
        <v>56</v>
      </c>
      <c r="I4" s="51">
        <v>65</v>
      </c>
      <c r="J4" s="51">
        <v>1400</v>
      </c>
      <c r="M4" s="3"/>
      <c r="N4" s="3" t="s">
        <v>36</v>
      </c>
      <c r="O4" s="3" t="s">
        <v>37</v>
      </c>
      <c r="P4" s="3" t="s">
        <v>38</v>
      </c>
    </row>
    <row r="5" spans="1:16" ht="18.350000000000001" thickBot="1" x14ac:dyDescent="0.35">
      <c r="A5" s="45">
        <v>4</v>
      </c>
      <c r="B5" s="42">
        <v>6.7</v>
      </c>
      <c r="C5" s="35">
        <v>3</v>
      </c>
      <c r="D5" s="39">
        <v>21</v>
      </c>
      <c r="H5" s="50">
        <v>34</v>
      </c>
      <c r="I5" s="51">
        <v>40</v>
      </c>
      <c r="J5" s="51">
        <v>1960</v>
      </c>
      <c r="M5" s="1" t="s">
        <v>36</v>
      </c>
      <c r="N5" s="1">
        <v>1</v>
      </c>
      <c r="O5" s="1"/>
      <c r="P5" s="1"/>
    </row>
    <row r="6" spans="1:16" ht="18.350000000000001" thickBot="1" x14ac:dyDescent="0.35">
      <c r="A6" s="45">
        <v>5</v>
      </c>
      <c r="B6" s="42">
        <v>5.8</v>
      </c>
      <c r="C6" s="35">
        <v>1</v>
      </c>
      <c r="D6" s="39">
        <v>28</v>
      </c>
      <c r="H6" s="50">
        <v>23</v>
      </c>
      <c r="I6" s="51">
        <v>28</v>
      </c>
      <c r="J6" s="51">
        <v>2030</v>
      </c>
      <c r="M6" s="1" t="s">
        <v>37</v>
      </c>
      <c r="N6" s="1">
        <v>0.98934348162761998</v>
      </c>
      <c r="O6" s="1">
        <v>1</v>
      </c>
      <c r="P6" s="1"/>
    </row>
    <row r="7" spans="1:16" ht="18.350000000000001" thickBot="1" x14ac:dyDescent="0.35">
      <c r="A7" s="45">
        <v>6</v>
      </c>
      <c r="B7" s="42">
        <v>6.1</v>
      </c>
      <c r="C7" s="35">
        <v>2.1</v>
      </c>
      <c r="D7" s="39">
        <v>26</v>
      </c>
      <c r="H7" t="s">
        <v>39</v>
      </c>
      <c r="M7" s="2" t="s">
        <v>38</v>
      </c>
      <c r="N7" s="2">
        <v>-0.90463238570152815</v>
      </c>
      <c r="O7" s="2">
        <v>-0.91517239948128881</v>
      </c>
      <c r="P7" s="2">
        <v>1</v>
      </c>
    </row>
    <row r="8" spans="1:16" ht="17.7" x14ac:dyDescent="0.3">
      <c r="A8" s="45">
        <v>7</v>
      </c>
      <c r="B8" s="42">
        <v>5</v>
      </c>
      <c r="C8" s="35">
        <v>0.9</v>
      </c>
      <c r="D8" s="39">
        <v>30</v>
      </c>
    </row>
    <row r="9" spans="1:16" ht="17.7" x14ac:dyDescent="0.3">
      <c r="A9" s="45">
        <v>8</v>
      </c>
      <c r="B9" s="42">
        <v>6.9</v>
      </c>
      <c r="C9" s="35">
        <v>2.6</v>
      </c>
      <c r="D9" s="39">
        <v>22</v>
      </c>
      <c r="M9" s="58" t="s">
        <v>43</v>
      </c>
    </row>
    <row r="10" spans="1:16" ht="17.7" x14ac:dyDescent="0.3">
      <c r="A10" s="45">
        <v>9</v>
      </c>
      <c r="B10" s="42">
        <v>6.8</v>
      </c>
      <c r="C10" s="35">
        <v>3</v>
      </c>
      <c r="D10" s="39">
        <v>20</v>
      </c>
      <c r="H10" t="s">
        <v>42</v>
      </c>
    </row>
    <row r="11" spans="1:16" ht="18.350000000000001" thickBot="1" x14ac:dyDescent="0.35">
      <c r="A11" s="46">
        <v>10</v>
      </c>
      <c r="B11" s="43">
        <v>5.9</v>
      </c>
      <c r="C11" s="37">
        <v>1.1000000000000001</v>
      </c>
      <c r="D11" s="40">
        <v>29</v>
      </c>
    </row>
    <row r="12" spans="1:16" x14ac:dyDescent="0.3">
      <c r="A12" t="s">
        <v>35</v>
      </c>
    </row>
    <row r="18" spans="1:8" x14ac:dyDescent="0.3">
      <c r="A18" s="4"/>
      <c r="B18" s="52"/>
      <c r="C18" s="52"/>
      <c r="D18" s="52"/>
      <c r="E18" s="52"/>
      <c r="F18" s="52"/>
      <c r="G18" s="4"/>
      <c r="H18" s="4"/>
    </row>
    <row r="19" spans="1:8" x14ac:dyDescent="0.3">
      <c r="A19" s="4"/>
      <c r="B19" s="1"/>
      <c r="C19" s="1"/>
      <c r="D19" s="1"/>
      <c r="E19" s="1"/>
      <c r="F19" s="1"/>
      <c r="G19" s="4"/>
      <c r="H19" s="4"/>
    </row>
    <row r="20" spans="1:8" ht="15.75" thickBot="1" x14ac:dyDescent="0.35">
      <c r="A20" s="4"/>
      <c r="B20" s="1"/>
      <c r="C20" s="1"/>
      <c r="D20" s="1"/>
      <c r="E20" s="1"/>
      <c r="F20" s="1"/>
      <c r="G20" s="4"/>
      <c r="H20" s="4"/>
    </row>
    <row r="21" spans="1:8" x14ac:dyDescent="0.3">
      <c r="A21" s="4"/>
      <c r="B21" s="3"/>
      <c r="C21" s="3" t="s">
        <v>24</v>
      </c>
      <c r="D21" s="3" t="s">
        <v>25</v>
      </c>
      <c r="E21" s="3" t="s">
        <v>40</v>
      </c>
      <c r="F21" s="1"/>
      <c r="G21" s="4"/>
      <c r="H21" s="4"/>
    </row>
    <row r="22" spans="1:8" x14ac:dyDescent="0.3">
      <c r="A22" s="4"/>
      <c r="B22" s="1" t="s">
        <v>24</v>
      </c>
      <c r="C22" s="1">
        <v>1</v>
      </c>
      <c r="D22" s="1"/>
      <c r="E22" s="1"/>
      <c r="F22" s="1"/>
      <c r="G22" s="4"/>
      <c r="H22" s="4"/>
    </row>
    <row r="23" spans="1:8" x14ac:dyDescent="0.3">
      <c r="A23" s="4"/>
      <c r="B23" s="1" t="s">
        <v>25</v>
      </c>
      <c r="C23" s="1">
        <v>0.91300170788677659</v>
      </c>
      <c r="D23" s="1">
        <v>1</v>
      </c>
      <c r="E23" s="1"/>
      <c r="F23" s="1"/>
      <c r="G23" s="4"/>
      <c r="H23" s="4"/>
    </row>
    <row r="24" spans="1:8" ht="15.75" thickBot="1" x14ac:dyDescent="0.35">
      <c r="A24" s="4"/>
      <c r="B24" s="2" t="s">
        <v>40</v>
      </c>
      <c r="C24" s="2">
        <v>-0.93859774585356071</v>
      </c>
      <c r="D24" s="2">
        <v>-0.97371593906677967</v>
      </c>
      <c r="E24" s="2">
        <v>1</v>
      </c>
      <c r="F24" s="1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52"/>
      <c r="E31" s="52"/>
      <c r="F31" s="52"/>
      <c r="G31" s="52"/>
      <c r="H31" s="52"/>
    </row>
    <row r="32" spans="1:8" x14ac:dyDescent="0.3">
      <c r="A32" s="4"/>
      <c r="B32" s="4"/>
      <c r="C32" s="4"/>
      <c r="D32" s="1"/>
      <c r="E32" s="1"/>
      <c r="F32" s="1"/>
      <c r="G32" s="1"/>
      <c r="H32" s="1"/>
    </row>
    <row r="33" spans="1:8" x14ac:dyDescent="0.3">
      <c r="A33" s="4"/>
      <c r="B33" s="4"/>
      <c r="C33" s="4"/>
      <c r="D33" s="1"/>
      <c r="E33" s="1"/>
      <c r="F33" s="1"/>
      <c r="G33" s="1"/>
      <c r="H33" s="1"/>
    </row>
    <row r="34" spans="1:8" x14ac:dyDescent="0.3">
      <c r="A34" s="4"/>
      <c r="B34" s="4"/>
      <c r="C34" s="4"/>
      <c r="D34" s="1"/>
      <c r="E34" s="1"/>
      <c r="F34" s="1"/>
      <c r="G34" s="1"/>
      <c r="H34" s="1"/>
    </row>
    <row r="35" spans="1:8" x14ac:dyDescent="0.3">
      <c r="A35" s="4"/>
      <c r="B35" s="4"/>
      <c r="C35" s="4"/>
      <c r="D35" s="1"/>
      <c r="E35" s="1"/>
      <c r="F35" s="1"/>
      <c r="G35" s="1"/>
      <c r="H35" s="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141316</xdr:colOff>
                <xdr:row>0</xdr:row>
                <xdr:rowOff>191193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149629</xdr:colOff>
                <xdr:row>0</xdr:row>
                <xdr:rowOff>191193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5" r:id="rId8">
          <objectPr defaultSize="0" autoPict="0" r:id="rId9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149629</xdr:colOff>
                <xdr:row>0</xdr:row>
                <xdr:rowOff>191193</xdr:rowOff>
              </to>
            </anchor>
          </objectPr>
        </oleObject>
      </mc:Choice>
      <mc:Fallback>
        <oleObject progId="Equation.3" shapeId="1025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topLeftCell="F1" zoomScale="71" workbookViewId="0">
      <selection activeCell="K5" sqref="K5"/>
    </sheetView>
  </sheetViews>
  <sheetFormatPr defaultRowHeight="15.05" x14ac:dyDescent="0.3"/>
  <cols>
    <col min="9" max="9" width="29.21875" customWidth="1"/>
    <col min="10" max="10" width="17.21875" customWidth="1"/>
    <col min="11" max="11" width="19.6640625" customWidth="1"/>
    <col min="12" max="12" width="19" customWidth="1"/>
    <col min="13" max="13" width="20.88671875" customWidth="1"/>
    <col min="14" max="14" width="21.109375" customWidth="1"/>
    <col min="15" max="15" width="14.21875" customWidth="1"/>
    <col min="16" max="16" width="11.33203125" customWidth="1"/>
    <col min="17" max="17" width="16.109375" customWidth="1"/>
    <col min="18" max="18" width="12.6640625" customWidth="1"/>
    <col min="19" max="19" width="12.21875" customWidth="1"/>
    <col min="20" max="20" width="13.44140625" customWidth="1"/>
  </cols>
  <sheetData>
    <row r="1" spans="1:17" ht="18.350000000000001" thickBot="1" x14ac:dyDescent="0.35">
      <c r="A1" s="53"/>
      <c r="B1" s="54"/>
      <c r="C1" s="54"/>
      <c r="D1" s="54"/>
      <c r="E1" s="54"/>
      <c r="I1" t="s">
        <v>41</v>
      </c>
    </row>
    <row r="2" spans="1:17" ht="18.350000000000001" thickBot="1" x14ac:dyDescent="0.35">
      <c r="A2" s="55">
        <v>1</v>
      </c>
      <c r="B2" s="56">
        <v>12</v>
      </c>
      <c r="C2" s="56">
        <v>2</v>
      </c>
      <c r="D2" s="57">
        <v>8</v>
      </c>
      <c r="E2" s="56">
        <v>139</v>
      </c>
    </row>
    <row r="3" spans="1:17" ht="18.350000000000001" thickBot="1" x14ac:dyDescent="0.35">
      <c r="A3" s="55">
        <v>2</v>
      </c>
      <c r="B3" s="56">
        <v>17</v>
      </c>
      <c r="C3" s="56">
        <v>5</v>
      </c>
      <c r="D3" s="56">
        <v>12</v>
      </c>
      <c r="E3" s="56">
        <v>182</v>
      </c>
      <c r="I3" s="64" t="s">
        <v>0</v>
      </c>
      <c r="J3" s="64"/>
    </row>
    <row r="4" spans="1:17" ht="18.350000000000001" thickBot="1" x14ac:dyDescent="0.35">
      <c r="A4" s="55">
        <v>3</v>
      </c>
      <c r="B4" s="56">
        <v>14</v>
      </c>
      <c r="C4" s="56">
        <v>6</v>
      </c>
      <c r="D4" s="56">
        <v>11</v>
      </c>
      <c r="E4" s="56">
        <v>164</v>
      </c>
      <c r="I4" s="1" t="s">
        <v>1</v>
      </c>
      <c r="J4" s="1">
        <v>0.8376129630229735</v>
      </c>
    </row>
    <row r="5" spans="1:17" ht="18.350000000000001" thickBot="1" x14ac:dyDescent="0.35">
      <c r="A5" s="55">
        <v>4</v>
      </c>
      <c r="B5" s="56">
        <v>13</v>
      </c>
      <c r="C5" s="56">
        <v>4</v>
      </c>
      <c r="D5" s="56">
        <v>9</v>
      </c>
      <c r="E5" s="56">
        <v>150</v>
      </c>
      <c r="I5" s="1" t="s">
        <v>2</v>
      </c>
      <c r="J5" s="1">
        <v>0.70159547582412518</v>
      </c>
    </row>
    <row r="6" spans="1:17" ht="18.350000000000001" thickBot="1" x14ac:dyDescent="0.35">
      <c r="A6" s="55">
        <v>5</v>
      </c>
      <c r="B6" s="56">
        <v>16</v>
      </c>
      <c r="C6" s="56">
        <v>3</v>
      </c>
      <c r="D6" s="56">
        <v>12</v>
      </c>
      <c r="E6" s="56">
        <v>176</v>
      </c>
      <c r="I6" s="1" t="s">
        <v>3</v>
      </c>
      <c r="J6" s="1">
        <v>0.62699434478015648</v>
      </c>
    </row>
    <row r="7" spans="1:17" ht="18.350000000000001" thickBot="1" x14ac:dyDescent="0.35">
      <c r="A7" s="55">
        <v>6</v>
      </c>
      <c r="B7" s="56">
        <v>15</v>
      </c>
      <c r="C7" s="56">
        <v>2</v>
      </c>
      <c r="D7" s="56">
        <v>9</v>
      </c>
      <c r="E7" s="56">
        <v>168</v>
      </c>
      <c r="I7" s="1" t="s">
        <v>4</v>
      </c>
      <c r="J7" s="1">
        <v>0.30303004866534522</v>
      </c>
    </row>
    <row r="8" spans="1:17" ht="18.350000000000001" thickBot="1" x14ac:dyDescent="0.35">
      <c r="A8" s="55">
        <v>7</v>
      </c>
      <c r="B8" s="56">
        <v>13</v>
      </c>
      <c r="C8" s="56">
        <v>6</v>
      </c>
      <c r="D8" s="56">
        <v>10</v>
      </c>
      <c r="E8" s="56">
        <v>173</v>
      </c>
      <c r="I8" s="2" t="s">
        <v>5</v>
      </c>
      <c r="J8" s="2">
        <v>11</v>
      </c>
    </row>
    <row r="9" spans="1:17" ht="18.350000000000001" thickBot="1" x14ac:dyDescent="0.35">
      <c r="A9" s="55">
        <v>8</v>
      </c>
      <c r="B9" s="56">
        <v>11</v>
      </c>
      <c r="C9" s="56">
        <v>5</v>
      </c>
      <c r="D9" s="56">
        <v>13</v>
      </c>
      <c r="E9" s="56">
        <v>145</v>
      </c>
    </row>
    <row r="10" spans="1:17" ht="18.350000000000001" thickBot="1" x14ac:dyDescent="0.35">
      <c r="A10" s="55">
        <v>9</v>
      </c>
      <c r="B10" s="56">
        <v>15</v>
      </c>
      <c r="C10" s="56">
        <v>4</v>
      </c>
      <c r="D10" s="56">
        <v>10</v>
      </c>
      <c r="E10" s="56">
        <v>175</v>
      </c>
      <c r="I10" t="s">
        <v>6</v>
      </c>
    </row>
    <row r="11" spans="1:17" ht="18.350000000000001" thickBot="1" x14ac:dyDescent="0.35">
      <c r="A11" s="55">
        <v>10</v>
      </c>
      <c r="B11" s="56">
        <v>13</v>
      </c>
      <c r="C11" s="56">
        <v>6</v>
      </c>
      <c r="D11" s="56">
        <v>11</v>
      </c>
      <c r="E11" s="56">
        <v>157</v>
      </c>
      <c r="I11" s="65"/>
      <c r="J11" s="65" t="s">
        <v>11</v>
      </c>
      <c r="K11" s="65" t="s">
        <v>12</v>
      </c>
      <c r="L11" s="65" t="s">
        <v>13</v>
      </c>
      <c r="M11" s="65" t="s">
        <v>14</v>
      </c>
      <c r="N11" s="65" t="s">
        <v>15</v>
      </c>
    </row>
    <row r="12" spans="1:17" ht="18.350000000000001" thickBot="1" x14ac:dyDescent="0.35">
      <c r="A12" s="55">
        <v>11</v>
      </c>
      <c r="B12" s="56">
        <v>12</v>
      </c>
      <c r="C12" s="56">
        <v>5</v>
      </c>
      <c r="D12" s="56">
        <v>14</v>
      </c>
      <c r="E12" s="56">
        <v>142</v>
      </c>
      <c r="I12" s="1" t="s">
        <v>7</v>
      </c>
      <c r="J12" s="1">
        <v>2</v>
      </c>
      <c r="K12" s="1">
        <v>1.7272004986652096</v>
      </c>
      <c r="L12" s="1">
        <v>0.86360024933260482</v>
      </c>
      <c r="M12" s="1">
        <v>9.4046225037877242</v>
      </c>
      <c r="N12" s="1">
        <v>7.9290583371281927E-3</v>
      </c>
    </row>
    <row r="13" spans="1:17" ht="18.350000000000001" thickBot="1" x14ac:dyDescent="0.35">
      <c r="A13" s="55">
        <v>12</v>
      </c>
      <c r="B13" s="56">
        <v>15</v>
      </c>
      <c r="C13" s="56">
        <v>3</v>
      </c>
      <c r="D13" s="56">
        <v>14</v>
      </c>
      <c r="E13" s="56">
        <v>151</v>
      </c>
      <c r="I13" s="1" t="s">
        <v>8</v>
      </c>
      <c r="J13" s="1">
        <v>8</v>
      </c>
      <c r="K13" s="1">
        <v>0.73461768315297182</v>
      </c>
      <c r="L13" s="1">
        <v>9.1827210394121478E-2</v>
      </c>
      <c r="M13" s="1"/>
      <c r="N13" s="1"/>
    </row>
    <row r="14" spans="1:17" ht="18.350000000000001" thickBot="1" x14ac:dyDescent="0.35">
      <c r="A14" s="55">
        <v>13</v>
      </c>
      <c r="B14" s="56">
        <v>13</v>
      </c>
      <c r="C14" s="56">
        <v>2</v>
      </c>
      <c r="D14" s="56">
        <v>8</v>
      </c>
      <c r="E14" s="56">
        <v>148</v>
      </c>
      <c r="I14" s="2" t="s">
        <v>9</v>
      </c>
      <c r="J14" s="2">
        <v>10</v>
      </c>
      <c r="K14" s="2">
        <v>2.4618181818181815</v>
      </c>
      <c r="L14" s="2"/>
      <c r="M14" s="2"/>
      <c r="N14" s="2"/>
    </row>
    <row r="15" spans="1:17" ht="18.350000000000001" thickBot="1" x14ac:dyDescent="0.35">
      <c r="A15" s="55">
        <v>14</v>
      </c>
      <c r="B15" s="56">
        <v>16</v>
      </c>
      <c r="C15" s="56">
        <v>5</v>
      </c>
      <c r="D15" s="56">
        <v>11</v>
      </c>
      <c r="E15" s="56">
        <v>186</v>
      </c>
    </row>
    <row r="16" spans="1:17" ht="18.350000000000001" thickBot="1" x14ac:dyDescent="0.35">
      <c r="A16" s="55">
        <v>15</v>
      </c>
      <c r="B16" s="56">
        <v>17</v>
      </c>
      <c r="C16" s="56">
        <v>5</v>
      </c>
      <c r="D16" s="56">
        <v>10</v>
      </c>
      <c r="E16" s="56">
        <v>201</v>
      </c>
      <c r="I16" s="65"/>
      <c r="J16" s="65" t="s">
        <v>16</v>
      </c>
      <c r="K16" s="65" t="s">
        <v>4</v>
      </c>
      <c r="L16" s="65" t="s">
        <v>17</v>
      </c>
      <c r="M16" s="65" t="s">
        <v>18</v>
      </c>
      <c r="N16" s="65" t="s">
        <v>19</v>
      </c>
      <c r="O16" s="65" t="s">
        <v>20</v>
      </c>
      <c r="P16" s="65" t="s">
        <v>21</v>
      </c>
      <c r="Q16" s="65" t="s">
        <v>22</v>
      </c>
    </row>
    <row r="17" spans="1:17" ht="18.350000000000001" thickBot="1" x14ac:dyDescent="0.35">
      <c r="A17" s="55">
        <v>16</v>
      </c>
      <c r="B17" s="56">
        <v>15</v>
      </c>
      <c r="C17" s="56">
        <v>4</v>
      </c>
      <c r="D17" s="56">
        <v>13</v>
      </c>
      <c r="E17" s="56">
        <v>169</v>
      </c>
      <c r="I17" s="1" t="s">
        <v>10</v>
      </c>
      <c r="J17" s="1">
        <v>-9.6258393663180564E-2</v>
      </c>
      <c r="K17" s="1">
        <v>0.43179673924992645</v>
      </c>
      <c r="L17" s="1">
        <v>-0.22292524448051854</v>
      </c>
      <c r="M17" s="1">
        <v>0.82918024810969992</v>
      </c>
      <c r="N17" s="1">
        <v>-1.0919834599411864</v>
      </c>
      <c r="O17" s="1">
        <v>0.89946667261482538</v>
      </c>
      <c r="P17" s="1">
        <v>-1.0919834599411864</v>
      </c>
      <c r="Q17" s="1">
        <v>0.89946667261482538</v>
      </c>
    </row>
    <row r="18" spans="1:17" ht="18.350000000000001" thickBot="1" x14ac:dyDescent="0.35">
      <c r="A18" s="55">
        <v>17</v>
      </c>
      <c r="B18" s="56">
        <v>11</v>
      </c>
      <c r="C18" s="56">
        <v>5</v>
      </c>
      <c r="D18" s="56">
        <v>12</v>
      </c>
      <c r="E18" s="56">
        <v>160</v>
      </c>
      <c r="I18" s="1" t="s">
        <v>50</v>
      </c>
      <c r="J18" s="1">
        <v>8.3335092220992668E-2</v>
      </c>
      <c r="K18" s="1">
        <v>2.3847703812358415E-2</v>
      </c>
      <c r="L18" s="1">
        <v>3.4944702801033012</v>
      </c>
      <c r="M18" s="1">
        <v>8.1448431861772929E-3</v>
      </c>
      <c r="N18" s="1">
        <v>2.8342188614569983E-2</v>
      </c>
      <c r="O18" s="1">
        <v>0.13832799582741534</v>
      </c>
      <c r="P18" s="1">
        <v>2.8342188614569983E-2</v>
      </c>
      <c r="Q18" s="1">
        <v>0.13832799582741534</v>
      </c>
    </row>
    <row r="19" spans="1:17" ht="18.350000000000001" thickBot="1" x14ac:dyDescent="0.35">
      <c r="A19" s="55">
        <v>18</v>
      </c>
      <c r="B19" s="56">
        <v>14</v>
      </c>
      <c r="C19" s="56">
        <v>4</v>
      </c>
      <c r="D19" s="56">
        <v>12</v>
      </c>
      <c r="E19" s="56">
        <v>151</v>
      </c>
      <c r="I19" s="2" t="s">
        <v>51</v>
      </c>
      <c r="J19" s="2">
        <v>4.4506390792675411E-2</v>
      </c>
      <c r="K19" s="2">
        <v>2.2460557707669471E-2</v>
      </c>
      <c r="L19" s="2">
        <v>1.9815354263210518</v>
      </c>
      <c r="M19" s="2">
        <v>8.2851596709213271E-2</v>
      </c>
      <c r="N19" s="2">
        <v>-7.2877481602022162E-3</v>
      </c>
      <c r="O19" s="2">
        <v>9.6300529745553032E-2</v>
      </c>
      <c r="P19" s="2">
        <v>-7.2877481602022162E-3</v>
      </c>
      <c r="Q19" s="2">
        <v>9.6300529745553032E-2</v>
      </c>
    </row>
    <row r="20" spans="1:17" ht="18.350000000000001" thickBot="1" x14ac:dyDescent="0.35">
      <c r="A20" s="55">
        <v>19</v>
      </c>
      <c r="B20" s="56">
        <v>13</v>
      </c>
      <c r="C20" s="56">
        <v>2</v>
      </c>
      <c r="D20" s="56">
        <v>14</v>
      </c>
      <c r="E20" s="56">
        <v>129</v>
      </c>
    </row>
    <row r="21" spans="1:17" ht="18.350000000000001" thickBot="1" x14ac:dyDescent="0.35">
      <c r="A21" s="55">
        <v>20</v>
      </c>
      <c r="B21" s="56">
        <v>15</v>
      </c>
      <c r="C21" s="56">
        <v>3</v>
      </c>
      <c r="D21" s="56">
        <v>11</v>
      </c>
      <c r="E21" s="56">
        <v>163</v>
      </c>
    </row>
    <row r="22" spans="1:17" ht="15.75" thickBot="1" x14ac:dyDescent="0.35"/>
    <row r="23" spans="1:17" ht="126.35" customHeight="1" x14ac:dyDescent="0.3">
      <c r="I23" s="68" t="s">
        <v>52</v>
      </c>
      <c r="J23" s="70" t="s">
        <v>23</v>
      </c>
      <c r="K23" s="77" t="s">
        <v>54</v>
      </c>
    </row>
    <row r="24" spans="1:17" x14ac:dyDescent="0.3">
      <c r="I24" s="17"/>
      <c r="J24" s="4">
        <v>0.9</v>
      </c>
      <c r="K24" s="66">
        <f>TINV(1-J24, 11 - 2 - 1)</f>
        <v>1.8595480375308981</v>
      </c>
    </row>
    <row r="25" spans="1:17" x14ac:dyDescent="0.3">
      <c r="I25" s="17"/>
      <c r="J25" s="4">
        <v>0.95</v>
      </c>
      <c r="K25" s="66">
        <f>TINV(1-J25, 11 - 2 - 1)</f>
        <v>2.3060041352041662</v>
      </c>
    </row>
    <row r="26" spans="1:17" ht="15.75" thickBot="1" x14ac:dyDescent="0.35">
      <c r="I26" s="24"/>
      <c r="J26" s="12">
        <v>0.99</v>
      </c>
      <c r="K26" s="13">
        <f>TINV(1-J26, 11 - 2 - 1)</f>
        <v>3.3553873313333948</v>
      </c>
    </row>
    <row r="28" spans="1:17" ht="15.75" thickBot="1" x14ac:dyDescent="0.35"/>
    <row r="29" spans="1:17" ht="115.2" customHeight="1" x14ac:dyDescent="0.3">
      <c r="I29" s="68" t="s">
        <v>55</v>
      </c>
      <c r="J29" s="71" t="s">
        <v>23</v>
      </c>
      <c r="K29" s="71" t="s">
        <v>24</v>
      </c>
      <c r="L29" s="72" t="s">
        <v>25</v>
      </c>
    </row>
    <row r="30" spans="1:17" x14ac:dyDescent="0.3">
      <c r="I30" s="17"/>
      <c r="J30" s="4" t="str">
        <f>IF($L$17&gt;$K24,"значима","не значима")</f>
        <v>не значима</v>
      </c>
      <c r="K30" s="4" t="str">
        <f>IF($L$18&gt;$K24,"значима","не значима")</f>
        <v>значима</v>
      </c>
      <c r="L30" s="66" t="str">
        <f>IF($L$19&gt;$K24,"значима","не значима")</f>
        <v>значима</v>
      </c>
    </row>
    <row r="31" spans="1:17" x14ac:dyDescent="0.3">
      <c r="I31" s="17"/>
      <c r="J31" s="4" t="str">
        <f>IF($L$17&gt;$K25,"значима","не значима")</f>
        <v>не значима</v>
      </c>
      <c r="K31" s="4" t="str">
        <f>IF($L$18&gt;$K25,"значима","не значима")</f>
        <v>значима</v>
      </c>
      <c r="L31" s="66" t="str">
        <f>IF($L$19&gt;$K25,"значима","не значима")</f>
        <v>не значима</v>
      </c>
    </row>
    <row r="32" spans="1:17" ht="15.75" thickBot="1" x14ac:dyDescent="0.35">
      <c r="I32" s="24"/>
      <c r="J32" s="12" t="str">
        <f>IF($L$17&gt;$K26,"значима","не значима")</f>
        <v>не значима</v>
      </c>
      <c r="K32" s="12" t="str">
        <f>IF($L$18&gt;$K26,"значима","не значима")</f>
        <v>значима</v>
      </c>
      <c r="L32" s="13" t="str">
        <f>IF($L$19&gt;$K26,"значима","не значима")</f>
        <v>не значима</v>
      </c>
    </row>
    <row r="34" spans="9:13" ht="15.75" thickBot="1" x14ac:dyDescent="0.35"/>
    <row r="35" spans="9:13" ht="135.5" x14ac:dyDescent="0.3">
      <c r="I35" s="74" t="s">
        <v>56</v>
      </c>
      <c r="J35" s="75" t="s">
        <v>57</v>
      </c>
      <c r="K35" s="75" t="s">
        <v>58</v>
      </c>
      <c r="L35" s="75" t="s">
        <v>59</v>
      </c>
      <c r="M35" s="76" t="s">
        <v>60</v>
      </c>
    </row>
    <row r="36" spans="9:13" x14ac:dyDescent="0.3">
      <c r="I36" s="17">
        <v>0.9</v>
      </c>
      <c r="J36" s="4">
        <f>J17-K24*K17*SQRT(11/(11-2-1))</f>
        <v>-1.0377969503924622</v>
      </c>
      <c r="K36" s="4">
        <f>J17+K24*K17*SQRT(11/(11-2-1))</f>
        <v>0.84528016306610121</v>
      </c>
      <c r="L36" s="4">
        <f>J17-K26*K17*SQRT(11/(11-2-1))</f>
        <v>-1.7951801109026939</v>
      </c>
      <c r="M36" s="66">
        <f>J17+K26*K17*SQRT(11/(11-2-1))</f>
        <v>1.602663323576333</v>
      </c>
    </row>
    <row r="37" spans="9:13" x14ac:dyDescent="0.3">
      <c r="I37" s="17">
        <v>0.95</v>
      </c>
      <c r="J37" s="4">
        <f>J18-K24*K18*SQRT(11/(11-2-1))</f>
        <v>3.1334855563811478E-2</v>
      </c>
      <c r="K37" s="4">
        <f>J18+K24*K18*SQRT(11/(11-2-1))</f>
        <v>0.13533532887817384</v>
      </c>
      <c r="L37" s="4">
        <f>J18-K26*K18*SQRT(11/(11-2-1))</f>
        <v>-1.0494661990422788E-2</v>
      </c>
      <c r="M37" s="66">
        <f>J18+K26*K18*SQRT(11/(11-2-1))</f>
        <v>0.17716484643240812</v>
      </c>
    </row>
    <row r="38" spans="9:13" ht="15.75" thickBot="1" x14ac:dyDescent="0.35">
      <c r="I38" s="24">
        <v>0.99</v>
      </c>
      <c r="J38" s="12">
        <f>J19-K24*K19*SQRT(11/(11-2-1))</f>
        <v>-4.4691552574154733E-3</v>
      </c>
      <c r="K38" s="12">
        <f>J19+K24*K19*SQRT(11/(11-2-1))</f>
        <v>9.3481936842766289E-2</v>
      </c>
      <c r="L38" s="12">
        <f>J19-K26*K19*SQRT(11/(11-2-1))</f>
        <v>-4.386558102248115E-2</v>
      </c>
      <c r="M38" s="13">
        <f>J19+K26*K19*SQRT(11/(11-2-1))</f>
        <v>0.13287836260783198</v>
      </c>
    </row>
    <row r="40" spans="9:13" ht="15.75" thickBot="1" x14ac:dyDescent="0.35"/>
    <row r="41" spans="9:13" ht="120.45" x14ac:dyDescent="0.3">
      <c r="I41" s="73" t="s">
        <v>61</v>
      </c>
      <c r="J41" s="11"/>
      <c r="K41" s="11"/>
      <c r="L41" s="11"/>
      <c r="M41" s="67"/>
    </row>
    <row r="42" spans="9:13" ht="15.75" thickBot="1" x14ac:dyDescent="0.35">
      <c r="I42" s="24"/>
      <c r="J42" s="12" t="s">
        <v>62</v>
      </c>
      <c r="K42" s="12"/>
      <c r="L42" s="12"/>
      <c r="M42" s="13"/>
    </row>
    <row r="44" spans="9:13" ht="15.75" thickBot="1" x14ac:dyDescent="0.35"/>
    <row r="45" spans="9:13" ht="75.3" x14ac:dyDescent="0.3">
      <c r="I45" s="74" t="s">
        <v>63</v>
      </c>
      <c r="J45" s="70" t="s">
        <v>23</v>
      </c>
      <c r="K45" s="77" t="s">
        <v>64</v>
      </c>
    </row>
    <row r="46" spans="9:13" x14ac:dyDescent="0.3">
      <c r="I46" s="17"/>
      <c r="J46" s="4">
        <v>0.9</v>
      </c>
      <c r="K46" s="66">
        <f>FINV(1-J46,2+1,11-2-1)</f>
        <v>2.9237962883137798</v>
      </c>
    </row>
    <row r="47" spans="9:13" x14ac:dyDescent="0.3">
      <c r="I47" s="17"/>
      <c r="J47" s="4">
        <v>0.95</v>
      </c>
      <c r="K47" s="66">
        <f>FINV(1-J47,2+1,11-2-1)</f>
        <v>4.0661805513511604</v>
      </c>
    </row>
    <row r="48" spans="9:13" ht="15.75" thickBot="1" x14ac:dyDescent="0.35">
      <c r="I48" s="24"/>
      <c r="J48" s="12">
        <v>0.99</v>
      </c>
      <c r="K48" s="13">
        <f>FINV(1-J48,2+1,11-2-1)</f>
        <v>7.5909919475988525</v>
      </c>
    </row>
    <row r="50" spans="9:11" ht="15.75" thickBot="1" x14ac:dyDescent="0.35"/>
    <row r="51" spans="9:11" ht="135.5" x14ac:dyDescent="0.3">
      <c r="I51" s="74" t="s">
        <v>65</v>
      </c>
      <c r="J51" s="70" t="s">
        <v>23</v>
      </c>
      <c r="K51" s="69"/>
    </row>
    <row r="52" spans="9:11" x14ac:dyDescent="0.3">
      <c r="I52" s="17"/>
      <c r="J52" s="4">
        <v>0.9</v>
      </c>
      <c r="K52" s="66" t="str">
        <f>IF(K46&lt;4*J5/(1-J5),"применяем гипотезу","отклоняем")</f>
        <v>применяем гипотезу</v>
      </c>
    </row>
    <row r="53" spans="9:11" x14ac:dyDescent="0.3">
      <c r="I53" s="17"/>
      <c r="J53" s="4">
        <v>0.95</v>
      </c>
      <c r="K53" s="66" t="str">
        <f>IF(K47&lt;4*J5/(1-J5),"применяем гипотезу","отклоняем")</f>
        <v>применяем гипотезу</v>
      </c>
    </row>
    <row r="54" spans="9:11" ht="15.75" thickBot="1" x14ac:dyDescent="0.35">
      <c r="I54" s="24"/>
      <c r="J54" s="12">
        <v>0.99</v>
      </c>
      <c r="K54" s="13" t="str">
        <f>IF(K48&lt;4*J5/(1-J5),"применяем гипотезу","отклоняем")</f>
        <v>применяем гипотезу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5125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</xdr:colOff>
                <xdr:row>0</xdr:row>
                <xdr:rowOff>149629</xdr:rowOff>
              </to>
            </anchor>
          </objectPr>
        </oleObject>
      </mc:Choice>
      <mc:Fallback>
        <oleObject progId="Equation.DSMT4" shapeId="5125" r:id="rId3"/>
      </mc:Fallback>
    </mc:AlternateContent>
    <mc:AlternateContent xmlns:mc="http://schemas.openxmlformats.org/markup-compatibility/2006">
      <mc:Choice Requires="x14">
        <oleObject progId="Equation.DSMT4" shapeId="5124" r:id="rId5">
          <objectPr defaultSize="0" autoPict="0" r:id="rId6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191193</xdr:colOff>
                <xdr:row>1</xdr:row>
                <xdr:rowOff>0</xdr:rowOff>
              </to>
            </anchor>
          </objectPr>
        </oleObject>
      </mc:Choice>
      <mc:Fallback>
        <oleObject progId="Equation.DSMT4" shapeId="5124" r:id="rId5"/>
      </mc:Fallback>
    </mc:AlternateContent>
    <mc:AlternateContent xmlns:mc="http://schemas.openxmlformats.org/markup-compatibility/2006">
      <mc:Choice Requires="x14">
        <oleObject progId="Equation.DSMT4" shapeId="5123" r:id="rId7">
          <objectPr defaultSize="0" autoPict="0" r:id="rId8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207818</xdr:colOff>
                <xdr:row>1</xdr:row>
                <xdr:rowOff>0</xdr:rowOff>
              </to>
            </anchor>
          </objectPr>
        </oleObject>
      </mc:Choice>
      <mc:Fallback>
        <oleObject progId="Equation.DSMT4" shapeId="5123" r:id="rId7"/>
      </mc:Fallback>
    </mc:AlternateContent>
    <mc:AlternateContent xmlns:mc="http://schemas.openxmlformats.org/markup-compatibility/2006">
      <mc:Choice Requires="x14">
        <oleObject progId="Equation.DSMT4" shapeId="5122" r:id="rId9">
          <objectPr defaultSize="0" autoPict="0" r:id="rId10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191193</xdr:colOff>
                <xdr:row>1</xdr:row>
                <xdr:rowOff>0</xdr:rowOff>
              </to>
            </anchor>
          </objectPr>
        </oleObject>
      </mc:Choice>
      <mc:Fallback>
        <oleObject progId="Equation.DSMT4" shapeId="5122" r:id="rId9"/>
      </mc:Fallback>
    </mc:AlternateContent>
    <mc:AlternateContent xmlns:mc="http://schemas.openxmlformats.org/markup-compatibility/2006">
      <mc:Choice Requires="x14">
        <oleObject progId="Equation.DSMT4" shapeId="5121" r:id="rId11">
          <objectPr defaultSize="0" autoPict="0" r:id="rId12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166255</xdr:colOff>
                <xdr:row>1</xdr:row>
                <xdr:rowOff>0</xdr:rowOff>
              </to>
            </anchor>
          </objectPr>
        </oleObject>
      </mc:Choice>
      <mc:Fallback>
        <oleObject progId="Equation.DSMT4" shapeId="5121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См3</vt:lpstr>
      <vt:lpstr>См1, 2</vt:lpstr>
      <vt:lpstr>Регрессия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Malinina</dc:creator>
  <cp:lastModifiedBy>Lenovo</cp:lastModifiedBy>
  <dcterms:created xsi:type="dcterms:W3CDTF">2021-09-19T11:03:03Z</dcterms:created>
  <dcterms:modified xsi:type="dcterms:W3CDTF">2022-10-18T06:12:21Z</dcterms:modified>
</cp:coreProperties>
</file>