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B1F7286-DE8F-4A9C-98D1-00567C909B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  <sheet name="Задание 2" sheetId="2" r:id="rId2"/>
    <sheet name="Задание 3" sheetId="3" r:id="rId3"/>
  </sheets>
  <definedNames>
    <definedName name="solver_adj" localSheetId="0" hidden="1">'Задание 1'!$AM$3:$AM$25,'Задание 1'!$AO$3:$AO$25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'Задание 1'!$BC$3:$BC$4</definedName>
    <definedName name="solver_lhs2" localSheetId="0" hidden="1">'Задание 1'!$BC$5</definedName>
    <definedName name="solver_lhs3" localSheetId="0" hidden="1">'Задание 1'!$BC$6:$BC$27</definedName>
    <definedName name="solver_lhs4" localSheetId="0" hidden="1">'Задание 1'!$BO$22</definedName>
    <definedName name="solver_lhs5" localSheetId="0" hidden="1">'Задание 1'!$BO$23</definedName>
    <definedName name="solver_lhs6" localSheetId="0" hidden="1">'Задание 1'!$BO$3:$BO$21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'Задание 1'!$AM$2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'Задание 1'!$BE$3:$BE$4</definedName>
    <definedName name="solver_rhs2" localSheetId="0" hidden="1">1</definedName>
    <definedName name="solver_rhs3" localSheetId="0" hidden="1">'Задание 1'!$BE$6:$BE$27</definedName>
    <definedName name="solver_rhs4" localSheetId="0" hidden="1">1</definedName>
    <definedName name="solver_rhs5" localSheetId="0" hidden="1">0</definedName>
    <definedName name="solver_rhs6" localSheetId="0" hidden="1">'Задание 1'!$BQ$3:$BQ$21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1" i="1" l="1"/>
  <c r="T21" i="1"/>
  <c r="V21" i="1"/>
  <c r="X21" i="1"/>
  <c r="Z21" i="1"/>
  <c r="AB21" i="1"/>
  <c r="AD21" i="1"/>
  <c r="AF21" i="1"/>
  <c r="AF23" i="1"/>
  <c r="AD23" i="1"/>
  <c r="AB23" i="1"/>
  <c r="Z23" i="1"/>
  <c r="Z25" i="1"/>
  <c r="AB25" i="1"/>
  <c r="AD25" i="1"/>
  <c r="AF25" i="1"/>
  <c r="AF27" i="1"/>
  <c r="AD27" i="1"/>
  <c r="AB27" i="1"/>
  <c r="Z27" i="1"/>
  <c r="X27" i="1"/>
  <c r="X25" i="1"/>
  <c r="X23" i="1"/>
  <c r="V23" i="1"/>
  <c r="V25" i="1"/>
  <c r="V27" i="1"/>
  <c r="T27" i="1"/>
  <c r="T25" i="1"/>
  <c r="T23" i="1"/>
  <c r="T19" i="1"/>
  <c r="V19" i="1"/>
  <c r="X19" i="1"/>
  <c r="Z19" i="1"/>
  <c r="AB19" i="1"/>
  <c r="AD19" i="1"/>
  <c r="AE20" i="1"/>
  <c r="AC20" i="1"/>
  <c r="AA20" i="1"/>
  <c r="Y20" i="1"/>
  <c r="Y22" i="1"/>
  <c r="AA22" i="1"/>
  <c r="AC22" i="1"/>
  <c r="AE22" i="1"/>
  <c r="AG24" i="1"/>
  <c r="AG22" i="1"/>
  <c r="W22" i="1"/>
  <c r="W20" i="1"/>
  <c r="U20" i="1"/>
  <c r="U22" i="1"/>
  <c r="U24" i="1"/>
  <c r="W24" i="1"/>
  <c r="Y24" i="1"/>
  <c r="AA24" i="1"/>
  <c r="AC24" i="1"/>
  <c r="AE24" i="1"/>
  <c r="AE26" i="1"/>
  <c r="AC26" i="1"/>
  <c r="AA26" i="1"/>
  <c r="Y26" i="1"/>
  <c r="W26" i="1"/>
  <c r="U26" i="1"/>
  <c r="U28" i="1"/>
  <c r="W28" i="1"/>
  <c r="Y28" i="1"/>
  <c r="AA28" i="1"/>
  <c r="AC28" i="1"/>
  <c r="AE28" i="1"/>
  <c r="AG28" i="1"/>
  <c r="AG26" i="1"/>
  <c r="AG20" i="1"/>
  <c r="AF19" i="1"/>
  <c r="AM2" i="1" l="1"/>
  <c r="BO2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3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BO19" i="1"/>
  <c r="BO22" i="1"/>
  <c r="BO21" i="1"/>
  <c r="BO20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C27" i="1"/>
  <c r="BC26" i="1"/>
  <c r="BC25" i="1"/>
  <c r="BC24" i="1"/>
  <c r="BC23" i="1"/>
  <c r="BC21" i="1"/>
  <c r="BC22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W5" i="3" l="1"/>
  <c r="Z18" i="3"/>
  <c r="AH3" i="3" s="1"/>
  <c r="Z17" i="3"/>
  <c r="AF3" i="3" s="1"/>
  <c r="W15" i="3"/>
  <c r="W14" i="3"/>
  <c r="W13" i="3"/>
  <c r="Z19" i="3" s="1"/>
  <c r="AB14" i="1"/>
  <c r="AO20" i="2" s="1"/>
  <c r="S11" i="1"/>
  <c r="T12" i="1"/>
  <c r="V12" i="1"/>
  <c r="W11" i="1"/>
  <c r="Y11" i="1"/>
  <c r="AA11" i="1"/>
  <c r="AC11" i="1"/>
  <c r="AE11" i="1"/>
  <c r="AG15" i="2"/>
  <c r="AG13" i="3" l="1"/>
  <c r="AK10" i="3"/>
  <c r="AK5" i="3"/>
  <c r="AM10" i="3"/>
  <c r="AG5" i="3"/>
  <c r="AG15" i="3"/>
  <c r="AG14" i="3"/>
  <c r="AM5" i="3"/>
  <c r="U12" i="2"/>
  <c r="W12" i="2"/>
  <c r="Y12" i="2"/>
  <c r="AA12" i="2"/>
  <c r="AG14" i="2"/>
  <c r="AO19" i="2" s="1"/>
  <c r="AF11" i="2"/>
  <c r="AF9" i="2"/>
  <c r="AF7" i="2"/>
  <c r="AF5" i="2"/>
  <c r="AF3" i="2"/>
  <c r="AD3" i="2"/>
  <c r="AD5" i="2"/>
  <c r="AD9" i="2"/>
  <c r="AD7" i="2"/>
  <c r="AD11" i="2"/>
  <c r="AB11" i="2"/>
  <c r="AB9" i="2"/>
  <c r="AB7" i="2"/>
  <c r="AB5" i="2"/>
  <c r="AB3" i="2"/>
  <c r="Z3" i="2"/>
  <c r="Z5" i="2"/>
  <c r="Z7" i="2"/>
  <c r="Z9" i="2"/>
  <c r="Z11" i="2"/>
  <c r="X11" i="2"/>
  <c r="X9" i="2"/>
  <c r="X7" i="2"/>
  <c r="X5" i="2"/>
  <c r="X3" i="2"/>
  <c r="V3" i="2"/>
  <c r="V5" i="2"/>
  <c r="V7" i="2"/>
  <c r="V9" i="2"/>
  <c r="V11" i="2"/>
  <c r="T3" i="2"/>
  <c r="T5" i="2"/>
  <c r="T7" i="2"/>
  <c r="T9" i="2"/>
  <c r="T11" i="2"/>
  <c r="AG4" i="2"/>
  <c r="AG6" i="2"/>
  <c r="AG8" i="2"/>
  <c r="AG10" i="2"/>
  <c r="AG12" i="2"/>
  <c r="AE12" i="2"/>
  <c r="AE10" i="2"/>
  <c r="AE8" i="2"/>
  <c r="AE6" i="2"/>
  <c r="AE4" i="2"/>
  <c r="AC6" i="2"/>
  <c r="AC8" i="2"/>
  <c r="AC10" i="2"/>
  <c r="AC12" i="2"/>
  <c r="AA10" i="2"/>
  <c r="AA8" i="2"/>
  <c r="AA4" i="2"/>
  <c r="Y4" i="2"/>
  <c r="Y6" i="2"/>
  <c r="Y8" i="2"/>
  <c r="Y10" i="2"/>
  <c r="W10" i="2"/>
  <c r="W8" i="2"/>
  <c r="W6" i="2"/>
  <c r="W4" i="2"/>
  <c r="U4" i="2"/>
  <c r="U6" i="2"/>
  <c r="U8" i="2"/>
  <c r="U10" i="2"/>
  <c r="AC4" i="2"/>
  <c r="AA6" i="2"/>
  <c r="AB10" i="1"/>
  <c r="X12" i="1"/>
  <c r="AF12" i="1"/>
  <c r="AF10" i="1"/>
  <c r="AF8" i="1"/>
  <c r="AF6" i="1"/>
  <c r="AF4" i="1"/>
  <c r="AD4" i="1"/>
  <c r="AD6" i="1"/>
  <c r="AD8" i="1"/>
  <c r="AD10" i="1"/>
  <c r="AD12" i="1"/>
  <c r="AB12" i="1"/>
  <c r="AB8" i="1"/>
  <c r="AB6" i="1"/>
  <c r="AB4" i="1"/>
  <c r="Z4" i="1"/>
  <c r="Z6" i="1"/>
  <c r="Z8" i="1"/>
  <c r="Z10" i="1"/>
  <c r="Z12" i="1"/>
  <c r="X10" i="1"/>
  <c r="X8" i="1"/>
  <c r="X6" i="1"/>
  <c r="X4" i="1"/>
  <c r="V4" i="1"/>
  <c r="V6" i="1"/>
  <c r="V8" i="1"/>
  <c r="V10" i="1"/>
  <c r="T10" i="1"/>
  <c r="T8" i="1"/>
  <c r="T6" i="1"/>
  <c r="T4" i="1"/>
  <c r="AG11" i="1"/>
  <c r="AG9" i="1"/>
  <c r="AG7" i="1"/>
  <c r="AG5" i="1"/>
  <c r="AG3" i="1"/>
  <c r="AE5" i="1"/>
  <c r="AE3" i="1"/>
  <c r="AE7" i="1"/>
  <c r="AE9" i="1"/>
  <c r="AC9" i="1"/>
  <c r="AC7" i="1"/>
  <c r="AC5" i="1"/>
  <c r="AC3" i="1"/>
  <c r="AA3" i="1"/>
  <c r="AA5" i="1"/>
  <c r="AA7" i="1"/>
  <c r="AA9" i="1"/>
  <c r="Y9" i="1"/>
  <c r="Y7" i="1"/>
  <c r="Y5" i="1"/>
  <c r="Y3" i="1"/>
  <c r="W3" i="1"/>
  <c r="W5" i="1"/>
  <c r="W7" i="1"/>
  <c r="W9" i="1"/>
  <c r="U11" i="1"/>
  <c r="U9" i="1"/>
  <c r="U7" i="1"/>
  <c r="U5" i="1"/>
  <c r="U3" i="1"/>
  <c r="S3" i="1"/>
  <c r="S9" i="1"/>
  <c r="S5" i="1"/>
  <c r="S7" i="1"/>
  <c r="K22" i="3" l="1"/>
  <c r="K23" i="3" s="1"/>
  <c r="H22" i="3"/>
  <c r="H23" i="3" s="1"/>
  <c r="G22" i="3"/>
  <c r="G23" i="3" s="1"/>
  <c r="I22" i="3"/>
  <c r="I23" i="3" s="1"/>
  <c r="J22" i="3"/>
  <c r="J23" i="3" s="1"/>
</calcChain>
</file>

<file path=xl/sharedStrings.xml><?xml version="1.0" encoding="utf-8"?>
<sst xmlns="http://schemas.openxmlformats.org/spreadsheetml/2006/main" count="264" uniqueCount="158">
  <si>
    <t>|</t>
  </si>
  <si>
    <t>--&gt;</t>
  </si>
  <si>
    <t>Затраты(оранжевый путь):</t>
  </si>
  <si>
    <t>8</t>
  </si>
  <si>
    <t>16</t>
  </si>
  <si>
    <t>24</t>
  </si>
  <si>
    <t>32</t>
  </si>
  <si>
    <t>40</t>
  </si>
  <si>
    <t>42</t>
  </si>
  <si>
    <t>43</t>
  </si>
  <si>
    <t>44</t>
  </si>
  <si>
    <t>45</t>
  </si>
  <si>
    <t>46</t>
  </si>
  <si>
    <t>47</t>
  </si>
  <si>
    <t>Путь:</t>
  </si>
  <si>
    <t>1 - 9 - 10 - 18 - 26 - 34 - 42 - 43 - 44 - 45 - 46 - 47 - 48</t>
  </si>
  <si>
    <t>Затраты</t>
  </si>
  <si>
    <t>Шаговый путь минимальных затрат</t>
  </si>
  <si>
    <t>Прибыль</t>
  </si>
  <si>
    <t>Шаги по максимальной прибыли</t>
  </si>
  <si>
    <t>Максимальная прибыль(оранжевый путь):</t>
  </si>
  <si>
    <t>Максимальная прибыль(оранжевый путь + салатовый):</t>
  </si>
  <si>
    <t>Путь максимальной прибыль(оранжевый путь):</t>
  </si>
  <si>
    <t>Путь максимальной прибыль(оранжевый путь + салатовый):</t>
  </si>
  <si>
    <t>1 - 9 - 17 - 25 - 33 - 34 - 35 - 36 - 37 - 45 - 46 - 47 - 48</t>
  </si>
  <si>
    <t>1 - 9 - 17 - 25 - 33 - 34 - 35 - 36 - 37 - 38 - 39 - 47 - 48</t>
  </si>
  <si>
    <t>Отношение максимальная прибыль(оранжевый путь) к затраты(оранжевый путь):</t>
  </si>
  <si>
    <t>256 : 159</t>
  </si>
  <si>
    <t>Отношение максимальная прибыль(оранжевый путь + салатовый) к затраты(оранжевый путь):</t>
  </si>
  <si>
    <t>267 : 159</t>
  </si>
  <si>
    <t>Равномерный закон распределенияя</t>
  </si>
  <si>
    <t xml:space="preserve">p(x) = </t>
  </si>
  <si>
    <t>/</t>
  </si>
  <si>
    <t>\</t>
  </si>
  <si>
    <t>при</t>
  </si>
  <si>
    <t>&lt;= x &lt;=</t>
  </si>
  <si>
    <t>or</t>
  </si>
  <si>
    <t>F(x) =</t>
  </si>
  <si>
    <t>x &gt; 24</t>
  </si>
  <si>
    <t>x &lt; 18</t>
  </si>
  <si>
    <t>x &lt;= 18</t>
  </si>
  <si>
    <t>(x - 18) / 6</t>
  </si>
  <si>
    <t xml:space="preserve">M(x) = </t>
  </si>
  <si>
    <t>D(x) =</t>
  </si>
  <si>
    <t>δ(x) =</t>
  </si>
  <si>
    <t>Минимально возможные затраты при условии, что все шаги будут иметь одинаковые затраты, которые равны 18:</t>
  </si>
  <si>
    <t xml:space="preserve">a = </t>
  </si>
  <si>
    <t xml:space="preserve">b = </t>
  </si>
  <si>
    <t xml:space="preserve">Число шагов: </t>
  </si>
  <si>
    <t>Максимально возможные затраты при условии, что все шаги будут иметь одинаковые затраты, которые равны 24:</t>
  </si>
  <si>
    <t>Затраты при условии, что все шаги будут иметь одинаковые затраты, которые равны M(x):</t>
  </si>
  <si>
    <t>Значение затрат:</t>
  </si>
  <si>
    <t>Вероятность(p(x)):</t>
  </si>
  <si>
    <t>x &gt; 216</t>
  </si>
  <si>
    <t>x &lt; 288</t>
  </si>
  <si>
    <t>x &lt;= 216</t>
  </si>
  <si>
    <t>x &gt; 288</t>
  </si>
  <si>
    <t xml:space="preserve">(x - 216) / 72 </t>
  </si>
  <si>
    <t>Проценты:</t>
  </si>
  <si>
    <t>Нахождение пути</t>
  </si>
  <si>
    <t>F=</t>
  </si>
  <si>
    <t>x19</t>
  </si>
  <si>
    <t>x2_10</t>
  </si>
  <si>
    <t>x34</t>
  </si>
  <si>
    <t>x4_12</t>
  </si>
  <si>
    <t>x45</t>
  </si>
  <si>
    <t>x56</t>
  </si>
  <si>
    <t>x67</t>
  </si>
  <si>
    <t>x7_15</t>
  </si>
  <si>
    <t>x9_10</t>
  </si>
  <si>
    <t>x10_18</t>
  </si>
  <si>
    <t>x11_12</t>
  </si>
  <si>
    <t>x12_20</t>
  </si>
  <si>
    <t>x12_13</t>
  </si>
  <si>
    <t>x13_14</t>
  </si>
  <si>
    <t>x14_15</t>
  </si>
  <si>
    <t>x15_16</t>
  </si>
  <si>
    <t>x17_25</t>
  </si>
  <si>
    <t>x18_26</t>
  </si>
  <si>
    <t>x19_27</t>
  </si>
  <si>
    <t>x20_21</t>
  </si>
  <si>
    <t>x21_29</t>
  </si>
  <si>
    <t>x22_23</t>
  </si>
  <si>
    <t>x23_31</t>
  </si>
  <si>
    <t>x25_33</t>
  </si>
  <si>
    <t>x26_34</t>
  </si>
  <si>
    <t>x27_35</t>
  </si>
  <si>
    <t>x27_28</t>
  </si>
  <si>
    <t>x28_36</t>
  </si>
  <si>
    <t>x29_37</t>
  </si>
  <si>
    <t>x29_30</t>
  </si>
  <si>
    <t>x30_31</t>
  </si>
  <si>
    <t>x31_32</t>
  </si>
  <si>
    <t>x33_34</t>
  </si>
  <si>
    <t>x34_42</t>
  </si>
  <si>
    <t>x35_43</t>
  </si>
  <si>
    <t>x36_44</t>
  </si>
  <si>
    <t>x37_45</t>
  </si>
  <si>
    <t>x38_39</t>
  </si>
  <si>
    <t>x39_40</t>
  </si>
  <si>
    <t>x41_42</t>
  </si>
  <si>
    <t>x42_43</t>
  </si>
  <si>
    <t>x43_44</t>
  </si>
  <si>
    <t>x44_45</t>
  </si>
  <si>
    <t>x46_47</t>
  </si>
  <si>
    <t>x47_48</t>
  </si>
  <si>
    <t>Ограничения на смежность:</t>
  </si>
  <si>
    <t>x19 - x9_10 = 0</t>
  </si>
  <si>
    <t>x2_10 + x9_10 - x10_18 = 0</t>
  </si>
  <si>
    <t>x19 = 1</t>
  </si>
  <si>
    <t>x34 - x4_12 - x45 = 0</t>
  </si>
  <si>
    <t>x45 - x56 = 0</t>
  </si>
  <si>
    <t>x56 - x67 = 0</t>
  </si>
  <si>
    <t>x67 - x7_15 = 0</t>
  </si>
  <si>
    <t>x11_12 + x4_12 - x12_20 - x12_13 = 0</t>
  </si>
  <si>
    <t>x12_13 - x13_14 = 0</t>
  </si>
  <si>
    <t>x13_14 - x14_15 = 0</t>
  </si>
  <si>
    <t>x14_15 - x15_16 = 0</t>
  </si>
  <si>
    <t>x15_16 = 0</t>
  </si>
  <si>
    <t>=</t>
  </si>
  <si>
    <t>x12_20 - x20_21 = 0</t>
  </si>
  <si>
    <t>x20_21 - x21_29 = 0</t>
  </si>
  <si>
    <t>x22_23 - x23_31 = 0</t>
  </si>
  <si>
    <t>x22_23 = 0</t>
  </si>
  <si>
    <t>x2_10 = 0</t>
  </si>
  <si>
    <t>x10_18 - x18_26 = 0</t>
  </si>
  <si>
    <t>x19_27 = 0</t>
  </si>
  <si>
    <t>x19_27 - x27_35 - x27_28 = 0</t>
  </si>
  <si>
    <t>x17_25 = 0</t>
  </si>
  <si>
    <t>x17_25 - x25_33 =0</t>
  </si>
  <si>
    <t>x25_33 - x33_34 = 0</t>
  </si>
  <si>
    <t>x18_26 - x26_34 = 0</t>
  </si>
  <si>
    <t>x33_34 + x26_34 - x34_42 = 0</t>
  </si>
  <si>
    <t>x27_28 - x28_36 = 0</t>
  </si>
  <si>
    <t>x21_29 - x29_37 - x29_30 = 0</t>
  </si>
  <si>
    <t>x29_30 - x30_31 = 0</t>
  </si>
  <si>
    <t>x30_31 + x23_31 - x31_32 = 0</t>
  </si>
  <si>
    <t>x31_32 = 0</t>
  </si>
  <si>
    <t>x28_36 - x36_44 = 0</t>
  </si>
  <si>
    <t>x29_37 - x37_45 = 0</t>
  </si>
  <si>
    <t>x38_39 - x39_40 = 0</t>
  </si>
  <si>
    <t>x27_35 - x35_43 = 0</t>
  </si>
  <si>
    <t>x38_39 = 0</t>
  </si>
  <si>
    <t>x39_40 = 0</t>
  </si>
  <si>
    <t>x41_42 = 0</t>
  </si>
  <si>
    <t>x41_42 + x34_42 - x42_43 = 0</t>
  </si>
  <si>
    <t>x11_12 = 0</t>
  </si>
  <si>
    <t>x42_43 + x35_43 - x43_44 = 0</t>
  </si>
  <si>
    <t>x43_44 + x36_44 - x44_45 = 0</t>
  </si>
  <si>
    <t>x44_45 + x37_45 - x45_46 = 0</t>
  </si>
  <si>
    <t>x45_46 - x46_47 = 0</t>
  </si>
  <si>
    <t>x46_47 - x47_48 = 0</t>
  </si>
  <si>
    <t>x47_48 = 1</t>
  </si>
  <si>
    <t>x45_46</t>
  </si>
  <si>
    <t>Путь</t>
  </si>
  <si>
    <t>x34 = 0</t>
  </si>
  <si>
    <t>&lt;--</t>
  </si>
  <si>
    <t>Путь: 1 -  9  - 10  - 18  -  26 - 27 - 35 - 36 -37 - 38 - 46 - 47 - 48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</si>
</sst>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24"/>
      <color theme="1"/>
      <name val="Bookman Old Style"/>
      <family val="1"/>
      <charset val="204"/>
    </font>
    <font>
      <b/>
      <sz val="24"/>
      <color theme="1"/>
      <name val="Bookman Old Style"/>
      <family val="1"/>
      <charset val="204"/>
    </font>
    <font>
      <b/>
      <i/>
      <sz val="24"/>
      <color theme="1"/>
      <name val="Bookman Old Style"/>
      <family val="1"/>
      <charset val="204"/>
    </font>
    <font>
      <b/>
      <sz val="26"/>
      <color theme="1"/>
      <name val="Bookman Old Style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0" fontId="3" fillId="0" borderId="0" xfId="1" applyNumberFormat="1" applyFont="1"/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22" fontId="3" fillId="0" borderId="0" xfId="0" applyNumberFormat="1" applyFont="1"/>
    <xf numFmtId="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3" fillId="9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0" xfId="0" applyFont="1" applyBorder="1"/>
    <xf numFmtId="0" fontId="3" fillId="0" borderId="17" xfId="0" applyFont="1" applyBorder="1"/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00FF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Распределения затрат на проведение оптимального управления всем процессом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'Задание 3'!$G$21:$K$21</c:f>
              <c:numCache>
                <c:formatCode>General</c:formatCode>
                <c:ptCount val="5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</c:numCache>
            </c:numRef>
          </c:cat>
          <c:val>
            <c:numRef>
              <c:f>'Задание 3'!$G$23:$K$23</c:f>
              <c:numCache>
                <c:formatCode>0.00%</c:formatCode>
                <c:ptCount val="5"/>
                <c:pt idx="0">
                  <c:v>0.125</c:v>
                </c:pt>
                <c:pt idx="1">
                  <c:v>0.19444444444444442</c:v>
                </c:pt>
                <c:pt idx="2">
                  <c:v>0.2638888888888889</c:v>
                </c:pt>
                <c:pt idx="3">
                  <c:v>0.33333333333333331</c:v>
                </c:pt>
                <c:pt idx="4">
                  <c:v>0.40277777777777773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3-4D78-A893-91E56CC736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3934528"/>
        <c:axId val="1773930368"/>
      </c:barChart>
      <c:catAx>
        <c:axId val="17739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930368"/>
        <c:crosses val="autoZero"/>
        <c:auto val="1"/>
        <c:lblAlgn val="ctr"/>
        <c:lblOffset val="100"/>
        <c:noMultiLvlLbl val="0"/>
      </c:catAx>
      <c:valAx>
        <c:axId val="1773930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739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152400</xdr:colOff>
      <xdr:row>0</xdr:row>
      <xdr:rowOff>0</xdr:rowOff>
    </xdr:from>
    <xdr:to>
      <xdr:col>59</xdr:col>
      <xdr:colOff>152401</xdr:colOff>
      <xdr:row>16</xdr:row>
      <xdr:rowOff>368534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0" y="0"/>
          <a:ext cx="7924800" cy="6693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32426</xdr:colOff>
      <xdr:row>24</xdr:row>
      <xdr:rowOff>21384</xdr:rowOff>
    </xdr:from>
    <xdr:to>
      <xdr:col>18</xdr:col>
      <xdr:colOff>241610</xdr:colOff>
      <xdr:row>37</xdr:row>
      <xdr:rowOff>356681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T40"/>
  <sheetViews>
    <sheetView tabSelected="1" zoomScale="25" zoomScaleNormal="70" workbookViewId="0">
      <selection activeCell="AL42" sqref="AL42"/>
    </sheetView>
  </sheetViews>
  <sheetFormatPr defaultRowHeight="30.6" x14ac:dyDescent="0.55000000000000004"/>
  <cols>
    <col min="1" max="1" width="8.88671875" style="1"/>
    <col min="2" max="16" width="9.109375" style="1" bestFit="1" customWidth="1"/>
    <col min="17" max="18" width="8.88671875" style="1"/>
    <col min="19" max="19" width="9.109375" style="1" bestFit="1" customWidth="1"/>
    <col min="20" max="20" width="8.88671875" style="1"/>
    <col min="21" max="21" width="9.109375" style="1" bestFit="1" customWidth="1"/>
    <col min="22" max="22" width="8.88671875" style="1"/>
    <col min="23" max="23" width="9.109375" style="1" bestFit="1" customWidth="1"/>
    <col min="24" max="24" width="8.88671875" style="1"/>
    <col min="25" max="25" width="9.109375" style="1" bestFit="1" customWidth="1"/>
    <col min="26" max="26" width="8.88671875" style="1"/>
    <col min="27" max="27" width="9.109375" style="1" bestFit="1" customWidth="1"/>
    <col min="28" max="28" width="10.77734375" style="1" bestFit="1" customWidth="1"/>
    <col min="29" max="29" width="9.109375" style="1" bestFit="1" customWidth="1"/>
    <col min="30" max="30" width="8.88671875" style="1"/>
    <col min="31" max="31" width="9.109375" style="1" bestFit="1" customWidth="1"/>
    <col min="32" max="32" width="8.88671875" style="1"/>
    <col min="33" max="33" width="9.109375" style="1" bestFit="1" customWidth="1"/>
    <col min="34" max="37" width="8.88671875" style="1"/>
    <col min="38" max="38" width="16.109375" style="1" customWidth="1"/>
    <col min="39" max="39" width="25.88671875" style="1" customWidth="1"/>
    <col min="40" max="40" width="15.33203125" style="1" customWidth="1"/>
    <col min="41" max="41" width="9.109375" style="1" bestFit="1" customWidth="1"/>
    <col min="42" max="52" width="8.88671875" style="1"/>
    <col min="53" max="53" width="16.77734375" style="1" bestFit="1" customWidth="1"/>
    <col min="54" max="54" width="8.88671875" style="1"/>
    <col min="55" max="55" width="17.88671875" style="1" bestFit="1" customWidth="1"/>
    <col min="56" max="56" width="8.88671875" style="1"/>
    <col min="57" max="57" width="9.109375" style="1" bestFit="1" customWidth="1"/>
    <col min="58" max="64" width="8.88671875" style="1"/>
    <col min="65" max="65" width="16.77734375" style="1" bestFit="1" customWidth="1"/>
    <col min="66" max="66" width="8.88671875" style="1"/>
    <col min="67" max="67" width="50.88671875" style="1" bestFit="1" customWidth="1"/>
    <col min="68" max="68" width="8.88671875" style="1"/>
    <col min="69" max="69" width="9" style="1" bestFit="1" customWidth="1"/>
    <col min="70" max="16384" width="8.88671875" style="1"/>
  </cols>
  <sheetData>
    <row r="1" spans="2:72" ht="31.2" thickBot="1" x14ac:dyDescent="0.6">
      <c r="B1" s="54" t="s">
        <v>16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4"/>
      <c r="R1" s="4"/>
      <c r="S1" s="55" t="s">
        <v>17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6"/>
      <c r="AH1" s="2"/>
      <c r="AI1" s="2"/>
      <c r="AJ1" s="2"/>
      <c r="AK1" s="2"/>
      <c r="AL1" s="3" t="s">
        <v>59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  <c r="BR1" s="2"/>
      <c r="BS1" s="2"/>
      <c r="BT1" s="2"/>
    </row>
    <row r="2" spans="2:72" ht="45.6" customHeight="1" thickBot="1" x14ac:dyDescent="0.6">
      <c r="B2" s="6"/>
      <c r="C2" s="21">
        <v>20</v>
      </c>
      <c r="D2" s="8"/>
      <c r="E2" s="21">
        <v>20</v>
      </c>
      <c r="F2" s="9"/>
      <c r="G2" s="21">
        <v>14</v>
      </c>
      <c r="H2" s="10"/>
      <c r="I2" s="21">
        <v>11</v>
      </c>
      <c r="J2" s="11"/>
      <c r="K2" s="21">
        <v>17</v>
      </c>
      <c r="L2" s="12"/>
      <c r="M2" s="21">
        <v>11</v>
      </c>
      <c r="N2" s="13"/>
      <c r="O2" s="21">
        <v>20</v>
      </c>
      <c r="P2" s="14"/>
      <c r="Q2" s="16"/>
      <c r="R2" s="16"/>
      <c r="S2" s="8">
        <v>41</v>
      </c>
      <c r="T2" s="57" t="s">
        <v>1</v>
      </c>
      <c r="U2" s="41" t="s">
        <v>8</v>
      </c>
      <c r="V2" s="58" t="s">
        <v>1</v>
      </c>
      <c r="W2" s="41" t="s">
        <v>9</v>
      </c>
      <c r="X2" s="58" t="s">
        <v>1</v>
      </c>
      <c r="Y2" s="41" t="s">
        <v>10</v>
      </c>
      <c r="Z2" s="58" t="s">
        <v>1</v>
      </c>
      <c r="AA2" s="41" t="s">
        <v>11</v>
      </c>
      <c r="AB2" s="58" t="s">
        <v>1</v>
      </c>
      <c r="AC2" s="46" t="s">
        <v>12</v>
      </c>
      <c r="AD2" s="58" t="s">
        <v>1</v>
      </c>
      <c r="AE2" s="47" t="s">
        <v>13</v>
      </c>
      <c r="AF2" s="58" t="s">
        <v>1</v>
      </c>
      <c r="AG2" s="14">
        <v>48</v>
      </c>
      <c r="AH2" s="2"/>
      <c r="AI2" s="2"/>
      <c r="AJ2" s="2"/>
      <c r="AK2" s="2"/>
      <c r="AL2" s="15" t="s">
        <v>60</v>
      </c>
      <c r="AM2" s="59">
        <f>SUM(AM3:AM25,AO3:AO25)</f>
        <v>12.0000069967556</v>
      </c>
      <c r="AN2" s="16"/>
      <c r="AO2" s="16"/>
      <c r="AP2" s="16"/>
      <c r="AQ2" s="60" t="s">
        <v>154</v>
      </c>
      <c r="AR2" s="60"/>
      <c r="AS2" s="60"/>
      <c r="AT2" s="16"/>
      <c r="AU2" s="16" t="s">
        <v>106</v>
      </c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7"/>
      <c r="BR2" s="2"/>
      <c r="BS2" s="2"/>
      <c r="BT2" s="2"/>
    </row>
    <row r="3" spans="2:72" ht="45.6" customHeight="1" thickBot="1" x14ac:dyDescent="0.6">
      <c r="B3" s="61">
        <v>18</v>
      </c>
      <c r="C3" s="21"/>
      <c r="D3" s="21">
        <v>11</v>
      </c>
      <c r="E3" s="21"/>
      <c r="F3" s="21">
        <v>8</v>
      </c>
      <c r="G3" s="21"/>
      <c r="H3" s="21">
        <v>8</v>
      </c>
      <c r="I3" s="21"/>
      <c r="J3" s="21">
        <v>16</v>
      </c>
      <c r="K3" s="21"/>
      <c r="L3" s="21">
        <v>16</v>
      </c>
      <c r="M3" s="21"/>
      <c r="N3" s="21">
        <v>11</v>
      </c>
      <c r="O3" s="21"/>
      <c r="P3" s="21">
        <v>9</v>
      </c>
      <c r="Q3" s="16"/>
      <c r="R3" s="16"/>
      <c r="S3" s="49" t="str">
        <f>IF(C4&gt;=B3,"|","")</f>
        <v/>
      </c>
      <c r="T3" s="49"/>
      <c r="U3" s="62" t="str">
        <f>IF(E4&gt;=D3,"|","")</f>
        <v>|</v>
      </c>
      <c r="V3" s="49"/>
      <c r="W3" s="49" t="str">
        <f>IF(G4&gt;=F3,"|","")</f>
        <v>|</v>
      </c>
      <c r="X3" s="49"/>
      <c r="Y3" s="49" t="str">
        <f>IF(I4&gt;=H3,"|","")</f>
        <v>|</v>
      </c>
      <c r="Z3" s="49"/>
      <c r="AA3" s="49" t="str">
        <f>IF(K4&gt;=J3,"|","")</f>
        <v>|</v>
      </c>
      <c r="AB3" s="49"/>
      <c r="AC3" s="49" t="str">
        <f>IF(M4&gt;=L3,"|","")</f>
        <v/>
      </c>
      <c r="AD3" s="49"/>
      <c r="AE3" s="49" t="str">
        <f>IF(O4&gt;=N3,"|","")</f>
        <v/>
      </c>
      <c r="AF3" s="49"/>
      <c r="AG3" s="63" t="str">
        <f>IF(Q4&gt;=P3,"|","")</f>
        <v/>
      </c>
      <c r="AH3" s="2"/>
      <c r="AI3" s="2"/>
      <c r="AJ3" s="2"/>
      <c r="AK3" s="2"/>
      <c r="AL3" s="15" t="s">
        <v>61</v>
      </c>
      <c r="AM3" s="59">
        <v>1</v>
      </c>
      <c r="AN3" s="16" t="s">
        <v>84</v>
      </c>
      <c r="AO3" s="59">
        <v>0</v>
      </c>
      <c r="AP3" s="16"/>
      <c r="AQ3" s="16" t="str">
        <f>IF(ROUNDDOWN(AM3,0)=1,AL3,"")</f>
        <v>x19</v>
      </c>
      <c r="AR3" s="16"/>
      <c r="AS3" s="16" t="str">
        <f>IF(ROUNDDOWN(AO3,0)=1,AN3,"")</f>
        <v/>
      </c>
      <c r="AT3" s="16"/>
      <c r="AU3" s="64" t="s">
        <v>107</v>
      </c>
      <c r="AV3" s="65"/>
      <c r="AW3" s="65"/>
      <c r="AX3" s="65"/>
      <c r="AY3" s="65"/>
      <c r="AZ3" s="65"/>
      <c r="BA3" s="65"/>
      <c r="BB3" s="66"/>
      <c r="BC3" s="65">
        <f>AM3-AM11</f>
        <v>0</v>
      </c>
      <c r="BD3" s="67" t="s">
        <v>119</v>
      </c>
      <c r="BE3" s="68">
        <v>0</v>
      </c>
      <c r="BF3" s="16"/>
      <c r="BG3" s="16"/>
      <c r="BH3" s="16" t="s">
        <v>133</v>
      </c>
      <c r="BI3" s="16"/>
      <c r="BJ3" s="16"/>
      <c r="BK3" s="16"/>
      <c r="BL3" s="16"/>
      <c r="BM3" s="16"/>
      <c r="BN3" s="16"/>
      <c r="BO3" s="16">
        <f>AO6-AO7</f>
        <v>0</v>
      </c>
      <c r="BP3" s="21" t="s">
        <v>119</v>
      </c>
      <c r="BQ3" s="22">
        <v>0</v>
      </c>
      <c r="BR3" s="2"/>
      <c r="BS3" s="2"/>
      <c r="BT3" s="2"/>
    </row>
    <row r="4" spans="2:72" ht="45.6" customHeight="1" thickBot="1" x14ac:dyDescent="0.6">
      <c r="B4" s="18"/>
      <c r="C4" s="21">
        <v>12</v>
      </c>
      <c r="D4" s="6"/>
      <c r="E4" s="21">
        <v>20</v>
      </c>
      <c r="F4" s="8"/>
      <c r="G4" s="21">
        <v>11</v>
      </c>
      <c r="H4" s="9"/>
      <c r="I4" s="21">
        <v>12</v>
      </c>
      <c r="J4" s="10"/>
      <c r="K4" s="21">
        <v>19</v>
      </c>
      <c r="L4" s="11"/>
      <c r="M4" s="21">
        <v>12</v>
      </c>
      <c r="N4" s="12"/>
      <c r="O4" s="21">
        <v>8</v>
      </c>
      <c r="P4" s="13"/>
      <c r="Q4" s="16"/>
      <c r="R4" s="16"/>
      <c r="S4" s="8">
        <v>33</v>
      </c>
      <c r="T4" s="49" t="str">
        <f>IF(C4&lt;=B3,"---&gt;","")</f>
        <v>---&gt;</v>
      </c>
      <c r="U4" s="8">
        <v>34</v>
      </c>
      <c r="V4" s="49" t="str">
        <f>IF(E4&lt;=D3,"---&gt;","")</f>
        <v/>
      </c>
      <c r="W4" s="8">
        <v>35</v>
      </c>
      <c r="X4" s="49" t="str">
        <f>IF(G4&lt;=F3,"---&gt;","")</f>
        <v/>
      </c>
      <c r="Y4" s="8">
        <v>36</v>
      </c>
      <c r="Z4" s="49" t="str">
        <f>IF(I4&lt;=H3,"---&gt;","")</f>
        <v/>
      </c>
      <c r="AA4" s="8">
        <v>37</v>
      </c>
      <c r="AB4" s="49" t="str">
        <f>IF(K4&lt;=J3,"---&gt;","")</f>
        <v/>
      </c>
      <c r="AC4" s="8">
        <v>38</v>
      </c>
      <c r="AD4" s="49" t="str">
        <f>IF(M4&lt;=L3,"---&gt;","")</f>
        <v>---&gt;</v>
      </c>
      <c r="AE4" s="8">
        <v>39</v>
      </c>
      <c r="AF4" s="49" t="str">
        <f>IF(O4&lt;=N3,"---&gt;","")</f>
        <v>---&gt;</v>
      </c>
      <c r="AG4" s="41" t="s">
        <v>7</v>
      </c>
      <c r="AH4" s="2"/>
      <c r="AI4" s="2"/>
      <c r="AJ4" s="2"/>
      <c r="AK4" s="2"/>
      <c r="AL4" s="15" t="s">
        <v>62</v>
      </c>
      <c r="AM4" s="59">
        <v>0</v>
      </c>
      <c r="AN4" s="16" t="s">
        <v>85</v>
      </c>
      <c r="AO4" s="59">
        <v>1</v>
      </c>
      <c r="AP4" s="16"/>
      <c r="AQ4" s="16" t="str">
        <f t="shared" ref="AQ4:AQ25" si="0">IF(ROUNDDOWN(AM4,0)=1,AL4,"")</f>
        <v/>
      </c>
      <c r="AR4" s="16"/>
      <c r="AS4" s="16" t="str">
        <f t="shared" ref="AS4:AS25" si="1">IF(ROUNDDOWN(AO4,0)=1,AN4,"")</f>
        <v>x26_34</v>
      </c>
      <c r="AT4" s="16"/>
      <c r="AU4" s="69" t="s">
        <v>108</v>
      </c>
      <c r="AV4" s="16"/>
      <c r="AW4" s="16"/>
      <c r="AX4" s="16"/>
      <c r="AY4" s="16"/>
      <c r="AZ4" s="16"/>
      <c r="BA4" s="16"/>
      <c r="BB4" s="70"/>
      <c r="BC4" s="16">
        <f>AM4+AM11-AM12</f>
        <v>0</v>
      </c>
      <c r="BD4" s="71" t="s">
        <v>119</v>
      </c>
      <c r="BE4" s="72">
        <v>0</v>
      </c>
      <c r="BF4" s="16"/>
      <c r="BG4" s="16"/>
      <c r="BH4" s="16" t="s">
        <v>134</v>
      </c>
      <c r="BI4" s="16"/>
      <c r="BJ4" s="16"/>
      <c r="BK4" s="16"/>
      <c r="BL4" s="16"/>
      <c r="BM4" s="16"/>
      <c r="BN4" s="16"/>
      <c r="BO4" s="16">
        <f>AM23-AO8-AO9</f>
        <v>0</v>
      </c>
      <c r="BP4" s="21" t="s">
        <v>119</v>
      </c>
      <c r="BQ4" s="22">
        <v>0</v>
      </c>
      <c r="BR4" s="2"/>
      <c r="BS4" s="2"/>
      <c r="BT4" s="2"/>
    </row>
    <row r="5" spans="2:72" ht="45.6" customHeight="1" thickBot="1" x14ac:dyDescent="0.6">
      <c r="B5" s="61">
        <v>14</v>
      </c>
      <c r="C5" s="21"/>
      <c r="D5" s="21">
        <v>8</v>
      </c>
      <c r="E5" s="21"/>
      <c r="F5" s="21">
        <v>10</v>
      </c>
      <c r="G5" s="21"/>
      <c r="H5" s="21">
        <v>9</v>
      </c>
      <c r="I5" s="21"/>
      <c r="J5" s="21">
        <v>9</v>
      </c>
      <c r="K5" s="21"/>
      <c r="L5" s="21">
        <v>17</v>
      </c>
      <c r="M5" s="21"/>
      <c r="N5" s="21">
        <v>10</v>
      </c>
      <c r="O5" s="21"/>
      <c r="P5" s="21">
        <v>14</v>
      </c>
      <c r="Q5" s="16"/>
      <c r="R5" s="16"/>
      <c r="S5" s="49" t="str">
        <f>IF(C6&gt;B5,"|","")</f>
        <v>|</v>
      </c>
      <c r="T5" s="49"/>
      <c r="U5" s="62" t="str">
        <f>IF(E6&gt;=D5,"|","")</f>
        <v>|</v>
      </c>
      <c r="V5" s="49"/>
      <c r="W5" s="49" t="str">
        <f>IF(G6&gt;=F5,"|","")</f>
        <v>|</v>
      </c>
      <c r="X5" s="49"/>
      <c r="Y5" s="49" t="str">
        <f>IF(I6&gt;=H5,"|","")</f>
        <v>|</v>
      </c>
      <c r="Z5" s="49"/>
      <c r="AA5" s="49" t="str">
        <f>IF(K6&gt;=J5,"|","")</f>
        <v>|</v>
      </c>
      <c r="AB5" s="49"/>
      <c r="AC5" s="49" t="str">
        <f>IF(M6&gt;=L5,"|","")</f>
        <v/>
      </c>
      <c r="AD5" s="49"/>
      <c r="AE5" s="49" t="str">
        <f>IF(O6&gt;=N5,"|","")</f>
        <v/>
      </c>
      <c r="AF5" s="49"/>
      <c r="AG5" s="63" t="str">
        <f>IF(Q6&gt;=P5,"|","")</f>
        <v/>
      </c>
      <c r="AH5" s="36"/>
      <c r="AI5" s="2"/>
      <c r="AJ5" s="2"/>
      <c r="AK5" s="2"/>
      <c r="AL5" s="15" t="s">
        <v>63</v>
      </c>
      <c r="AM5" s="59">
        <v>0</v>
      </c>
      <c r="AN5" s="16" t="s">
        <v>86</v>
      </c>
      <c r="AO5" s="59">
        <v>9.9999999991773336E-7</v>
      </c>
      <c r="AP5" s="16"/>
      <c r="AQ5" s="16" t="str">
        <f t="shared" si="0"/>
        <v/>
      </c>
      <c r="AR5" s="16"/>
      <c r="AS5" s="16" t="str">
        <f t="shared" si="1"/>
        <v/>
      </c>
      <c r="AT5" s="16"/>
      <c r="AU5" s="69" t="s">
        <v>109</v>
      </c>
      <c r="AV5" s="16"/>
      <c r="AW5" s="16"/>
      <c r="AX5" s="16"/>
      <c r="AY5" s="16"/>
      <c r="AZ5" s="16"/>
      <c r="BA5" s="16"/>
      <c r="BB5" s="70"/>
      <c r="BC5" s="16">
        <f>AM3</f>
        <v>1</v>
      </c>
      <c r="BD5" s="71" t="s">
        <v>119</v>
      </c>
      <c r="BE5" s="72">
        <v>1</v>
      </c>
      <c r="BF5" s="16"/>
      <c r="BG5" s="16"/>
      <c r="BH5" s="16" t="s">
        <v>135</v>
      </c>
      <c r="BI5" s="16"/>
      <c r="BJ5" s="16"/>
      <c r="BK5" s="16"/>
      <c r="BL5" s="16"/>
      <c r="BM5" s="16"/>
      <c r="BN5" s="16"/>
      <c r="BO5" s="16">
        <f>AO9-AO10</f>
        <v>0</v>
      </c>
      <c r="BP5" s="21" t="s">
        <v>119</v>
      </c>
      <c r="BQ5" s="22">
        <v>0</v>
      </c>
      <c r="BR5" s="2"/>
      <c r="BS5" s="2"/>
      <c r="BT5" s="2"/>
    </row>
    <row r="6" spans="2:72" ht="45.6" customHeight="1" thickBot="1" x14ac:dyDescent="0.6">
      <c r="B6" s="23"/>
      <c r="C6" s="21">
        <v>17</v>
      </c>
      <c r="D6" s="18"/>
      <c r="E6" s="21">
        <v>18</v>
      </c>
      <c r="F6" s="6"/>
      <c r="G6" s="21">
        <v>10</v>
      </c>
      <c r="H6" s="8"/>
      <c r="I6" s="21">
        <v>13</v>
      </c>
      <c r="J6" s="9"/>
      <c r="K6" s="21">
        <v>9</v>
      </c>
      <c r="L6" s="10"/>
      <c r="M6" s="21">
        <v>14</v>
      </c>
      <c r="N6" s="11"/>
      <c r="O6" s="21">
        <v>8</v>
      </c>
      <c r="P6" s="12"/>
      <c r="Q6" s="16"/>
      <c r="R6" s="16"/>
      <c r="S6" s="8">
        <v>25</v>
      </c>
      <c r="T6" s="49" t="str">
        <f>IF(C6&lt;=B5,"---&gt;","")</f>
        <v/>
      </c>
      <c r="U6" s="8">
        <v>26</v>
      </c>
      <c r="V6" s="49" t="str">
        <f>IF(E6&lt;=D5,"---&gt;","")</f>
        <v/>
      </c>
      <c r="W6" s="8">
        <v>27</v>
      </c>
      <c r="X6" s="49" t="str">
        <f>IF(G6&lt;=F5,"---&gt;","")</f>
        <v>---&gt;</v>
      </c>
      <c r="Y6" s="8">
        <v>28</v>
      </c>
      <c r="Z6" s="49" t="str">
        <f>IF(I6&lt;=H5,"---&gt;","")</f>
        <v/>
      </c>
      <c r="AA6" s="8">
        <v>29</v>
      </c>
      <c r="AB6" s="49" t="str">
        <f>IF(K6&lt;=J5,"---&gt;","")</f>
        <v>---&gt;</v>
      </c>
      <c r="AC6" s="8">
        <v>30</v>
      </c>
      <c r="AD6" s="49" t="str">
        <f>IF(M6&lt;=L5,"---&gt;","")</f>
        <v>---&gt;</v>
      </c>
      <c r="AE6" s="8">
        <v>31</v>
      </c>
      <c r="AF6" s="49" t="str">
        <f>IF(O6&lt;=N5,"---&gt;","")</f>
        <v>---&gt;</v>
      </c>
      <c r="AG6" s="41" t="s">
        <v>6</v>
      </c>
      <c r="AH6" s="2"/>
      <c r="AI6" s="2"/>
      <c r="AJ6" s="2"/>
      <c r="AK6" s="2"/>
      <c r="AL6" s="15" t="s">
        <v>64</v>
      </c>
      <c r="AM6" s="59">
        <v>9.9999999991773336E-7</v>
      </c>
      <c r="AN6" s="16" t="s">
        <v>87</v>
      </c>
      <c r="AO6" s="59">
        <v>0</v>
      </c>
      <c r="AP6" s="16"/>
      <c r="AQ6" s="16" t="str">
        <f t="shared" si="0"/>
        <v/>
      </c>
      <c r="AR6" s="16"/>
      <c r="AS6" s="16" t="str">
        <f t="shared" si="1"/>
        <v/>
      </c>
      <c r="AT6" s="16"/>
      <c r="AU6" s="69" t="s">
        <v>110</v>
      </c>
      <c r="AV6" s="16"/>
      <c r="AW6" s="16"/>
      <c r="AX6" s="16"/>
      <c r="AY6" s="16"/>
      <c r="AZ6" s="16"/>
      <c r="BA6" s="16"/>
      <c r="BB6" s="70"/>
      <c r="BC6" s="16">
        <f>AM5-AM6-AM7</f>
        <v>-9.9999999991773336E-7</v>
      </c>
      <c r="BD6" s="71" t="s">
        <v>119</v>
      </c>
      <c r="BE6" s="72">
        <v>0</v>
      </c>
      <c r="BF6" s="16"/>
      <c r="BG6" s="16"/>
      <c r="BH6" s="16" t="s">
        <v>136</v>
      </c>
      <c r="BI6" s="16"/>
      <c r="BJ6" s="16"/>
      <c r="BK6" s="16"/>
      <c r="BL6" s="16"/>
      <c r="BM6" s="16"/>
      <c r="BN6" s="16"/>
      <c r="BO6" s="16">
        <f>AO10+AM25-AO11</f>
        <v>0</v>
      </c>
      <c r="BP6" s="21" t="s">
        <v>119</v>
      </c>
      <c r="BQ6" s="22">
        <v>0</v>
      </c>
      <c r="BR6" s="2"/>
      <c r="BS6" s="2"/>
      <c r="BT6" s="2"/>
    </row>
    <row r="7" spans="2:72" ht="45.6" customHeight="1" thickBot="1" x14ac:dyDescent="0.6">
      <c r="B7" s="61">
        <v>11</v>
      </c>
      <c r="C7" s="21"/>
      <c r="D7" s="21">
        <v>11</v>
      </c>
      <c r="E7" s="21"/>
      <c r="F7" s="21">
        <v>8</v>
      </c>
      <c r="G7" s="21"/>
      <c r="H7" s="21">
        <v>20</v>
      </c>
      <c r="I7" s="21"/>
      <c r="J7" s="21">
        <v>15</v>
      </c>
      <c r="K7" s="21"/>
      <c r="L7" s="21">
        <v>13</v>
      </c>
      <c r="M7" s="21"/>
      <c r="N7" s="21">
        <v>10</v>
      </c>
      <c r="O7" s="21"/>
      <c r="P7" s="21">
        <v>9</v>
      </c>
      <c r="Q7" s="16"/>
      <c r="R7" s="16"/>
      <c r="S7" s="49" t="str">
        <f>IF(C8&gt;B7,"|","")</f>
        <v>|</v>
      </c>
      <c r="T7" s="49"/>
      <c r="U7" s="62" t="str">
        <f>IF(E8&gt;=D7,"|","")</f>
        <v>|</v>
      </c>
      <c r="V7" s="49"/>
      <c r="W7" s="49" t="str">
        <f>IF(G8&gt;=F7,"|","")</f>
        <v>|</v>
      </c>
      <c r="X7" s="49"/>
      <c r="Y7" s="49" t="str">
        <f>IF(I8&gt;=H7,"|","")</f>
        <v/>
      </c>
      <c r="Z7" s="49"/>
      <c r="AA7" s="49" t="str">
        <f>IF(K8&gt;=J7,"|","")</f>
        <v>|</v>
      </c>
      <c r="AB7" s="49"/>
      <c r="AC7" s="49" t="str">
        <f>IF(M8&gt;=L7,"|","")</f>
        <v/>
      </c>
      <c r="AD7" s="49"/>
      <c r="AE7" s="49" t="str">
        <f>IF(O8&gt;=N7,"|","")</f>
        <v>|</v>
      </c>
      <c r="AF7" s="49"/>
      <c r="AG7" s="63" t="str">
        <f>IF(Q8&gt;=P7,"|","")</f>
        <v/>
      </c>
      <c r="AH7" s="2"/>
      <c r="AI7" s="2"/>
      <c r="AJ7" s="2"/>
      <c r="AK7" s="2"/>
      <c r="AL7" s="15" t="s">
        <v>65</v>
      </c>
      <c r="AM7" s="59">
        <v>0</v>
      </c>
      <c r="AN7" s="16" t="s">
        <v>88</v>
      </c>
      <c r="AO7" s="59">
        <v>0</v>
      </c>
      <c r="AP7" s="16"/>
      <c r="AQ7" s="16" t="str">
        <f t="shared" si="0"/>
        <v/>
      </c>
      <c r="AR7" s="16"/>
      <c r="AS7" s="16" t="str">
        <f t="shared" si="1"/>
        <v/>
      </c>
      <c r="AT7" s="16"/>
      <c r="AU7" s="69" t="s">
        <v>111</v>
      </c>
      <c r="AV7" s="16"/>
      <c r="AW7" s="16"/>
      <c r="AX7" s="16"/>
      <c r="AY7" s="16"/>
      <c r="AZ7" s="16"/>
      <c r="BA7" s="16"/>
      <c r="BB7" s="70"/>
      <c r="BC7" s="16">
        <f>AM7-AM8</f>
        <v>0</v>
      </c>
      <c r="BD7" s="71" t="s">
        <v>119</v>
      </c>
      <c r="BE7" s="72">
        <v>0</v>
      </c>
      <c r="BF7" s="16"/>
      <c r="BG7" s="16"/>
      <c r="BH7" s="16" t="s">
        <v>137</v>
      </c>
      <c r="BI7" s="16"/>
      <c r="BJ7" s="16"/>
      <c r="BK7" s="16"/>
      <c r="BL7" s="16"/>
      <c r="BM7" s="16"/>
      <c r="BN7" s="16"/>
      <c r="BO7" s="16">
        <f>AO11</f>
        <v>0</v>
      </c>
      <c r="BP7" s="21" t="s">
        <v>119</v>
      </c>
      <c r="BQ7" s="22">
        <v>0</v>
      </c>
      <c r="BR7" s="2"/>
      <c r="BS7" s="2"/>
      <c r="BT7" s="2"/>
    </row>
    <row r="8" spans="2:72" ht="45.6" customHeight="1" thickBot="1" x14ac:dyDescent="0.6">
      <c r="B8" s="24"/>
      <c r="C8" s="21">
        <v>18</v>
      </c>
      <c r="D8" s="23"/>
      <c r="E8" s="21">
        <v>15</v>
      </c>
      <c r="F8" s="18"/>
      <c r="G8" s="21">
        <v>16</v>
      </c>
      <c r="H8" s="6"/>
      <c r="I8" s="21">
        <v>8</v>
      </c>
      <c r="J8" s="8"/>
      <c r="K8" s="21">
        <v>17</v>
      </c>
      <c r="L8" s="9"/>
      <c r="M8" s="21">
        <v>10</v>
      </c>
      <c r="N8" s="10"/>
      <c r="O8" s="21">
        <v>11</v>
      </c>
      <c r="P8" s="11"/>
      <c r="Q8" s="16"/>
      <c r="R8" s="16"/>
      <c r="S8" s="8">
        <v>17</v>
      </c>
      <c r="T8" s="49" t="str">
        <f>IF(C8&lt;=B7,"---&gt;","")</f>
        <v/>
      </c>
      <c r="U8" s="8">
        <v>18</v>
      </c>
      <c r="V8" s="49" t="str">
        <f>IF(E8&lt;=D7,"---&gt;","")</f>
        <v/>
      </c>
      <c r="W8" s="8">
        <v>19</v>
      </c>
      <c r="X8" s="49" t="str">
        <f>IF(G8&lt;=F7,"---&gt;","")</f>
        <v/>
      </c>
      <c r="Y8" s="8">
        <v>20</v>
      </c>
      <c r="Z8" s="49" t="str">
        <f>IF(I8&lt;=H7,"---&gt;","")</f>
        <v>---&gt;</v>
      </c>
      <c r="AA8" s="8">
        <v>21</v>
      </c>
      <c r="AB8" s="49" t="str">
        <f>IF(K8&lt;=J7,"---&gt;","")</f>
        <v/>
      </c>
      <c r="AC8" s="8">
        <v>22</v>
      </c>
      <c r="AD8" s="49" t="str">
        <f>IF(M8&lt;=L7,"---&gt;","")</f>
        <v>---&gt;</v>
      </c>
      <c r="AE8" s="8">
        <v>23</v>
      </c>
      <c r="AF8" s="49" t="str">
        <f>IF(O8&lt;=N7,"---&gt;","")</f>
        <v/>
      </c>
      <c r="AG8" s="44" t="s">
        <v>5</v>
      </c>
      <c r="AH8" s="2"/>
      <c r="AI8" s="2"/>
      <c r="AJ8" s="2"/>
      <c r="AK8" s="2"/>
      <c r="AL8" s="15" t="s">
        <v>66</v>
      </c>
      <c r="AM8" s="59">
        <v>0</v>
      </c>
      <c r="AN8" s="16" t="s">
        <v>89</v>
      </c>
      <c r="AO8" s="59">
        <v>0</v>
      </c>
      <c r="AP8" s="16"/>
      <c r="AQ8" s="16" t="str">
        <f t="shared" si="0"/>
        <v/>
      </c>
      <c r="AR8" s="16"/>
      <c r="AS8" s="16" t="str">
        <f t="shared" si="1"/>
        <v/>
      </c>
      <c r="AT8" s="16"/>
      <c r="AU8" s="69" t="s">
        <v>112</v>
      </c>
      <c r="AV8" s="16"/>
      <c r="AW8" s="16"/>
      <c r="AX8" s="16"/>
      <c r="AY8" s="16"/>
      <c r="AZ8" s="16"/>
      <c r="BA8" s="16"/>
      <c r="BB8" s="70"/>
      <c r="BC8" s="16">
        <f>AM8-AM9</f>
        <v>0</v>
      </c>
      <c r="BD8" s="71" t="s">
        <v>119</v>
      </c>
      <c r="BE8" s="72">
        <v>0</v>
      </c>
      <c r="BF8" s="16"/>
      <c r="BG8" s="16"/>
      <c r="BH8" s="16" t="s">
        <v>141</v>
      </c>
      <c r="BI8" s="16"/>
      <c r="BJ8" s="16"/>
      <c r="BK8" s="16"/>
      <c r="BL8" s="16"/>
      <c r="BM8" s="16"/>
      <c r="BN8" s="16"/>
      <c r="BO8" s="16">
        <f>AO5-AO14</f>
        <v>0</v>
      </c>
      <c r="BP8" s="21" t="s">
        <v>119</v>
      </c>
      <c r="BQ8" s="22">
        <v>0</v>
      </c>
      <c r="BR8" s="2"/>
      <c r="BS8" s="2"/>
      <c r="BT8" s="2"/>
    </row>
    <row r="9" spans="2:72" ht="45.6" customHeight="1" thickBot="1" x14ac:dyDescent="0.6">
      <c r="B9" s="61">
        <v>18</v>
      </c>
      <c r="C9" s="21"/>
      <c r="D9" s="21">
        <v>8</v>
      </c>
      <c r="E9" s="21"/>
      <c r="F9" s="21">
        <v>20</v>
      </c>
      <c r="G9" s="21"/>
      <c r="H9" s="21">
        <v>12</v>
      </c>
      <c r="I9" s="21"/>
      <c r="J9" s="21">
        <v>17</v>
      </c>
      <c r="K9" s="21"/>
      <c r="L9" s="21">
        <v>13</v>
      </c>
      <c r="M9" s="21"/>
      <c r="N9" s="21">
        <v>17</v>
      </c>
      <c r="O9" s="21"/>
      <c r="P9" s="21">
        <v>10</v>
      </c>
      <c r="Q9" s="16"/>
      <c r="R9" s="16"/>
      <c r="S9" s="49" t="str">
        <f>IF(C10&gt;=B9,"|","")</f>
        <v/>
      </c>
      <c r="T9" s="49"/>
      <c r="U9" s="62" t="str">
        <f>IF(E10&gt;=D9,"|","")</f>
        <v>|</v>
      </c>
      <c r="V9" s="49"/>
      <c r="W9" s="49" t="str">
        <f>IF(G10&gt;=F9,"|","")</f>
        <v/>
      </c>
      <c r="X9" s="49"/>
      <c r="Y9" s="49" t="str">
        <f>IF(I10&gt;=H9,"|","")</f>
        <v>|</v>
      </c>
      <c r="Z9" s="49"/>
      <c r="AA9" s="49" t="str">
        <f>IF(K10&gt;=J9,"|","")</f>
        <v/>
      </c>
      <c r="AB9" s="49"/>
      <c r="AC9" s="49" t="str">
        <f>IF(M10&gt;=L9,"|","")</f>
        <v/>
      </c>
      <c r="AD9" s="49"/>
      <c r="AE9" s="49" t="str">
        <f>IF(O10&gt;=N9,"|","")</f>
        <v/>
      </c>
      <c r="AF9" s="49"/>
      <c r="AG9" s="63" t="str">
        <f>IF(Q10&gt;=P9,"|","")</f>
        <v/>
      </c>
      <c r="AH9" s="36"/>
      <c r="AI9" s="2"/>
      <c r="AJ9" s="2"/>
      <c r="AK9" s="2"/>
      <c r="AL9" s="15" t="s">
        <v>67</v>
      </c>
      <c r="AM9" s="59">
        <v>0</v>
      </c>
      <c r="AN9" s="16" t="s">
        <v>90</v>
      </c>
      <c r="AO9" s="59">
        <v>0</v>
      </c>
      <c r="AP9" s="16"/>
      <c r="AQ9" s="16" t="str">
        <f t="shared" si="0"/>
        <v/>
      </c>
      <c r="AR9" s="16"/>
      <c r="AS9" s="16" t="str">
        <f t="shared" si="1"/>
        <v/>
      </c>
      <c r="AT9" s="16"/>
      <c r="AU9" s="69" t="s">
        <v>113</v>
      </c>
      <c r="AV9" s="16"/>
      <c r="AW9" s="16"/>
      <c r="AX9" s="16"/>
      <c r="AY9" s="16"/>
      <c r="AZ9" s="16"/>
      <c r="BA9" s="16"/>
      <c r="BB9" s="70"/>
      <c r="BC9" s="16">
        <f>AM9-AM10</f>
        <v>0</v>
      </c>
      <c r="BD9" s="71" t="s">
        <v>119</v>
      </c>
      <c r="BE9" s="72">
        <v>0</v>
      </c>
      <c r="BF9" s="16"/>
      <c r="BG9" s="16"/>
      <c r="BH9" s="16" t="s">
        <v>138</v>
      </c>
      <c r="BI9" s="16"/>
      <c r="BJ9" s="16"/>
      <c r="BK9" s="16"/>
      <c r="BL9" s="16"/>
      <c r="BM9" s="16"/>
      <c r="BN9" s="16"/>
      <c r="BO9" s="16">
        <f>AO7-AO15</f>
        <v>0</v>
      </c>
      <c r="BP9" s="21" t="s">
        <v>119</v>
      </c>
      <c r="BQ9" s="22">
        <v>0</v>
      </c>
      <c r="BR9" s="2"/>
      <c r="BS9" s="2"/>
      <c r="BT9" s="2"/>
    </row>
    <row r="10" spans="2:72" ht="45.6" customHeight="1" thickBot="1" x14ac:dyDescent="0.6">
      <c r="B10" s="25"/>
      <c r="C10" s="21">
        <v>14</v>
      </c>
      <c r="D10" s="24"/>
      <c r="E10" s="21">
        <v>20</v>
      </c>
      <c r="F10" s="23"/>
      <c r="G10" s="21">
        <v>8</v>
      </c>
      <c r="H10" s="18"/>
      <c r="I10" s="21">
        <v>12</v>
      </c>
      <c r="J10" s="6"/>
      <c r="K10" s="21">
        <v>10</v>
      </c>
      <c r="L10" s="8"/>
      <c r="M10" s="21">
        <v>10</v>
      </c>
      <c r="N10" s="9"/>
      <c r="O10" s="21">
        <v>11</v>
      </c>
      <c r="P10" s="10"/>
      <c r="Q10" s="16"/>
      <c r="R10" s="16"/>
      <c r="S10" s="8">
        <v>9</v>
      </c>
      <c r="T10" s="62" t="str">
        <f>IF(C10&lt;=B9,"---&gt;","")</f>
        <v>---&gt;</v>
      </c>
      <c r="U10" s="8">
        <v>10</v>
      </c>
      <c r="V10" s="49" t="str">
        <f>IF(E10&lt;=D9,"---&gt;","")</f>
        <v/>
      </c>
      <c r="W10" s="8">
        <v>11</v>
      </c>
      <c r="X10" s="49" t="str">
        <f>IF(G10&lt;=F9,"---&gt;","")</f>
        <v>---&gt;</v>
      </c>
      <c r="Y10" s="8">
        <v>12</v>
      </c>
      <c r="Z10" s="49" t="str">
        <f>IF(I10&lt;=H9,"---&gt;","")</f>
        <v>---&gt;</v>
      </c>
      <c r="AA10" s="8">
        <v>13</v>
      </c>
      <c r="AB10" s="49" t="str">
        <f>IF(K10&lt;=J9,"---&gt;","")</f>
        <v>---&gt;</v>
      </c>
      <c r="AC10" s="8">
        <v>14</v>
      </c>
      <c r="AD10" s="49" t="str">
        <f>IF(M10&lt;=L9,"---&gt;","")</f>
        <v>---&gt;</v>
      </c>
      <c r="AE10" s="8">
        <v>15</v>
      </c>
      <c r="AF10" s="49" t="str">
        <f>IF(O10&lt;=N9,"---&gt;","")</f>
        <v>---&gt;</v>
      </c>
      <c r="AG10" s="41" t="s">
        <v>4</v>
      </c>
      <c r="AH10" s="2"/>
      <c r="AI10" s="2"/>
      <c r="AJ10" s="2"/>
      <c r="AK10" s="2"/>
      <c r="AL10" s="26" t="s">
        <v>68</v>
      </c>
      <c r="AM10" s="59">
        <v>0</v>
      </c>
      <c r="AN10" s="16" t="s">
        <v>91</v>
      </c>
      <c r="AO10" s="59">
        <v>0</v>
      </c>
      <c r="AP10" s="16"/>
      <c r="AQ10" s="16" t="str">
        <f t="shared" si="0"/>
        <v/>
      </c>
      <c r="AR10" s="16"/>
      <c r="AS10" s="16" t="str">
        <f t="shared" si="1"/>
        <v/>
      </c>
      <c r="AT10" s="16"/>
      <c r="AU10" s="69" t="s">
        <v>114</v>
      </c>
      <c r="AV10" s="16"/>
      <c r="AW10" s="16"/>
      <c r="AX10" s="16"/>
      <c r="AY10" s="16"/>
      <c r="AZ10" s="16"/>
      <c r="BA10" s="16"/>
      <c r="BB10" s="70"/>
      <c r="BC10" s="16">
        <f>AM13+AM6-AM14-AM15</f>
        <v>0</v>
      </c>
      <c r="BD10" s="71" t="s">
        <v>119</v>
      </c>
      <c r="BE10" s="72">
        <v>0</v>
      </c>
      <c r="BF10" s="16"/>
      <c r="BG10" s="16"/>
      <c r="BH10" s="16" t="s">
        <v>139</v>
      </c>
      <c r="BI10" s="16"/>
      <c r="BJ10" s="16"/>
      <c r="BK10" s="16"/>
      <c r="BL10" s="16"/>
      <c r="BM10" s="16"/>
      <c r="BN10" s="16"/>
      <c r="BO10" s="16">
        <f>AO8-AO16</f>
        <v>0</v>
      </c>
      <c r="BP10" s="21" t="s">
        <v>119</v>
      </c>
      <c r="BQ10" s="22">
        <v>0</v>
      </c>
      <c r="BR10" s="2"/>
      <c r="BS10" s="2"/>
      <c r="BT10" s="2"/>
    </row>
    <row r="11" spans="2:72" ht="45.6" customHeight="1" thickBot="1" x14ac:dyDescent="0.6">
      <c r="B11" s="61">
        <v>14</v>
      </c>
      <c r="C11" s="21"/>
      <c r="D11" s="21">
        <v>11</v>
      </c>
      <c r="E11" s="21"/>
      <c r="F11" s="21">
        <v>18</v>
      </c>
      <c r="G11" s="21"/>
      <c r="H11" s="21">
        <v>14</v>
      </c>
      <c r="I11" s="21"/>
      <c r="J11" s="21">
        <v>20</v>
      </c>
      <c r="K11" s="21"/>
      <c r="L11" s="21">
        <v>13</v>
      </c>
      <c r="M11" s="21"/>
      <c r="N11" s="21">
        <v>14</v>
      </c>
      <c r="O11" s="21"/>
      <c r="P11" s="21">
        <v>9</v>
      </c>
      <c r="Q11" s="16"/>
      <c r="R11" s="16"/>
      <c r="S11" s="73" t="str">
        <f>IF(C12&gt;=B11,"|","")</f>
        <v>|</v>
      </c>
      <c r="T11" s="74"/>
      <c r="U11" s="74" t="str">
        <f>IF(E12&gt;=D11,"|","")</f>
        <v>|</v>
      </c>
      <c r="V11" s="49"/>
      <c r="W11" s="49" t="str">
        <f>IF(G12&gt;=F11,"|","")</f>
        <v/>
      </c>
      <c r="X11" s="49"/>
      <c r="Y11" s="49" t="str">
        <f>IF(I12&gt;=H11,"|","")</f>
        <v>|</v>
      </c>
      <c r="Z11" s="49"/>
      <c r="AA11" s="49" t="str">
        <f>IF(K12&gt;=J11,"|","")</f>
        <v/>
      </c>
      <c r="AB11" s="49"/>
      <c r="AC11" s="49" t="str">
        <f>IF(M12&gt;=L11,"|","")</f>
        <v/>
      </c>
      <c r="AD11" s="49"/>
      <c r="AE11" s="49" t="str">
        <f>IF(O12&gt;=N11,"|","")</f>
        <v>|</v>
      </c>
      <c r="AF11" s="49"/>
      <c r="AG11" s="63" t="str">
        <f>IF(Q12&gt;=P11,"|","")</f>
        <v/>
      </c>
      <c r="AH11" s="36"/>
      <c r="AI11" s="2"/>
      <c r="AJ11" s="2"/>
      <c r="AK11" s="2"/>
      <c r="AL11" s="15" t="s">
        <v>69</v>
      </c>
      <c r="AM11" s="59">
        <v>1</v>
      </c>
      <c r="AN11" s="27" t="s">
        <v>92</v>
      </c>
      <c r="AO11" s="59">
        <v>0</v>
      </c>
      <c r="AP11" s="16"/>
      <c r="AQ11" s="16" t="str">
        <f t="shared" si="0"/>
        <v>x9_10</v>
      </c>
      <c r="AR11" s="16"/>
      <c r="AS11" s="16" t="str">
        <f t="shared" si="1"/>
        <v/>
      </c>
      <c r="AT11" s="16"/>
      <c r="AU11" s="69" t="s">
        <v>115</v>
      </c>
      <c r="AV11" s="16"/>
      <c r="AW11" s="16"/>
      <c r="AX11" s="16"/>
      <c r="AY11" s="16"/>
      <c r="AZ11" s="16"/>
      <c r="BA11" s="16"/>
      <c r="BB11" s="70"/>
      <c r="BC11" s="16">
        <f>AM15-AM16</f>
        <v>0</v>
      </c>
      <c r="BD11" s="71" t="s">
        <v>119</v>
      </c>
      <c r="BE11" s="72">
        <v>0</v>
      </c>
      <c r="BF11" s="16"/>
      <c r="BG11" s="16"/>
      <c r="BH11" s="16" t="s">
        <v>140</v>
      </c>
      <c r="BI11" s="16"/>
      <c r="BJ11" s="16"/>
      <c r="BK11" s="16"/>
      <c r="BL11" s="16"/>
      <c r="BM11" s="16"/>
      <c r="BN11" s="16"/>
      <c r="BO11" s="16">
        <f>AO17-AO18</f>
        <v>0</v>
      </c>
      <c r="BP11" s="21" t="s">
        <v>119</v>
      </c>
      <c r="BQ11" s="22">
        <v>0</v>
      </c>
      <c r="BR11" s="2"/>
      <c r="BS11" s="2"/>
      <c r="BT11" s="2"/>
    </row>
    <row r="12" spans="2:72" ht="45.6" customHeight="1" thickBot="1" x14ac:dyDescent="0.6">
      <c r="B12" s="18"/>
      <c r="C12" s="21">
        <v>16</v>
      </c>
      <c r="D12" s="25"/>
      <c r="E12" s="21">
        <v>13</v>
      </c>
      <c r="F12" s="24"/>
      <c r="G12" s="21">
        <v>17</v>
      </c>
      <c r="H12" s="23"/>
      <c r="I12" s="21">
        <v>14</v>
      </c>
      <c r="J12" s="18"/>
      <c r="K12" s="21">
        <v>17</v>
      </c>
      <c r="L12" s="6"/>
      <c r="M12" s="21">
        <v>12</v>
      </c>
      <c r="N12" s="8"/>
      <c r="O12" s="21">
        <v>19</v>
      </c>
      <c r="P12" s="9"/>
      <c r="Q12" s="16"/>
      <c r="R12" s="16"/>
      <c r="S12" s="8">
        <v>1</v>
      </c>
      <c r="T12" s="49" t="str">
        <f>IF(C12&lt;=B11,"---&gt;","")</f>
        <v/>
      </c>
      <c r="U12" s="8">
        <v>2</v>
      </c>
      <c r="V12" s="49" t="str">
        <f>IF(E12&lt;=D11,"---&gt;","")</f>
        <v/>
      </c>
      <c r="W12" s="24">
        <v>3</v>
      </c>
      <c r="X12" s="49" t="str">
        <f>IF(G12&lt;=F11,"---&gt;","")</f>
        <v>---&gt;</v>
      </c>
      <c r="Y12" s="8">
        <v>4</v>
      </c>
      <c r="Z12" s="49" t="str">
        <f>IF(I12&lt;=H11,"---&gt;","")</f>
        <v>---&gt;</v>
      </c>
      <c r="AA12" s="8">
        <v>5</v>
      </c>
      <c r="AB12" s="49" t="str">
        <f>IF(K12&lt;=J11,"---&gt;","")</f>
        <v>---&gt;</v>
      </c>
      <c r="AC12" s="8">
        <v>6</v>
      </c>
      <c r="AD12" s="49" t="str">
        <f>IF(M12&lt;=L11,"---&gt;","")</f>
        <v>---&gt;</v>
      </c>
      <c r="AE12" s="8">
        <v>7</v>
      </c>
      <c r="AF12" s="49" t="str">
        <f>IF(O12&lt;=N11,"---&gt;","")</f>
        <v/>
      </c>
      <c r="AG12" s="42" t="s">
        <v>3</v>
      </c>
      <c r="AH12" s="2"/>
      <c r="AI12" s="2"/>
      <c r="AJ12" s="2"/>
      <c r="AK12" s="2"/>
      <c r="AL12" s="15" t="s">
        <v>70</v>
      </c>
      <c r="AM12" s="59">
        <v>1</v>
      </c>
      <c r="AN12" s="16" t="s">
        <v>93</v>
      </c>
      <c r="AO12" s="59">
        <v>0</v>
      </c>
      <c r="AP12" s="16"/>
      <c r="AQ12" s="16" t="str">
        <f t="shared" si="0"/>
        <v>x10_18</v>
      </c>
      <c r="AR12" s="16"/>
      <c r="AS12" s="16" t="str">
        <f t="shared" si="1"/>
        <v/>
      </c>
      <c r="AT12" s="16"/>
      <c r="AU12" s="69" t="s">
        <v>116</v>
      </c>
      <c r="AV12" s="16"/>
      <c r="AW12" s="16"/>
      <c r="AX12" s="16"/>
      <c r="AY12" s="16"/>
      <c r="AZ12" s="16"/>
      <c r="BA12" s="16"/>
      <c r="BB12" s="70"/>
      <c r="BC12" s="16">
        <f>AM16-AM17</f>
        <v>0</v>
      </c>
      <c r="BD12" s="71" t="s">
        <v>119</v>
      </c>
      <c r="BE12" s="72">
        <v>0</v>
      </c>
      <c r="BF12" s="16"/>
      <c r="BG12" s="16"/>
      <c r="BH12" s="16" t="s">
        <v>142</v>
      </c>
      <c r="BI12" s="16"/>
      <c r="BJ12" s="16"/>
      <c r="BK12" s="16"/>
      <c r="BL12" s="16"/>
      <c r="BM12" s="16"/>
      <c r="BN12" s="16"/>
      <c r="BO12" s="16">
        <f>AO17</f>
        <v>0</v>
      </c>
      <c r="BP12" s="21" t="s">
        <v>119</v>
      </c>
      <c r="BQ12" s="22">
        <v>0</v>
      </c>
      <c r="BR12" s="2"/>
      <c r="BS12" s="2"/>
      <c r="BT12" s="2"/>
    </row>
    <row r="13" spans="2:72" x14ac:dyDescent="0.55000000000000004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  <c r="AH13" s="2"/>
      <c r="AI13" s="2"/>
      <c r="AJ13" s="2"/>
      <c r="AK13" s="2"/>
      <c r="AL13" s="15" t="s">
        <v>71</v>
      </c>
      <c r="AM13" s="59">
        <v>0</v>
      </c>
      <c r="AN13" s="16" t="s">
        <v>94</v>
      </c>
      <c r="AO13" s="59">
        <v>1</v>
      </c>
      <c r="AP13" s="16"/>
      <c r="AQ13" s="16" t="str">
        <f t="shared" si="0"/>
        <v/>
      </c>
      <c r="AR13" s="16"/>
      <c r="AS13" s="16" t="str">
        <f t="shared" si="1"/>
        <v>x34_42</v>
      </c>
      <c r="AT13" s="16"/>
      <c r="AU13" s="69" t="s">
        <v>117</v>
      </c>
      <c r="AV13" s="16"/>
      <c r="AW13" s="16"/>
      <c r="AX13" s="16"/>
      <c r="AY13" s="16"/>
      <c r="AZ13" s="16"/>
      <c r="BA13" s="16"/>
      <c r="BB13" s="70"/>
      <c r="BC13" s="16">
        <f>AM17-AM18</f>
        <v>0</v>
      </c>
      <c r="BD13" s="71" t="s">
        <v>119</v>
      </c>
      <c r="BE13" s="72">
        <v>0</v>
      </c>
      <c r="BF13" s="16"/>
      <c r="BG13" s="16"/>
      <c r="BH13" s="16" t="s">
        <v>143</v>
      </c>
      <c r="BI13" s="16"/>
      <c r="BJ13" s="16"/>
      <c r="BK13" s="16"/>
      <c r="BL13" s="16"/>
      <c r="BM13" s="16"/>
      <c r="BN13" s="16"/>
      <c r="BO13" s="16">
        <f>AO18</f>
        <v>0</v>
      </c>
      <c r="BP13" s="21" t="s">
        <v>119</v>
      </c>
      <c r="BQ13" s="22">
        <v>0</v>
      </c>
      <c r="BR13" s="2"/>
      <c r="BS13" s="2"/>
      <c r="BT13" s="2"/>
    </row>
    <row r="14" spans="2:72" x14ac:dyDescent="0.55000000000000004">
      <c r="B14" s="15"/>
      <c r="C14" s="16"/>
      <c r="D14" s="16"/>
      <c r="E14" s="16"/>
      <c r="F14" s="16"/>
      <c r="G14" s="16"/>
      <c r="H14" s="16"/>
      <c r="I14" s="16"/>
      <c r="J14" s="16"/>
      <c r="K14" s="75"/>
      <c r="L14" s="75"/>
      <c r="M14" s="75"/>
      <c r="N14" s="75"/>
      <c r="O14" s="75"/>
      <c r="P14" s="16"/>
      <c r="Q14" s="16"/>
      <c r="R14" s="16"/>
      <c r="S14" s="16" t="s">
        <v>2</v>
      </c>
      <c r="T14" s="16"/>
      <c r="U14" s="16"/>
      <c r="V14" s="16"/>
      <c r="W14" s="16"/>
      <c r="X14" s="16"/>
      <c r="Y14" s="16"/>
      <c r="Z14" s="16"/>
      <c r="AA14" s="16"/>
      <c r="AB14" s="16">
        <f>SUM(B11,C10,D9,D7,D5,D3,E2,G2,I2,K2,M2,O2)</f>
        <v>159</v>
      </c>
      <c r="AC14" s="16"/>
      <c r="AD14" s="16"/>
      <c r="AE14" s="16"/>
      <c r="AF14" s="16"/>
      <c r="AG14" s="17"/>
      <c r="AH14" s="2"/>
      <c r="AI14" s="2"/>
      <c r="AJ14" s="2"/>
      <c r="AK14" s="2"/>
      <c r="AL14" s="15" t="s">
        <v>72</v>
      </c>
      <c r="AM14" s="59">
        <v>9.9999999991773336E-7</v>
      </c>
      <c r="AN14" s="16" t="s">
        <v>95</v>
      </c>
      <c r="AO14" s="59">
        <v>9.9999999991773336E-7</v>
      </c>
      <c r="AP14" s="16"/>
      <c r="AQ14" s="16" t="str">
        <f t="shared" si="0"/>
        <v/>
      </c>
      <c r="AR14" s="16"/>
      <c r="AS14" s="16" t="str">
        <f t="shared" si="1"/>
        <v/>
      </c>
      <c r="AT14" s="16"/>
      <c r="AU14" s="69" t="s">
        <v>118</v>
      </c>
      <c r="AV14" s="16"/>
      <c r="AW14" s="16"/>
      <c r="AX14" s="16"/>
      <c r="AY14" s="16"/>
      <c r="AZ14" s="16"/>
      <c r="BA14" s="16"/>
      <c r="BB14" s="70"/>
      <c r="BC14" s="16">
        <f>AM18</f>
        <v>0</v>
      </c>
      <c r="BD14" s="71" t="s">
        <v>119</v>
      </c>
      <c r="BE14" s="72">
        <v>0</v>
      </c>
      <c r="BF14" s="16"/>
      <c r="BG14" s="16"/>
      <c r="BH14" s="16" t="s">
        <v>144</v>
      </c>
      <c r="BI14" s="16"/>
      <c r="BJ14" s="16"/>
      <c r="BK14" s="16"/>
      <c r="BL14" s="16"/>
      <c r="BM14" s="16"/>
      <c r="BN14" s="16"/>
      <c r="BO14" s="16">
        <f>AO19</f>
        <v>0</v>
      </c>
      <c r="BP14" s="21" t="s">
        <v>119</v>
      </c>
      <c r="BQ14" s="22">
        <v>0</v>
      </c>
      <c r="BR14" s="2"/>
      <c r="BS14" s="2"/>
      <c r="BT14" s="2"/>
    </row>
    <row r="15" spans="2:72" ht="31.2" thickBot="1" x14ac:dyDescent="0.6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 t="s">
        <v>14</v>
      </c>
      <c r="T15" s="27"/>
      <c r="U15" s="27" t="s">
        <v>15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8"/>
      <c r="AH15" s="2"/>
      <c r="AI15" s="2"/>
      <c r="AJ15" s="2"/>
      <c r="AK15" s="2"/>
      <c r="AL15" s="15" t="s">
        <v>73</v>
      </c>
      <c r="AM15" s="59">
        <v>0</v>
      </c>
      <c r="AN15" s="16" t="s">
        <v>96</v>
      </c>
      <c r="AO15" s="59">
        <v>0</v>
      </c>
      <c r="AP15" s="16"/>
      <c r="AQ15" s="16" t="str">
        <f t="shared" si="0"/>
        <v/>
      </c>
      <c r="AR15" s="16"/>
      <c r="AS15" s="16" t="str">
        <f t="shared" si="1"/>
        <v/>
      </c>
      <c r="AT15" s="16"/>
      <c r="AU15" s="69" t="s">
        <v>120</v>
      </c>
      <c r="AV15" s="16"/>
      <c r="AW15" s="16"/>
      <c r="AX15" s="16"/>
      <c r="AY15" s="16"/>
      <c r="AZ15" s="16"/>
      <c r="BA15" s="16"/>
      <c r="BB15" s="70"/>
      <c r="BC15" s="16">
        <f>AM14-AM22</f>
        <v>1.6221999299403933E-9</v>
      </c>
      <c r="BD15" s="76" t="s">
        <v>119</v>
      </c>
      <c r="BE15" s="72">
        <v>0</v>
      </c>
      <c r="BF15" s="16"/>
      <c r="BG15" s="16"/>
      <c r="BH15" s="16" t="s">
        <v>145</v>
      </c>
      <c r="BI15" s="16"/>
      <c r="BJ15" s="16"/>
      <c r="BK15" s="16"/>
      <c r="BL15" s="16"/>
      <c r="BM15" s="16"/>
      <c r="BN15" s="16"/>
      <c r="BO15" s="16">
        <f>AO19+AO13-AO20</f>
        <v>0</v>
      </c>
      <c r="BP15" s="21" t="s">
        <v>119</v>
      </c>
      <c r="BQ15" s="22">
        <v>0</v>
      </c>
      <c r="BR15" s="2"/>
      <c r="BS15" s="2"/>
      <c r="BT15" s="2"/>
    </row>
    <row r="16" spans="2:72" x14ac:dyDescent="0.5500000000000000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5" t="s">
        <v>74</v>
      </c>
      <c r="AM16" s="59">
        <v>0</v>
      </c>
      <c r="AN16" s="16" t="s">
        <v>97</v>
      </c>
      <c r="AO16" s="59">
        <v>0</v>
      </c>
      <c r="AP16" s="16"/>
      <c r="AQ16" s="16" t="str">
        <f t="shared" si="0"/>
        <v/>
      </c>
      <c r="AR16" s="16"/>
      <c r="AS16" s="16" t="str">
        <f t="shared" si="1"/>
        <v/>
      </c>
      <c r="AT16" s="16"/>
      <c r="AU16" s="69" t="s">
        <v>121</v>
      </c>
      <c r="AV16" s="16"/>
      <c r="AW16" s="16"/>
      <c r="AX16" s="16"/>
      <c r="AY16" s="16"/>
      <c r="AZ16" s="16"/>
      <c r="BA16" s="16"/>
      <c r="BB16" s="70"/>
      <c r="BC16" s="16">
        <f>AM22--AM23</f>
        <v>9.9837779998779297E-7</v>
      </c>
      <c r="BD16" s="76" t="s">
        <v>119</v>
      </c>
      <c r="BE16" s="72">
        <v>0</v>
      </c>
      <c r="BF16" s="16"/>
      <c r="BG16" s="16"/>
      <c r="BH16" s="16" t="s">
        <v>146</v>
      </c>
      <c r="BI16" s="16"/>
      <c r="BJ16" s="16"/>
      <c r="BK16" s="16"/>
      <c r="BL16" s="16"/>
      <c r="BM16" s="16"/>
      <c r="BN16" s="16"/>
      <c r="BO16" s="16">
        <f>AM13</f>
        <v>0</v>
      </c>
      <c r="BP16" s="21" t="s">
        <v>119</v>
      </c>
      <c r="BQ16" s="22">
        <v>0</v>
      </c>
      <c r="BR16" s="2"/>
      <c r="BS16" s="2"/>
      <c r="BT16" s="2"/>
    </row>
    <row r="17" spans="2:72" ht="31.2" thickBot="1" x14ac:dyDescent="0.6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15" t="s">
        <v>75</v>
      </c>
      <c r="AM17" s="59">
        <v>0</v>
      </c>
      <c r="AN17" s="16" t="s">
        <v>98</v>
      </c>
      <c r="AO17" s="59">
        <v>0</v>
      </c>
      <c r="AP17" s="16"/>
      <c r="AQ17" s="16" t="str">
        <f t="shared" si="0"/>
        <v/>
      </c>
      <c r="AR17" s="16"/>
      <c r="AS17" s="16" t="str">
        <f t="shared" si="1"/>
        <v/>
      </c>
      <c r="AT17" s="16"/>
      <c r="AU17" s="69" t="s">
        <v>122</v>
      </c>
      <c r="AV17" s="16"/>
      <c r="AW17" s="16"/>
      <c r="AX17" s="16"/>
      <c r="AY17" s="16"/>
      <c r="AZ17" s="16"/>
      <c r="BA17" s="16"/>
      <c r="BB17" s="70"/>
      <c r="BC17" s="16">
        <f>AM24-AM25</f>
        <v>0</v>
      </c>
      <c r="BD17" s="76" t="s">
        <v>119</v>
      </c>
      <c r="BE17" s="72">
        <v>0</v>
      </c>
      <c r="BF17" s="16"/>
      <c r="BG17" s="16"/>
      <c r="BH17" s="16" t="s">
        <v>147</v>
      </c>
      <c r="BI17" s="16"/>
      <c r="BJ17" s="16"/>
      <c r="BK17" s="16"/>
      <c r="BL17" s="16"/>
      <c r="BM17" s="16"/>
      <c r="BN17" s="16"/>
      <c r="BO17" s="16">
        <f>AO20+AO14-AO21</f>
        <v>0</v>
      </c>
      <c r="BP17" s="21" t="s">
        <v>119</v>
      </c>
      <c r="BQ17" s="22">
        <v>0</v>
      </c>
      <c r="BR17" s="2"/>
      <c r="BS17" s="2"/>
      <c r="BT17" s="2"/>
    </row>
    <row r="18" spans="2:72" ht="31.2" thickBot="1" x14ac:dyDescent="0.6">
      <c r="B18" s="54" t="s">
        <v>16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4"/>
      <c r="R18" s="4"/>
      <c r="S18" s="55" t="s">
        <v>17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6"/>
      <c r="AH18" s="2"/>
      <c r="AI18" s="2"/>
      <c r="AJ18" s="2"/>
      <c r="AK18" s="2"/>
      <c r="AL18" s="26" t="s">
        <v>76</v>
      </c>
      <c r="AM18" s="59">
        <v>0</v>
      </c>
      <c r="AN18" s="27" t="s">
        <v>99</v>
      </c>
      <c r="AO18" s="59">
        <v>0</v>
      </c>
      <c r="AP18" s="16"/>
      <c r="AQ18" s="16" t="str">
        <f t="shared" si="0"/>
        <v/>
      </c>
      <c r="AR18" s="16"/>
      <c r="AS18" s="16" t="str">
        <f t="shared" si="1"/>
        <v/>
      </c>
      <c r="AT18" s="16"/>
      <c r="AU18" s="69" t="s">
        <v>123</v>
      </c>
      <c r="AV18" s="16"/>
      <c r="AW18" s="16"/>
      <c r="AX18" s="16"/>
      <c r="AY18" s="16"/>
      <c r="AZ18" s="16"/>
      <c r="BA18" s="16"/>
      <c r="BB18" s="70"/>
      <c r="BC18" s="16">
        <f>AM24</f>
        <v>0</v>
      </c>
      <c r="BD18" s="76" t="s">
        <v>119</v>
      </c>
      <c r="BE18" s="72">
        <v>0</v>
      </c>
      <c r="BF18" s="16"/>
      <c r="BG18" s="16"/>
      <c r="BH18" s="16" t="s">
        <v>148</v>
      </c>
      <c r="BI18" s="16"/>
      <c r="BJ18" s="16"/>
      <c r="BK18" s="16"/>
      <c r="BL18" s="16"/>
      <c r="BM18" s="16"/>
      <c r="BN18" s="16"/>
      <c r="BO18" s="16">
        <f>AO21+AO15-AO22</f>
        <v>1.6221999299403933E-9</v>
      </c>
      <c r="BP18" s="21" t="s">
        <v>119</v>
      </c>
      <c r="BQ18" s="22">
        <v>0</v>
      </c>
      <c r="BR18" s="2"/>
      <c r="BS18" s="2"/>
      <c r="BT18" s="2"/>
    </row>
    <row r="19" spans="2:72" ht="31.2" thickBot="1" x14ac:dyDescent="0.6">
      <c r="B19" s="6"/>
      <c r="C19" s="21">
        <v>20</v>
      </c>
      <c r="D19" s="8"/>
      <c r="E19" s="21">
        <v>20</v>
      </c>
      <c r="F19" s="9"/>
      <c r="G19" s="21">
        <v>14</v>
      </c>
      <c r="H19" s="10"/>
      <c r="I19" s="21">
        <v>11</v>
      </c>
      <c r="J19" s="11"/>
      <c r="K19" s="21">
        <v>17</v>
      </c>
      <c r="L19" s="12"/>
      <c r="M19" s="21">
        <v>11</v>
      </c>
      <c r="N19" s="13"/>
      <c r="O19" s="21">
        <v>20</v>
      </c>
      <c r="P19" s="14"/>
      <c r="Q19" s="16"/>
      <c r="R19" s="16"/>
      <c r="S19" s="6">
        <v>8</v>
      </c>
      <c r="T19" s="21" t="str">
        <f>IF(C19&lt;=D20,"&lt;--","")</f>
        <v/>
      </c>
      <c r="U19" s="8">
        <v>7</v>
      </c>
      <c r="V19" s="21" t="str">
        <f>IF(E19&lt;=F20,"&lt;--","")</f>
        <v/>
      </c>
      <c r="W19" s="9">
        <v>6</v>
      </c>
      <c r="X19" s="21" t="str">
        <f>IF(G19&lt;=H20,"&lt;--","")</f>
        <v/>
      </c>
      <c r="Y19" s="10">
        <v>5</v>
      </c>
      <c r="Z19" s="21" t="str">
        <f>IF(I19&lt;=J20,"&lt;--","")</f>
        <v>&lt;--</v>
      </c>
      <c r="AA19" s="11">
        <v>4</v>
      </c>
      <c r="AB19" s="21" t="str">
        <f>IF(K19&lt;=L20,"&lt;--","")</f>
        <v/>
      </c>
      <c r="AC19" s="12">
        <v>3</v>
      </c>
      <c r="AD19" s="21" t="str">
        <f>IF(M19&lt;=N20,"&lt;--","")</f>
        <v>&lt;--</v>
      </c>
      <c r="AE19" s="13">
        <v>2</v>
      </c>
      <c r="AF19" s="21" t="str">
        <f>IF(O19&lt;=P20,"&lt;--","")</f>
        <v/>
      </c>
      <c r="AG19" s="14">
        <v>1</v>
      </c>
      <c r="AH19" s="2"/>
      <c r="AI19" s="2"/>
      <c r="AJ19" s="2"/>
      <c r="AK19" s="2"/>
      <c r="AL19" s="15" t="s">
        <v>77</v>
      </c>
      <c r="AM19" s="59">
        <v>0</v>
      </c>
      <c r="AN19" s="16" t="s">
        <v>100</v>
      </c>
      <c r="AO19" s="59">
        <v>0</v>
      </c>
      <c r="AP19" s="16"/>
      <c r="AQ19" s="16" t="str">
        <f t="shared" si="0"/>
        <v/>
      </c>
      <c r="AR19" s="16"/>
      <c r="AS19" s="16" t="str">
        <f t="shared" si="1"/>
        <v/>
      </c>
      <c r="AT19" s="16"/>
      <c r="AU19" s="69" t="s">
        <v>124</v>
      </c>
      <c r="AV19" s="16"/>
      <c r="AW19" s="16"/>
      <c r="AX19" s="16"/>
      <c r="AY19" s="16"/>
      <c r="AZ19" s="16"/>
      <c r="BA19" s="16"/>
      <c r="BB19" s="70"/>
      <c r="BC19" s="16">
        <f>AM4</f>
        <v>0</v>
      </c>
      <c r="BD19" s="76" t="s">
        <v>119</v>
      </c>
      <c r="BE19" s="72">
        <v>0</v>
      </c>
      <c r="BF19" s="16"/>
      <c r="BG19" s="16"/>
      <c r="BH19" s="16" t="s">
        <v>149</v>
      </c>
      <c r="BI19" s="16"/>
      <c r="BJ19" s="16"/>
      <c r="BK19" s="16"/>
      <c r="BL19" s="16"/>
      <c r="BM19" s="16"/>
      <c r="BN19" s="16"/>
      <c r="BO19" s="16">
        <f>AO22+AO16-AO23</f>
        <v>9.9837779998779297E-7</v>
      </c>
      <c r="BP19" s="21" t="s">
        <v>119</v>
      </c>
      <c r="BQ19" s="22">
        <v>0</v>
      </c>
      <c r="BR19" s="2"/>
      <c r="BS19" s="2"/>
      <c r="BT19" s="2"/>
    </row>
    <row r="20" spans="2:72" ht="31.2" thickBot="1" x14ac:dyDescent="0.6">
      <c r="B20" s="61">
        <v>18</v>
      </c>
      <c r="C20" s="21"/>
      <c r="D20" s="21">
        <v>11</v>
      </c>
      <c r="E20" s="21"/>
      <c r="F20" s="21">
        <v>8</v>
      </c>
      <c r="G20" s="21"/>
      <c r="H20" s="21">
        <v>8</v>
      </c>
      <c r="I20" s="21"/>
      <c r="J20" s="21">
        <v>16</v>
      </c>
      <c r="K20" s="21"/>
      <c r="L20" s="21">
        <v>16</v>
      </c>
      <c r="M20" s="21"/>
      <c r="N20" s="21">
        <v>11</v>
      </c>
      <c r="O20" s="21"/>
      <c r="P20" s="21">
        <v>9</v>
      </c>
      <c r="Q20" s="16"/>
      <c r="R20" s="16"/>
      <c r="S20" s="21" t="s">
        <v>0</v>
      </c>
      <c r="T20" s="21"/>
      <c r="U20" s="21" t="str">
        <f>IF(D20&lt;=C19,"|","")</f>
        <v>|</v>
      </c>
      <c r="V20" s="21"/>
      <c r="W20" s="21" t="str">
        <f>IF(F20&lt;=E19,"|","")</f>
        <v>|</v>
      </c>
      <c r="X20" s="21"/>
      <c r="Y20" s="21" t="str">
        <f>IF(H20&lt;=G19,"|","")</f>
        <v>|</v>
      </c>
      <c r="Z20" s="21"/>
      <c r="AA20" s="21" t="str">
        <f>IF(J20&lt;=I19,"|","")</f>
        <v/>
      </c>
      <c r="AB20" s="21"/>
      <c r="AC20" s="21" t="str">
        <f>IF(L20&lt;=K19,"|","")</f>
        <v>|</v>
      </c>
      <c r="AD20" s="21"/>
      <c r="AE20" s="21" t="str">
        <f>IF(N20&lt;=M19,"|","")</f>
        <v>|</v>
      </c>
      <c r="AF20" s="21"/>
      <c r="AG20" s="77" t="str">
        <f>IF(P20&lt;=O19,"|","")</f>
        <v>|</v>
      </c>
      <c r="AH20" s="2"/>
      <c r="AI20" s="2"/>
      <c r="AJ20" s="2"/>
      <c r="AK20" s="2"/>
      <c r="AL20" s="15" t="s">
        <v>78</v>
      </c>
      <c r="AM20" s="59">
        <v>1</v>
      </c>
      <c r="AN20" s="16" t="s">
        <v>101</v>
      </c>
      <c r="AO20" s="59">
        <v>1</v>
      </c>
      <c r="AP20" s="16"/>
      <c r="AQ20" s="16" t="str">
        <f t="shared" si="0"/>
        <v>x18_26</v>
      </c>
      <c r="AR20" s="16"/>
      <c r="AS20" s="16" t="str">
        <f t="shared" si="1"/>
        <v>x42_43</v>
      </c>
      <c r="AT20" s="16"/>
      <c r="AU20" s="69" t="s">
        <v>125</v>
      </c>
      <c r="AV20" s="16"/>
      <c r="AW20" s="16"/>
      <c r="AX20" s="16"/>
      <c r="AY20" s="16"/>
      <c r="AZ20" s="16"/>
      <c r="BA20" s="16"/>
      <c r="BB20" s="70"/>
      <c r="BC20" s="16">
        <f>AM12-AM20</f>
        <v>0</v>
      </c>
      <c r="BD20" s="76" t="s">
        <v>119</v>
      </c>
      <c r="BE20" s="72">
        <v>0</v>
      </c>
      <c r="BF20" s="16"/>
      <c r="BG20" s="16"/>
      <c r="BH20" s="16" t="s">
        <v>150</v>
      </c>
      <c r="BI20" s="16"/>
      <c r="BJ20" s="16"/>
      <c r="BK20" s="16"/>
      <c r="BL20" s="16"/>
      <c r="BM20" s="16"/>
      <c r="BN20" s="16"/>
      <c r="BO20" s="16">
        <f>AO23-AO24</f>
        <v>0</v>
      </c>
      <c r="BP20" s="21" t="s">
        <v>119</v>
      </c>
      <c r="BQ20" s="22">
        <v>0</v>
      </c>
      <c r="BR20" s="2"/>
      <c r="BS20" s="2"/>
      <c r="BT20" s="2"/>
    </row>
    <row r="21" spans="2:72" ht="31.2" thickBot="1" x14ac:dyDescent="0.6">
      <c r="B21" s="18"/>
      <c r="C21" s="21">
        <v>12</v>
      </c>
      <c r="D21" s="6"/>
      <c r="E21" s="21">
        <v>20</v>
      </c>
      <c r="F21" s="8"/>
      <c r="G21" s="21">
        <v>11</v>
      </c>
      <c r="H21" s="9"/>
      <c r="I21" s="21">
        <v>12</v>
      </c>
      <c r="J21" s="10"/>
      <c r="K21" s="21">
        <v>19</v>
      </c>
      <c r="L21" s="11"/>
      <c r="M21" s="21">
        <v>12</v>
      </c>
      <c r="N21" s="12"/>
      <c r="O21" s="21">
        <v>8</v>
      </c>
      <c r="P21" s="13"/>
      <c r="Q21" s="16"/>
      <c r="R21" s="16"/>
      <c r="S21" s="18">
        <v>16</v>
      </c>
      <c r="T21" s="21" t="str">
        <f>IF(C21&lt;=D22,"&lt;--","")</f>
        <v/>
      </c>
      <c r="U21" s="6">
        <v>15</v>
      </c>
      <c r="V21" s="21" t="str">
        <f>IF(E21&lt;=F22,"&lt;--","")</f>
        <v/>
      </c>
      <c r="W21" s="8">
        <v>14</v>
      </c>
      <c r="X21" s="21" t="str">
        <f>IF(G21&lt;=H22,"&lt;--","")</f>
        <v/>
      </c>
      <c r="Y21" s="9">
        <v>13</v>
      </c>
      <c r="Z21" s="21" t="str">
        <f>IF(I21&lt;=J22,"&lt;--","")</f>
        <v/>
      </c>
      <c r="AA21" s="10">
        <v>12</v>
      </c>
      <c r="AB21" s="21" t="str">
        <f>IF(K21&lt;=L22,"&lt;--","")</f>
        <v/>
      </c>
      <c r="AC21" s="11">
        <v>11</v>
      </c>
      <c r="AD21" s="21" t="str">
        <f>IF(M21&lt;=N22,"&lt;--","")</f>
        <v/>
      </c>
      <c r="AE21" s="12">
        <v>10</v>
      </c>
      <c r="AF21" s="62" t="str">
        <f>IF(O21&lt;=P22,"&lt;--","")</f>
        <v>&lt;--</v>
      </c>
      <c r="AG21" s="13">
        <v>9</v>
      </c>
      <c r="AH21" s="2"/>
      <c r="AI21" s="2"/>
      <c r="AJ21" s="2"/>
      <c r="AK21" s="2"/>
      <c r="AL21" s="15" t="s">
        <v>79</v>
      </c>
      <c r="AM21" s="59">
        <v>0</v>
      </c>
      <c r="AN21" s="16" t="s">
        <v>102</v>
      </c>
      <c r="AO21" s="59">
        <v>1.0000009999999999</v>
      </c>
      <c r="AP21" s="16"/>
      <c r="AQ21" s="16" t="str">
        <f t="shared" si="0"/>
        <v/>
      </c>
      <c r="AR21" s="16"/>
      <c r="AS21" s="16" t="str">
        <f t="shared" si="1"/>
        <v>x43_44</v>
      </c>
      <c r="AT21" s="16"/>
      <c r="AU21" s="69" t="s">
        <v>126</v>
      </c>
      <c r="AV21" s="16"/>
      <c r="AW21" s="16"/>
      <c r="AX21" s="16"/>
      <c r="AY21" s="16"/>
      <c r="AZ21" s="16"/>
      <c r="BA21" s="16"/>
      <c r="BB21" s="70"/>
      <c r="BC21" s="16">
        <f>AM21</f>
        <v>0</v>
      </c>
      <c r="BD21" s="76" t="s">
        <v>119</v>
      </c>
      <c r="BE21" s="72">
        <v>0</v>
      </c>
      <c r="BF21" s="16"/>
      <c r="BG21" s="16"/>
      <c r="BH21" s="16" t="s">
        <v>151</v>
      </c>
      <c r="BI21" s="16"/>
      <c r="BJ21" s="16"/>
      <c r="BK21" s="16"/>
      <c r="BL21" s="16"/>
      <c r="BM21" s="16"/>
      <c r="BN21" s="16"/>
      <c r="BO21" s="16">
        <f>AO24-AO25</f>
        <v>0</v>
      </c>
      <c r="BP21" s="21" t="s">
        <v>119</v>
      </c>
      <c r="BQ21" s="22">
        <v>0</v>
      </c>
      <c r="BR21" s="2"/>
      <c r="BS21" s="2"/>
      <c r="BT21" s="2"/>
    </row>
    <row r="22" spans="2:72" ht="31.2" thickBot="1" x14ac:dyDescent="0.6">
      <c r="B22" s="61">
        <v>14</v>
      </c>
      <c r="C22" s="21"/>
      <c r="D22" s="21">
        <v>8</v>
      </c>
      <c r="E22" s="21"/>
      <c r="F22" s="21">
        <v>10</v>
      </c>
      <c r="G22" s="21"/>
      <c r="H22" s="21">
        <v>9</v>
      </c>
      <c r="I22" s="21"/>
      <c r="J22" s="21">
        <v>9</v>
      </c>
      <c r="K22" s="21"/>
      <c r="L22" s="21">
        <v>17</v>
      </c>
      <c r="M22" s="21"/>
      <c r="N22" s="21">
        <v>10</v>
      </c>
      <c r="O22" s="21"/>
      <c r="P22" s="21">
        <v>14</v>
      </c>
      <c r="Q22" s="16"/>
      <c r="R22" s="16"/>
      <c r="S22" s="21" t="s">
        <v>0</v>
      </c>
      <c r="T22" s="21"/>
      <c r="U22" s="21" t="str">
        <f>IF(D22&lt;=C21,"|","")</f>
        <v>|</v>
      </c>
      <c r="V22" s="21"/>
      <c r="W22" s="21" t="str">
        <f>IF(F22&lt;=E21,"|","")</f>
        <v>|</v>
      </c>
      <c r="X22" s="21"/>
      <c r="Y22" s="21" t="str">
        <f>IF(H22&lt;=G21,"|","")</f>
        <v>|</v>
      </c>
      <c r="Z22" s="21"/>
      <c r="AA22" s="21" t="str">
        <f>IF(J22&lt;=I21,"|","")</f>
        <v>|</v>
      </c>
      <c r="AB22" s="21"/>
      <c r="AC22" s="21" t="str">
        <f>IF(L22&lt;=K21,"|","")</f>
        <v>|</v>
      </c>
      <c r="AD22" s="21"/>
      <c r="AE22" s="62" t="str">
        <f>IF(N22&lt;=M21,"|","")</f>
        <v>|</v>
      </c>
      <c r="AF22" s="21"/>
      <c r="AG22" s="22" t="str">
        <f>IF(P22&lt;=O21,"|","")</f>
        <v/>
      </c>
      <c r="AH22" s="2"/>
      <c r="AI22" s="2"/>
      <c r="AJ22" s="2"/>
      <c r="AK22" s="2"/>
      <c r="AL22" s="15" t="s">
        <v>80</v>
      </c>
      <c r="AM22" s="59">
        <v>9.9837779998779297E-7</v>
      </c>
      <c r="AN22" s="16" t="s">
        <v>103</v>
      </c>
      <c r="AO22" s="59">
        <v>1.0000009983778</v>
      </c>
      <c r="AP22" s="16"/>
      <c r="AQ22" s="16" t="str">
        <f t="shared" si="0"/>
        <v/>
      </c>
      <c r="AR22" s="16"/>
      <c r="AS22" s="16" t="str">
        <f t="shared" si="1"/>
        <v>x44_45</v>
      </c>
      <c r="AT22" s="16"/>
      <c r="AU22" s="69" t="s">
        <v>127</v>
      </c>
      <c r="AV22" s="16"/>
      <c r="AW22" s="16"/>
      <c r="AX22" s="16"/>
      <c r="AY22" s="16"/>
      <c r="AZ22" s="16"/>
      <c r="BA22" s="16"/>
      <c r="BB22" s="70"/>
      <c r="BC22" s="16">
        <f>AM21-AP5-AP6</f>
        <v>0</v>
      </c>
      <c r="BD22" s="76" t="s">
        <v>119</v>
      </c>
      <c r="BE22" s="72">
        <v>0</v>
      </c>
      <c r="BF22" s="16"/>
      <c r="BG22" s="16"/>
      <c r="BH22" s="16" t="s">
        <v>152</v>
      </c>
      <c r="BI22" s="16"/>
      <c r="BJ22" s="16"/>
      <c r="BK22" s="16"/>
      <c r="BL22" s="16"/>
      <c r="BM22" s="16"/>
      <c r="BN22" s="16"/>
      <c r="BO22" s="16">
        <f>AO25</f>
        <v>1</v>
      </c>
      <c r="BP22" s="21" t="s">
        <v>119</v>
      </c>
      <c r="BQ22" s="22">
        <v>1</v>
      </c>
      <c r="BR22" s="2"/>
      <c r="BS22" s="2"/>
      <c r="BT22" s="2"/>
    </row>
    <row r="23" spans="2:72" ht="31.2" thickBot="1" x14ac:dyDescent="0.6">
      <c r="B23" s="23"/>
      <c r="C23" s="21">
        <v>17</v>
      </c>
      <c r="D23" s="18"/>
      <c r="E23" s="21">
        <v>18</v>
      </c>
      <c r="F23" s="6"/>
      <c r="G23" s="21">
        <v>10</v>
      </c>
      <c r="H23" s="8"/>
      <c r="I23" s="21">
        <v>13</v>
      </c>
      <c r="J23" s="9"/>
      <c r="K23" s="21">
        <v>9</v>
      </c>
      <c r="L23" s="10"/>
      <c r="M23" s="21">
        <v>14</v>
      </c>
      <c r="N23" s="11"/>
      <c r="O23" s="21">
        <v>8</v>
      </c>
      <c r="P23" s="12"/>
      <c r="Q23" s="16"/>
      <c r="R23" s="16"/>
      <c r="S23" s="23">
        <v>24</v>
      </c>
      <c r="T23" s="21" t="str">
        <f>IF(C23&lt;=D24,"&lt;--","")</f>
        <v/>
      </c>
      <c r="U23" s="18">
        <v>23</v>
      </c>
      <c r="V23" s="21" t="str">
        <f>IF(E23&lt;=F24,"&lt;--","")</f>
        <v/>
      </c>
      <c r="W23" s="6">
        <v>22</v>
      </c>
      <c r="X23" s="21" t="str">
        <f>IF(G23&lt;=H24,"&lt;--","")</f>
        <v>&lt;--</v>
      </c>
      <c r="Y23" s="8">
        <v>21</v>
      </c>
      <c r="Z23" s="21" t="str">
        <f>IF(I23&lt;=J24,"&lt;--","")</f>
        <v>&lt;--</v>
      </c>
      <c r="AA23" s="9">
        <v>20</v>
      </c>
      <c r="AB23" s="21" t="str">
        <f>IF(K23&lt;=L24,"&lt;--","")</f>
        <v>&lt;--</v>
      </c>
      <c r="AC23" s="10">
        <v>19</v>
      </c>
      <c r="AD23" s="21" t="str">
        <f>IF(M23&lt;=N24,"&lt;--","")</f>
        <v/>
      </c>
      <c r="AE23" s="11">
        <v>18</v>
      </c>
      <c r="AF23" s="21" t="str">
        <f>IF(O23&lt;=P24,"&lt;--","")</f>
        <v>&lt;--</v>
      </c>
      <c r="AG23" s="12">
        <v>17</v>
      </c>
      <c r="AH23" s="2"/>
      <c r="AI23" s="2"/>
      <c r="AJ23" s="2"/>
      <c r="AK23" s="2"/>
      <c r="AL23" s="15" t="s">
        <v>81</v>
      </c>
      <c r="AM23" s="59">
        <v>0</v>
      </c>
      <c r="AN23" s="16" t="s">
        <v>153</v>
      </c>
      <c r="AO23" s="59">
        <v>1</v>
      </c>
      <c r="AP23" s="16"/>
      <c r="AQ23" s="16" t="str">
        <f t="shared" si="0"/>
        <v/>
      </c>
      <c r="AR23" s="16"/>
      <c r="AS23" s="16" t="str">
        <f t="shared" si="1"/>
        <v>x45_46</v>
      </c>
      <c r="AT23" s="16"/>
      <c r="AU23" s="69" t="s">
        <v>128</v>
      </c>
      <c r="AV23" s="16"/>
      <c r="AW23" s="16"/>
      <c r="AX23" s="16"/>
      <c r="AY23" s="16"/>
      <c r="AZ23" s="16"/>
      <c r="BA23" s="16"/>
      <c r="BB23" s="70"/>
      <c r="BC23" s="16">
        <f>AM19</f>
        <v>0</v>
      </c>
      <c r="BD23" s="76" t="s">
        <v>119</v>
      </c>
      <c r="BE23" s="72">
        <v>0</v>
      </c>
      <c r="BF23" s="16"/>
      <c r="BG23" s="16"/>
      <c r="BH23" s="16" t="s">
        <v>155</v>
      </c>
      <c r="BI23" s="16"/>
      <c r="BJ23" s="16"/>
      <c r="BK23" s="16"/>
      <c r="BL23" s="16"/>
      <c r="BM23" s="16"/>
      <c r="BN23" s="16"/>
      <c r="BO23" s="59">
        <f>AM5</f>
        <v>0</v>
      </c>
      <c r="BP23" s="16" t="s">
        <v>119</v>
      </c>
      <c r="BQ23" s="17">
        <v>0</v>
      </c>
      <c r="BR23" s="2"/>
      <c r="BS23" s="2"/>
      <c r="BT23" s="2"/>
    </row>
    <row r="24" spans="2:72" ht="31.2" thickBot="1" x14ac:dyDescent="0.6">
      <c r="B24" s="61">
        <v>11</v>
      </c>
      <c r="C24" s="21"/>
      <c r="D24" s="21">
        <v>11</v>
      </c>
      <c r="E24" s="21"/>
      <c r="F24" s="21">
        <v>8</v>
      </c>
      <c r="G24" s="21"/>
      <c r="H24" s="21">
        <v>20</v>
      </c>
      <c r="I24" s="21"/>
      <c r="J24" s="21">
        <v>15</v>
      </c>
      <c r="K24" s="21"/>
      <c r="L24" s="21">
        <v>13</v>
      </c>
      <c r="M24" s="21"/>
      <c r="N24" s="21">
        <v>10</v>
      </c>
      <c r="O24" s="21"/>
      <c r="P24" s="21">
        <v>9</v>
      </c>
      <c r="Q24" s="16"/>
      <c r="R24" s="16"/>
      <c r="S24" s="21" t="s">
        <v>0</v>
      </c>
      <c r="T24" s="21"/>
      <c r="U24" s="21" t="str">
        <f>IF(D24&lt;=C23,"|","")</f>
        <v>|</v>
      </c>
      <c r="V24" s="21"/>
      <c r="W24" s="21" t="str">
        <f>IF(F24&lt;=E23,"|","")</f>
        <v>|</v>
      </c>
      <c r="X24" s="21"/>
      <c r="Y24" s="21" t="str">
        <f>IF(H24&lt;=G23,"|","")</f>
        <v/>
      </c>
      <c r="Z24" s="21"/>
      <c r="AA24" s="21" t="str">
        <f>IF(J24&lt;=I23,"|","")</f>
        <v/>
      </c>
      <c r="AB24" s="21"/>
      <c r="AC24" s="21" t="str">
        <f>IF(L24&lt;=K23,"|","")</f>
        <v/>
      </c>
      <c r="AD24" s="21"/>
      <c r="AE24" s="62" t="str">
        <f>IF(N24&lt;=M23,"|","")</f>
        <v>|</v>
      </c>
      <c r="AF24" s="21"/>
      <c r="AG24" s="22" t="str">
        <f>IF(P24&lt;=O23,"|","")</f>
        <v/>
      </c>
      <c r="AH24" s="2"/>
      <c r="AI24" s="2"/>
      <c r="AJ24" s="2"/>
      <c r="AK24" s="2"/>
      <c r="AL24" s="15" t="s">
        <v>82</v>
      </c>
      <c r="AM24" s="59">
        <v>0</v>
      </c>
      <c r="AN24" s="16" t="s">
        <v>104</v>
      </c>
      <c r="AO24" s="59">
        <v>1</v>
      </c>
      <c r="AP24" s="16"/>
      <c r="AQ24" s="16" t="str">
        <f t="shared" si="0"/>
        <v/>
      </c>
      <c r="AR24" s="16"/>
      <c r="AS24" s="16" t="str">
        <f t="shared" si="1"/>
        <v>x46_47</v>
      </c>
      <c r="AT24" s="16"/>
      <c r="AU24" s="69" t="s">
        <v>129</v>
      </c>
      <c r="AV24" s="16"/>
      <c r="AW24" s="16"/>
      <c r="AX24" s="16"/>
      <c r="AY24" s="16"/>
      <c r="AZ24" s="16"/>
      <c r="BA24" s="16"/>
      <c r="BB24" s="70"/>
      <c r="BC24" s="16">
        <f>AM19-AO3</f>
        <v>0</v>
      </c>
      <c r="BD24" s="76" t="s">
        <v>119</v>
      </c>
      <c r="BE24" s="72">
        <v>0</v>
      </c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7"/>
      <c r="BR24" s="2"/>
      <c r="BS24" s="2"/>
      <c r="BT24" s="2"/>
    </row>
    <row r="25" spans="2:72" ht="31.2" thickBot="1" x14ac:dyDescent="0.6">
      <c r="B25" s="24"/>
      <c r="C25" s="21">
        <v>18</v>
      </c>
      <c r="D25" s="23"/>
      <c r="E25" s="21">
        <v>15</v>
      </c>
      <c r="F25" s="18"/>
      <c r="G25" s="21">
        <v>16</v>
      </c>
      <c r="H25" s="6"/>
      <c r="I25" s="21">
        <v>8</v>
      </c>
      <c r="J25" s="8"/>
      <c r="K25" s="21">
        <v>17</v>
      </c>
      <c r="L25" s="9"/>
      <c r="M25" s="21">
        <v>10</v>
      </c>
      <c r="N25" s="10"/>
      <c r="O25" s="21">
        <v>11</v>
      </c>
      <c r="P25" s="11"/>
      <c r="Q25" s="16"/>
      <c r="R25" s="16"/>
      <c r="S25" s="24">
        <v>32</v>
      </c>
      <c r="T25" s="21" t="str">
        <f>IF(C25&lt;=D26,"&lt;--","")</f>
        <v/>
      </c>
      <c r="U25" s="23">
        <v>31</v>
      </c>
      <c r="V25" s="21" t="str">
        <f>IF(E25&lt;=F26,"&lt;--","")</f>
        <v>&lt;--</v>
      </c>
      <c r="W25" s="18">
        <v>30</v>
      </c>
      <c r="X25" s="21" t="str">
        <f>IF(G25&lt;=H26,"&lt;--","")</f>
        <v/>
      </c>
      <c r="Y25" s="6">
        <v>29</v>
      </c>
      <c r="Z25" s="21" t="str">
        <f>IF(I25&lt;=J26,"&lt;--","")</f>
        <v>&lt;--</v>
      </c>
      <c r="AA25" s="8">
        <v>28</v>
      </c>
      <c r="AB25" s="21" t="str">
        <f>IF(K25&lt;=L26,"&lt;--","")</f>
        <v/>
      </c>
      <c r="AC25" s="9">
        <v>27</v>
      </c>
      <c r="AD25" s="62" t="str">
        <f>IF(M25&lt;=N26,"&lt;--","")</f>
        <v>&lt;--</v>
      </c>
      <c r="AE25" s="10">
        <v>26</v>
      </c>
      <c r="AF25" s="21" t="str">
        <f>IF(O25&lt;=P26,"&lt;--","")</f>
        <v/>
      </c>
      <c r="AG25" s="11">
        <v>25</v>
      </c>
      <c r="AH25" s="2"/>
      <c r="AI25" s="2"/>
      <c r="AJ25" s="2"/>
      <c r="AK25" s="2"/>
      <c r="AL25" s="15" t="s">
        <v>83</v>
      </c>
      <c r="AM25" s="59">
        <v>0</v>
      </c>
      <c r="AN25" s="16" t="s">
        <v>105</v>
      </c>
      <c r="AO25" s="59">
        <v>1</v>
      </c>
      <c r="AP25" s="16"/>
      <c r="AQ25" s="16" t="str">
        <f t="shared" si="0"/>
        <v/>
      </c>
      <c r="AR25" s="16"/>
      <c r="AS25" s="16" t="str">
        <f t="shared" si="1"/>
        <v>x47_48</v>
      </c>
      <c r="AT25" s="16"/>
      <c r="AU25" s="69" t="s">
        <v>130</v>
      </c>
      <c r="AV25" s="16"/>
      <c r="AW25" s="16"/>
      <c r="AX25" s="16"/>
      <c r="AY25" s="16"/>
      <c r="AZ25" s="16"/>
      <c r="BA25" s="16"/>
      <c r="BB25" s="70"/>
      <c r="BC25" s="16">
        <f>AO3-AO12</f>
        <v>0</v>
      </c>
      <c r="BD25" s="76" t="s">
        <v>119</v>
      </c>
      <c r="BE25" s="72">
        <v>0</v>
      </c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7"/>
      <c r="BR25" s="2"/>
      <c r="BS25" s="2"/>
      <c r="BT25" s="2"/>
    </row>
    <row r="26" spans="2:72" ht="31.2" thickBot="1" x14ac:dyDescent="0.6">
      <c r="B26" s="61">
        <v>18</v>
      </c>
      <c r="C26" s="21"/>
      <c r="D26" s="21">
        <v>8</v>
      </c>
      <c r="E26" s="21"/>
      <c r="F26" s="21">
        <v>20</v>
      </c>
      <c r="G26" s="21"/>
      <c r="H26" s="21">
        <v>12</v>
      </c>
      <c r="I26" s="21"/>
      <c r="J26" s="21">
        <v>17</v>
      </c>
      <c r="K26" s="21"/>
      <c r="L26" s="21">
        <v>13</v>
      </c>
      <c r="M26" s="21"/>
      <c r="N26" s="21">
        <v>17</v>
      </c>
      <c r="O26" s="21"/>
      <c r="P26" s="21">
        <v>10</v>
      </c>
      <c r="Q26" s="16"/>
      <c r="R26" s="16"/>
      <c r="S26" s="21" t="s">
        <v>0</v>
      </c>
      <c r="T26" s="21"/>
      <c r="U26" s="21" t="str">
        <f>IF(D26&lt;=C25,"|","")</f>
        <v>|</v>
      </c>
      <c r="V26" s="21"/>
      <c r="W26" s="21" t="str">
        <f>IF(F26&lt;=E25,"|","")</f>
        <v/>
      </c>
      <c r="X26" s="21"/>
      <c r="Y26" s="21" t="str">
        <f>IF(H26&lt;=G25,"|","")</f>
        <v>|</v>
      </c>
      <c r="Z26" s="21"/>
      <c r="AA26" s="21" t="str">
        <f>IF(J26&lt;=I25,"|","")</f>
        <v/>
      </c>
      <c r="AB26" s="21"/>
      <c r="AC26" s="62" t="str">
        <f>IF(L26&lt;=K25,"|","")</f>
        <v>|</v>
      </c>
      <c r="AD26" s="21"/>
      <c r="AE26" s="21" t="str">
        <f>IF(N26&lt;=M25,"|","")</f>
        <v/>
      </c>
      <c r="AF26" s="21"/>
      <c r="AG26" s="22" t="str">
        <f>IF(P26&lt;=O25,"|","")</f>
        <v>|</v>
      </c>
      <c r="AH26" s="2"/>
      <c r="AI26" s="2"/>
      <c r="AJ26" s="2"/>
      <c r="AK26" s="2"/>
      <c r="AL26" s="15"/>
      <c r="AM26" s="16"/>
      <c r="AN26" s="16"/>
      <c r="AO26" s="16"/>
      <c r="AP26" s="16"/>
      <c r="AQ26" s="16"/>
      <c r="AR26" s="16"/>
      <c r="AS26" s="16"/>
      <c r="AT26" s="16"/>
      <c r="AU26" s="69" t="s">
        <v>131</v>
      </c>
      <c r="AV26" s="16"/>
      <c r="AW26" s="16"/>
      <c r="AX26" s="16"/>
      <c r="AY26" s="16"/>
      <c r="AZ26" s="16"/>
      <c r="BA26" s="16"/>
      <c r="BB26" s="70"/>
      <c r="BC26" s="16">
        <f>AM20-AO4</f>
        <v>0</v>
      </c>
      <c r="BD26" s="76" t="s">
        <v>119</v>
      </c>
      <c r="BE26" s="72">
        <v>0</v>
      </c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7"/>
      <c r="BR26" s="2"/>
      <c r="BS26" s="2"/>
      <c r="BT26" s="2"/>
    </row>
    <row r="27" spans="2:72" ht="31.2" thickBot="1" x14ac:dyDescent="0.6">
      <c r="B27" s="25"/>
      <c r="C27" s="21">
        <v>14</v>
      </c>
      <c r="D27" s="24"/>
      <c r="E27" s="21">
        <v>20</v>
      </c>
      <c r="F27" s="23"/>
      <c r="G27" s="21">
        <v>8</v>
      </c>
      <c r="H27" s="18"/>
      <c r="I27" s="21">
        <v>12</v>
      </c>
      <c r="J27" s="6"/>
      <c r="K27" s="21">
        <v>10</v>
      </c>
      <c r="L27" s="8"/>
      <c r="M27" s="21">
        <v>10</v>
      </c>
      <c r="N27" s="9"/>
      <c r="O27" s="21">
        <v>11</v>
      </c>
      <c r="P27" s="10"/>
      <c r="Q27" s="16"/>
      <c r="R27" s="16"/>
      <c r="S27" s="25">
        <v>40</v>
      </c>
      <c r="T27" s="21" t="str">
        <f>IF(C27&lt;=D28,"&lt;--","")</f>
        <v/>
      </c>
      <c r="U27" s="24">
        <v>39</v>
      </c>
      <c r="V27" s="21" t="str">
        <f>IF(E27&lt;=F28,"&lt;--","")</f>
        <v/>
      </c>
      <c r="W27" s="23">
        <v>38</v>
      </c>
      <c r="X27" s="62" t="str">
        <f>IF(G27&lt;=H28,"&lt;--","")</f>
        <v>&lt;--</v>
      </c>
      <c r="Y27" s="18">
        <v>37</v>
      </c>
      <c r="Z27" s="62" t="str">
        <f>IF(I27&lt;=J28,"&lt;--","")</f>
        <v>&lt;--</v>
      </c>
      <c r="AA27" s="6">
        <v>36</v>
      </c>
      <c r="AB27" s="62" t="str">
        <f>IF(K27&lt;=L28,"&lt;--","")</f>
        <v>&lt;--</v>
      </c>
      <c r="AC27" s="8">
        <v>35</v>
      </c>
      <c r="AD27" s="21" t="str">
        <f>IF(M27&lt;=N28,"&lt;--","")</f>
        <v>&lt;--</v>
      </c>
      <c r="AE27" s="9">
        <v>34</v>
      </c>
      <c r="AF27" s="21" t="str">
        <f>IF(O27&lt;=P28,"&lt;--","")</f>
        <v/>
      </c>
      <c r="AG27" s="10">
        <v>33</v>
      </c>
      <c r="AH27" s="2"/>
      <c r="AI27" s="2"/>
      <c r="AJ27" s="2"/>
      <c r="AK27" s="2"/>
      <c r="AL27" s="15"/>
      <c r="AM27" s="16"/>
      <c r="AN27" s="16"/>
      <c r="AO27" s="16"/>
      <c r="AP27" s="16"/>
      <c r="AQ27" s="16"/>
      <c r="AR27" s="16"/>
      <c r="AS27" s="16"/>
      <c r="AT27" s="16"/>
      <c r="AU27" s="78" t="s">
        <v>132</v>
      </c>
      <c r="AV27" s="79"/>
      <c r="AW27" s="79"/>
      <c r="AX27" s="79"/>
      <c r="AY27" s="79"/>
      <c r="AZ27" s="79"/>
      <c r="BA27" s="79"/>
      <c r="BB27" s="80"/>
      <c r="BC27" s="79">
        <f>AO12+AO4-AO13</f>
        <v>0</v>
      </c>
      <c r="BD27" s="81" t="s">
        <v>119</v>
      </c>
      <c r="BE27" s="82">
        <v>0</v>
      </c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7"/>
      <c r="BR27" s="2"/>
      <c r="BS27" s="2"/>
      <c r="BT27" s="2"/>
    </row>
    <row r="28" spans="2:72" ht="31.2" thickBot="1" x14ac:dyDescent="0.6">
      <c r="B28" s="61">
        <v>14</v>
      </c>
      <c r="C28" s="21"/>
      <c r="D28" s="21">
        <v>11</v>
      </c>
      <c r="E28" s="21"/>
      <c r="F28" s="21">
        <v>18</v>
      </c>
      <c r="G28" s="21"/>
      <c r="H28" s="21">
        <v>14</v>
      </c>
      <c r="I28" s="21"/>
      <c r="J28" s="21">
        <v>20</v>
      </c>
      <c r="K28" s="21"/>
      <c r="L28" s="21">
        <v>13</v>
      </c>
      <c r="M28" s="21"/>
      <c r="N28" s="21">
        <v>14</v>
      </c>
      <c r="O28" s="21"/>
      <c r="P28" s="21">
        <v>9</v>
      </c>
      <c r="Q28" s="16"/>
      <c r="R28" s="16"/>
      <c r="S28" s="21" t="s">
        <v>0</v>
      </c>
      <c r="T28" s="21"/>
      <c r="U28" s="21" t="str">
        <f>IF(D28&lt;=C27,"|","")</f>
        <v>|</v>
      </c>
      <c r="V28" s="21"/>
      <c r="W28" s="62" t="str">
        <f>IF(F28&lt;=E27,"|","")</f>
        <v>|</v>
      </c>
      <c r="X28" s="21"/>
      <c r="Y28" s="21" t="str">
        <f>IF(H28&lt;=G27,"|","")</f>
        <v/>
      </c>
      <c r="Z28" s="21"/>
      <c r="AA28" s="21" t="str">
        <f>IF(J28&lt;=I27,"|","")</f>
        <v/>
      </c>
      <c r="AB28" s="21"/>
      <c r="AC28" s="21" t="str">
        <f>IF(L28&lt;=K27,"|","")</f>
        <v/>
      </c>
      <c r="AD28" s="21"/>
      <c r="AE28" s="21" t="str">
        <f>IF(N28&lt;=M27,"|","")</f>
        <v/>
      </c>
      <c r="AF28" s="21"/>
      <c r="AG28" s="22" t="str">
        <f>IF(P28&lt;=O27,"|","")</f>
        <v>|</v>
      </c>
      <c r="AH28" s="2"/>
      <c r="AI28" s="2"/>
      <c r="AJ28" s="2"/>
      <c r="AK28" s="2"/>
      <c r="AL28" s="15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7"/>
      <c r="BR28" s="2"/>
      <c r="BS28" s="2"/>
      <c r="BT28" s="2"/>
    </row>
    <row r="29" spans="2:72" ht="31.2" thickBot="1" x14ac:dyDescent="0.6">
      <c r="B29" s="18"/>
      <c r="C29" s="21">
        <v>16</v>
      </c>
      <c r="D29" s="25"/>
      <c r="E29" s="21">
        <v>13</v>
      </c>
      <c r="F29" s="24"/>
      <c r="G29" s="21">
        <v>17</v>
      </c>
      <c r="H29" s="23"/>
      <c r="I29" s="21">
        <v>14</v>
      </c>
      <c r="J29" s="18"/>
      <c r="K29" s="21">
        <v>17</v>
      </c>
      <c r="L29" s="6"/>
      <c r="M29" s="21">
        <v>12</v>
      </c>
      <c r="N29" s="8"/>
      <c r="O29" s="21">
        <v>19</v>
      </c>
      <c r="P29" s="9"/>
      <c r="Q29" s="16"/>
      <c r="R29" s="16"/>
      <c r="S29" s="18">
        <v>48</v>
      </c>
      <c r="T29" s="62" t="s">
        <v>156</v>
      </c>
      <c r="U29" s="25">
        <v>47</v>
      </c>
      <c r="V29" s="62" t="s">
        <v>156</v>
      </c>
      <c r="W29" s="24">
        <v>46</v>
      </c>
      <c r="X29" s="21" t="s">
        <v>156</v>
      </c>
      <c r="Y29" s="23">
        <v>45</v>
      </c>
      <c r="Z29" s="21" t="s">
        <v>156</v>
      </c>
      <c r="AA29" s="18">
        <v>44</v>
      </c>
      <c r="AB29" s="21" t="s">
        <v>156</v>
      </c>
      <c r="AC29" s="6">
        <v>43</v>
      </c>
      <c r="AD29" s="21" t="s">
        <v>156</v>
      </c>
      <c r="AE29" s="8">
        <v>42</v>
      </c>
      <c r="AF29" s="21" t="s">
        <v>156</v>
      </c>
      <c r="AG29" s="9">
        <v>41</v>
      </c>
      <c r="AH29" s="2"/>
      <c r="AI29" s="2"/>
      <c r="AJ29" s="2"/>
      <c r="AK29" s="2"/>
      <c r="AL29" s="26" t="s">
        <v>14</v>
      </c>
      <c r="AM29" s="27"/>
      <c r="AN29" s="27" t="s">
        <v>15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8"/>
      <c r="BR29" s="2"/>
      <c r="BS29" s="2"/>
      <c r="BT29" s="2"/>
    </row>
    <row r="30" spans="2:72" x14ac:dyDescent="0.55000000000000004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7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2:72" x14ac:dyDescent="0.55000000000000004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 t="s">
        <v>2</v>
      </c>
      <c r="T31" s="16"/>
      <c r="U31" s="16"/>
      <c r="V31" s="16"/>
      <c r="W31" s="16"/>
      <c r="X31" s="16"/>
      <c r="Y31" s="16"/>
      <c r="Z31" s="16"/>
      <c r="AA31" s="16"/>
      <c r="AB31" s="16">
        <f>SUM(P20,O21,N22,N24,M25,L26,K27,I27,G27,F28,E29,C29)</f>
        <v>137</v>
      </c>
      <c r="AC31" s="16"/>
      <c r="AD31" s="16"/>
      <c r="AE31" s="16"/>
      <c r="AF31" s="16"/>
      <c r="AG31" s="17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2:72" ht="31.2" thickBot="1" x14ac:dyDescent="0.6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 t="s">
        <v>157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8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2:72" x14ac:dyDescent="0.5500000000000000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2:72" x14ac:dyDescent="0.5500000000000000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2:72" x14ac:dyDescent="0.55000000000000004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2:72" x14ac:dyDescent="0.55000000000000004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2:72" x14ac:dyDescent="0.55000000000000004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2:72" x14ac:dyDescent="0.55000000000000004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2:72" x14ac:dyDescent="0.55000000000000004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2:72" x14ac:dyDescent="0.55000000000000004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</sheetData>
  <mergeCells count="5">
    <mergeCell ref="B1:P1"/>
    <mergeCell ref="S1:AG1"/>
    <mergeCell ref="AQ2:AS2"/>
    <mergeCell ref="B18:P18"/>
    <mergeCell ref="S18:A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0"/>
  <sheetViews>
    <sheetView zoomScale="54" zoomScaleNormal="55" workbookViewId="0">
      <selection activeCell="S41" sqref="S41"/>
    </sheetView>
  </sheetViews>
  <sheetFormatPr defaultRowHeight="30.6" x14ac:dyDescent="0.55000000000000004"/>
  <cols>
    <col min="1" max="1" width="8.88671875" style="1"/>
    <col min="2" max="16" width="9" style="1" bestFit="1" customWidth="1"/>
    <col min="17" max="32" width="8.88671875" style="1"/>
    <col min="33" max="33" width="10.44140625" style="1" bestFit="1" customWidth="1"/>
    <col min="34" max="37" width="8.88671875" style="1"/>
    <col min="38" max="38" width="33.77734375" style="1" bestFit="1" customWidth="1"/>
    <col min="39" max="40" width="8.88671875" style="1"/>
    <col min="41" max="41" width="11.44140625" style="1" customWidth="1"/>
    <col min="42" max="16384" width="8.88671875" style="1"/>
  </cols>
  <sheetData>
    <row r="1" spans="1:62" ht="31.2" thickBot="1" x14ac:dyDescent="0.6">
      <c r="A1" s="2"/>
      <c r="B1" s="35" t="s">
        <v>18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2"/>
      <c r="R1" s="2"/>
      <c r="S1" s="2"/>
      <c r="T1" s="35" t="s">
        <v>19</v>
      </c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2"/>
      <c r="AJ1" s="2"/>
      <c r="AK1" s="2"/>
      <c r="AL1" s="2"/>
      <c r="AM1" s="2"/>
      <c r="AN1" s="2"/>
      <c r="AO1" s="36"/>
      <c r="AP1" s="2"/>
      <c r="AQ1" s="36"/>
      <c r="AR1" s="2"/>
      <c r="AS1" s="36"/>
      <c r="AT1" s="2"/>
      <c r="AU1" s="36"/>
      <c r="AV1" s="2"/>
      <c r="AW1" s="36"/>
      <c r="AX1" s="2"/>
      <c r="AY1" s="36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31.2" thickBot="1" x14ac:dyDescent="0.6">
      <c r="A2" s="2"/>
      <c r="B2" s="6"/>
      <c r="C2" s="7">
        <v>22</v>
      </c>
      <c r="D2" s="8"/>
      <c r="E2" s="7">
        <v>15</v>
      </c>
      <c r="F2" s="9"/>
      <c r="G2" s="7">
        <v>24</v>
      </c>
      <c r="H2" s="10"/>
      <c r="I2" s="37">
        <v>24</v>
      </c>
      <c r="J2" s="11"/>
      <c r="K2" s="38">
        <v>16</v>
      </c>
      <c r="L2" s="12"/>
      <c r="M2" s="38">
        <v>19</v>
      </c>
      <c r="N2" s="13"/>
      <c r="O2" s="38">
        <v>19</v>
      </c>
      <c r="P2" s="14"/>
      <c r="Q2" s="2"/>
      <c r="R2" s="2"/>
      <c r="S2" s="2"/>
      <c r="T2" s="39"/>
      <c r="U2" s="40" t="s">
        <v>1</v>
      </c>
      <c r="V2" s="41"/>
      <c r="W2" s="40" t="s">
        <v>1</v>
      </c>
      <c r="X2" s="42"/>
      <c r="Y2" s="40" t="s">
        <v>1</v>
      </c>
      <c r="Z2" s="43"/>
      <c r="AA2" s="40" t="s">
        <v>1</v>
      </c>
      <c r="AB2" s="44"/>
      <c r="AC2" s="45" t="s">
        <v>1</v>
      </c>
      <c r="AD2" s="46"/>
      <c r="AE2" s="45" t="s">
        <v>1</v>
      </c>
      <c r="AF2" s="47"/>
      <c r="AG2" s="45" t="s">
        <v>1</v>
      </c>
      <c r="AH2" s="48"/>
      <c r="AI2" s="2"/>
      <c r="AJ2" s="2"/>
      <c r="AK2" s="2"/>
      <c r="AL2" s="49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49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31.2" thickBot="1" x14ac:dyDescent="0.6">
      <c r="A3" s="2"/>
      <c r="B3" s="7">
        <v>19</v>
      </c>
      <c r="C3" s="7"/>
      <c r="D3" s="7">
        <v>15</v>
      </c>
      <c r="E3" s="7"/>
      <c r="F3" s="7">
        <v>20</v>
      </c>
      <c r="G3" s="7"/>
      <c r="H3" s="37">
        <v>22</v>
      </c>
      <c r="I3" s="7"/>
      <c r="J3" s="38">
        <v>21</v>
      </c>
      <c r="K3" s="7"/>
      <c r="L3" s="7">
        <v>21</v>
      </c>
      <c r="M3" s="7"/>
      <c r="N3" s="51">
        <v>23</v>
      </c>
      <c r="O3" s="7"/>
      <c r="P3" s="7">
        <v>22</v>
      </c>
      <c r="Q3" s="2"/>
      <c r="R3" s="2"/>
      <c r="S3" s="2"/>
      <c r="T3" s="7" t="str">
        <f>IF(B3&gt;=C4,"|","")</f>
        <v/>
      </c>
      <c r="U3" s="7"/>
      <c r="V3" s="7" t="str">
        <f>IF(D3&gt;=E4,"|","")</f>
        <v/>
      </c>
      <c r="W3" s="7"/>
      <c r="X3" s="7" t="str">
        <f>IF(F3&gt;=G4,"|","")</f>
        <v/>
      </c>
      <c r="Y3" s="7"/>
      <c r="Z3" s="7" t="str">
        <f>IF(H3&gt;=I4,"|","")</f>
        <v/>
      </c>
      <c r="AA3" s="7"/>
      <c r="AB3" s="38" t="str">
        <f>IF(J3&gt;=K4,"|","")</f>
        <v>|</v>
      </c>
      <c r="AC3" s="7"/>
      <c r="AD3" s="7" t="str">
        <f>IF(L3&gt;=M4,"|","")</f>
        <v/>
      </c>
      <c r="AE3" s="7"/>
      <c r="AF3" s="51" t="str">
        <f>IF(N3&gt;=O4,"|","")</f>
        <v>|</v>
      </c>
      <c r="AG3" s="7"/>
      <c r="AH3" s="40" t="s">
        <v>0</v>
      </c>
      <c r="AI3" s="2"/>
      <c r="AJ3" s="2"/>
      <c r="AK3" s="2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31.2" thickBot="1" x14ac:dyDescent="0.6">
      <c r="A4" s="2"/>
      <c r="B4" s="18"/>
      <c r="C4" s="38">
        <v>22</v>
      </c>
      <c r="D4" s="6"/>
      <c r="E4" s="38">
        <v>22</v>
      </c>
      <c r="F4" s="8"/>
      <c r="G4" s="38">
        <v>21</v>
      </c>
      <c r="H4" s="9"/>
      <c r="I4" s="38">
        <v>24</v>
      </c>
      <c r="J4" s="10"/>
      <c r="K4" s="51">
        <v>21</v>
      </c>
      <c r="L4" s="11"/>
      <c r="M4" s="51">
        <v>23</v>
      </c>
      <c r="N4" s="12"/>
      <c r="O4" s="7">
        <v>17</v>
      </c>
      <c r="P4" s="13"/>
      <c r="Q4" s="2"/>
      <c r="R4" s="2"/>
      <c r="S4" s="2"/>
      <c r="T4" s="18"/>
      <c r="U4" s="38" t="str">
        <f>IF(C4&gt;=B3,"--&gt;","")</f>
        <v>--&gt;</v>
      </c>
      <c r="V4" s="6"/>
      <c r="W4" s="38" t="str">
        <f>IF(E4&gt;=D3,"--&gt;","")</f>
        <v>--&gt;</v>
      </c>
      <c r="X4" s="8"/>
      <c r="Y4" s="38" t="str">
        <f>IF(G4&gt;=F3,"--&gt;","")</f>
        <v>--&gt;</v>
      </c>
      <c r="Z4" s="9"/>
      <c r="AA4" s="38" t="str">
        <f>IF(I4&gt;=H3,"--&gt;","")</f>
        <v>--&gt;</v>
      </c>
      <c r="AB4" s="10"/>
      <c r="AC4" s="51" t="str">
        <f>IF(K4=J3,"--&gt;","")</f>
        <v>--&gt;</v>
      </c>
      <c r="AD4" s="11"/>
      <c r="AE4" s="51" t="str">
        <f>IF(M4&gt;=L3,"--&gt;","")</f>
        <v>--&gt;</v>
      </c>
      <c r="AF4" s="12"/>
      <c r="AG4" s="7" t="str">
        <f>IF(O4&gt;=N3,"--&gt;","")</f>
        <v/>
      </c>
      <c r="AH4" s="47"/>
      <c r="AI4" s="2"/>
      <c r="AJ4" s="2"/>
      <c r="AK4" s="2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31.2" thickBot="1" x14ac:dyDescent="0.6">
      <c r="A5" s="2"/>
      <c r="B5" s="38">
        <v>23</v>
      </c>
      <c r="C5" s="7"/>
      <c r="D5" s="7">
        <v>20</v>
      </c>
      <c r="E5" s="7"/>
      <c r="F5" s="7">
        <v>18</v>
      </c>
      <c r="G5" s="7"/>
      <c r="H5" s="7">
        <v>20</v>
      </c>
      <c r="I5" s="7"/>
      <c r="J5" s="7">
        <v>23</v>
      </c>
      <c r="K5" s="7"/>
      <c r="L5" s="7">
        <v>22</v>
      </c>
      <c r="M5" s="7"/>
      <c r="N5" s="7">
        <v>19</v>
      </c>
      <c r="O5" s="7"/>
      <c r="P5" s="7">
        <v>16</v>
      </c>
      <c r="Q5" s="2"/>
      <c r="R5" s="2"/>
      <c r="S5" s="2"/>
      <c r="T5" s="38" t="str">
        <f>IF(B5&gt;=C6,"|","")</f>
        <v>|</v>
      </c>
      <c r="U5" s="7"/>
      <c r="V5" s="7" t="str">
        <f>IF(D5&gt;=E6,"|","")</f>
        <v>|</v>
      </c>
      <c r="W5" s="7"/>
      <c r="X5" s="7" t="str">
        <f>IF(F5&gt;=G6,"|","")</f>
        <v>|</v>
      </c>
      <c r="Y5" s="7"/>
      <c r="Z5" s="7" t="str">
        <f>IF(H5&gt;=I6,"|","")</f>
        <v>|</v>
      </c>
      <c r="AA5" s="7"/>
      <c r="AB5" s="7" t="str">
        <f>IF(J5&gt;=K6,"|","")</f>
        <v>|</v>
      </c>
      <c r="AC5" s="7"/>
      <c r="AD5" s="7" t="str">
        <f>IF(L5&gt;=M6,"|","")</f>
        <v>|</v>
      </c>
      <c r="AE5" s="7"/>
      <c r="AF5" s="7" t="str">
        <f>IF(N5&gt;=O6,"|","")</f>
        <v>|</v>
      </c>
      <c r="AG5" s="7"/>
      <c r="AH5" s="40" t="s">
        <v>0</v>
      </c>
      <c r="AI5" s="2"/>
      <c r="AJ5" s="2"/>
      <c r="AK5" s="2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31.2" thickBot="1" x14ac:dyDescent="0.6">
      <c r="A6" s="2"/>
      <c r="B6" s="23"/>
      <c r="C6" s="7">
        <v>18</v>
      </c>
      <c r="D6" s="18"/>
      <c r="E6" s="7">
        <v>20</v>
      </c>
      <c r="F6" s="6"/>
      <c r="G6" s="7">
        <v>17</v>
      </c>
      <c r="H6" s="8"/>
      <c r="I6" s="7">
        <v>20</v>
      </c>
      <c r="J6" s="9"/>
      <c r="K6" s="7">
        <v>16</v>
      </c>
      <c r="L6" s="10"/>
      <c r="M6" s="7">
        <v>18</v>
      </c>
      <c r="N6" s="11"/>
      <c r="O6" s="7">
        <v>16</v>
      </c>
      <c r="P6" s="12"/>
      <c r="Q6" s="2"/>
      <c r="R6" s="2"/>
      <c r="S6" s="2"/>
      <c r="T6" s="23"/>
      <c r="U6" s="7" t="str">
        <f>IF(C6&gt;=B5,"--&gt;","")</f>
        <v/>
      </c>
      <c r="V6" s="18"/>
      <c r="W6" s="7" t="str">
        <f>IF(E6&gt;=D5,"--&gt;","")</f>
        <v>--&gt;</v>
      </c>
      <c r="X6" s="6"/>
      <c r="Y6" s="7" t="str">
        <f>IF(G6&gt;=F5,"--&gt;","")</f>
        <v/>
      </c>
      <c r="Z6" s="8"/>
      <c r="AA6" s="7" t="str">
        <f>IF(I6=H5,"--&gt;","")</f>
        <v>--&gt;</v>
      </c>
      <c r="AB6" s="9"/>
      <c r="AC6" s="7" t="str">
        <f>IF(K6&gt;=J5,"--&gt;","")</f>
        <v/>
      </c>
      <c r="AD6" s="10"/>
      <c r="AE6" s="7" t="str">
        <f>IF(M6&gt;=L5,"--&gt;","")</f>
        <v/>
      </c>
      <c r="AF6" s="11"/>
      <c r="AG6" s="7" t="str">
        <f>IF(O6&gt;=N5,"--&gt;","")</f>
        <v/>
      </c>
      <c r="AH6" s="46"/>
      <c r="AI6" s="2"/>
      <c r="AJ6" s="2"/>
      <c r="AK6" s="2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31.2" thickBot="1" x14ac:dyDescent="0.6">
      <c r="A7" s="2"/>
      <c r="B7" s="38">
        <v>23</v>
      </c>
      <c r="C7" s="7"/>
      <c r="D7" s="7">
        <v>15</v>
      </c>
      <c r="E7" s="7"/>
      <c r="F7" s="7">
        <v>18</v>
      </c>
      <c r="G7" s="7"/>
      <c r="H7" s="7">
        <v>19</v>
      </c>
      <c r="I7" s="7"/>
      <c r="J7" s="7">
        <v>16</v>
      </c>
      <c r="K7" s="7"/>
      <c r="L7" s="7">
        <v>18</v>
      </c>
      <c r="M7" s="7"/>
      <c r="N7" s="7">
        <v>21</v>
      </c>
      <c r="O7" s="7"/>
      <c r="P7" s="7">
        <v>19</v>
      </c>
      <c r="Q7" s="2"/>
      <c r="R7" s="2"/>
      <c r="S7" s="2"/>
      <c r="T7" s="38" t="str">
        <f>IF(B7&gt;=C8,"|","")</f>
        <v>|</v>
      </c>
      <c r="U7" s="7"/>
      <c r="V7" s="7" t="str">
        <f>IF(D7&gt;=E8,"|","")</f>
        <v/>
      </c>
      <c r="W7" s="7"/>
      <c r="X7" s="7" t="str">
        <f>IF(F7&gt;=G8,"|","")</f>
        <v>|</v>
      </c>
      <c r="Y7" s="7"/>
      <c r="Z7" s="7" t="str">
        <f>IF(H7&gt;=I8,"|","")</f>
        <v>|</v>
      </c>
      <c r="AA7" s="7"/>
      <c r="AB7" s="7" t="str">
        <f>IF(J7&gt;=K8,"|","")</f>
        <v/>
      </c>
      <c r="AC7" s="7"/>
      <c r="AD7" s="7" t="str">
        <f>IF(L7&gt;=M8,"|","")</f>
        <v>|</v>
      </c>
      <c r="AE7" s="7"/>
      <c r="AF7" s="7" t="str">
        <f>IF(N7&gt;=O8,"|","")</f>
        <v/>
      </c>
      <c r="AG7" s="7"/>
      <c r="AH7" s="40" t="s">
        <v>0</v>
      </c>
      <c r="AI7" s="2"/>
      <c r="AJ7" s="2"/>
      <c r="AK7" s="2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31.2" thickBot="1" x14ac:dyDescent="0.6">
      <c r="A8" s="2"/>
      <c r="B8" s="24"/>
      <c r="C8" s="7">
        <v>21</v>
      </c>
      <c r="D8" s="23"/>
      <c r="E8" s="7">
        <v>23</v>
      </c>
      <c r="F8" s="18"/>
      <c r="G8" s="7">
        <v>15</v>
      </c>
      <c r="H8" s="6"/>
      <c r="I8" s="7">
        <v>15</v>
      </c>
      <c r="J8" s="8"/>
      <c r="K8" s="7">
        <v>18</v>
      </c>
      <c r="L8" s="9"/>
      <c r="M8" s="7">
        <v>16</v>
      </c>
      <c r="N8" s="10"/>
      <c r="O8" s="7">
        <v>23</v>
      </c>
      <c r="P8" s="11"/>
      <c r="Q8" s="2"/>
      <c r="R8" s="2"/>
      <c r="S8" s="2"/>
      <c r="T8" s="24"/>
      <c r="U8" s="7" t="str">
        <f>IF(C8&gt;=B7,"--&gt;","")</f>
        <v/>
      </c>
      <c r="V8" s="23"/>
      <c r="W8" s="7" t="str">
        <f>IF(E8&gt;=D7,"--&gt;","")</f>
        <v>--&gt;</v>
      </c>
      <c r="X8" s="18"/>
      <c r="Y8" s="7" t="str">
        <f>IF(G8&gt;=F7,"--&gt;","")</f>
        <v/>
      </c>
      <c r="Z8" s="6"/>
      <c r="AA8" s="7" t="str">
        <f>IF(I8&gt;=H7,"--&gt;","")</f>
        <v/>
      </c>
      <c r="AB8" s="8"/>
      <c r="AC8" s="7" t="str">
        <f>IF(K8&gt;=J7,"--&gt;","")</f>
        <v>--&gt;</v>
      </c>
      <c r="AD8" s="9"/>
      <c r="AE8" s="7" t="str">
        <f>IF(M8&gt;=L7,"--&gt;","")</f>
        <v/>
      </c>
      <c r="AF8" s="10"/>
      <c r="AG8" s="7" t="str">
        <f>IF(O8&gt;=N7,"--&gt;","")</f>
        <v>--&gt;</v>
      </c>
      <c r="AH8" s="44"/>
      <c r="AI8" s="2"/>
      <c r="AJ8" s="2"/>
      <c r="AK8" s="2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31.2" thickBot="1" x14ac:dyDescent="0.6">
      <c r="A9" s="2"/>
      <c r="B9" s="38">
        <v>23</v>
      </c>
      <c r="C9" s="7"/>
      <c r="D9" s="7">
        <v>19</v>
      </c>
      <c r="E9" s="7"/>
      <c r="F9" s="7">
        <v>19</v>
      </c>
      <c r="G9" s="7"/>
      <c r="H9" s="7">
        <v>24</v>
      </c>
      <c r="I9" s="7"/>
      <c r="J9" s="7">
        <v>16</v>
      </c>
      <c r="K9" s="7"/>
      <c r="L9" s="7">
        <v>20</v>
      </c>
      <c r="M9" s="7"/>
      <c r="N9" s="7">
        <v>24</v>
      </c>
      <c r="O9" s="7"/>
      <c r="P9" s="7">
        <v>23</v>
      </c>
      <c r="Q9" s="2"/>
      <c r="R9" s="2"/>
      <c r="S9" s="2"/>
      <c r="T9" s="38" t="str">
        <f>IF(B9&gt;=C10,"|","")</f>
        <v>|</v>
      </c>
      <c r="U9" s="7"/>
      <c r="V9" s="7" t="str">
        <f>IF(D9&gt;=E10,"|","")</f>
        <v>|</v>
      </c>
      <c r="W9" s="7"/>
      <c r="X9" s="7" t="str">
        <f>IF(F9&gt;=G10,"|","")</f>
        <v>|</v>
      </c>
      <c r="Y9" s="7"/>
      <c r="Z9" s="7" t="str">
        <f>IF(H9&gt;=I10,"|","")</f>
        <v>|</v>
      </c>
      <c r="AA9" s="7"/>
      <c r="AB9" s="7" t="str">
        <f>IF(J9&gt;=K10,"|","")</f>
        <v/>
      </c>
      <c r="AC9" s="7"/>
      <c r="AD9" s="7" t="str">
        <f>IF(L9&gt;=M10,"|","")</f>
        <v>|</v>
      </c>
      <c r="AE9" s="7"/>
      <c r="AF9" s="7" t="str">
        <f>IF(N9&gt;=O10,"|","")</f>
        <v>|</v>
      </c>
      <c r="AG9" s="7"/>
      <c r="AH9" s="40" t="s">
        <v>0</v>
      </c>
      <c r="AI9" s="2"/>
      <c r="AJ9" s="2"/>
      <c r="AK9" s="2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31.2" thickBot="1" x14ac:dyDescent="0.6">
      <c r="A10" s="2"/>
      <c r="B10" s="10"/>
      <c r="C10" s="7">
        <v>15</v>
      </c>
      <c r="D10" s="24"/>
      <c r="E10" s="7">
        <v>16</v>
      </c>
      <c r="F10" s="23"/>
      <c r="G10" s="7">
        <v>15</v>
      </c>
      <c r="H10" s="18"/>
      <c r="I10" s="7">
        <v>21</v>
      </c>
      <c r="J10" s="6"/>
      <c r="K10" s="7">
        <v>20</v>
      </c>
      <c r="L10" s="8"/>
      <c r="M10" s="7">
        <v>20</v>
      </c>
      <c r="N10" s="9"/>
      <c r="O10" s="7">
        <v>18</v>
      </c>
      <c r="P10" s="10"/>
      <c r="Q10" s="2"/>
      <c r="R10" s="2"/>
      <c r="S10" s="2"/>
      <c r="T10" s="25"/>
      <c r="U10" s="7" t="str">
        <f>IF(C10&gt;=B9,"--&gt;","")</f>
        <v/>
      </c>
      <c r="V10" s="24"/>
      <c r="W10" s="7" t="str">
        <f>IF(E10&gt;=D9,"--&gt;","")</f>
        <v/>
      </c>
      <c r="X10" s="23"/>
      <c r="Y10" s="7" t="str">
        <f>IF(G10&gt;=F9,"--&gt;","")</f>
        <v/>
      </c>
      <c r="Z10" s="18"/>
      <c r="AA10" s="7" t="str">
        <f>IF(I10&gt;=H9,"--&gt;","")</f>
        <v/>
      </c>
      <c r="AB10" s="6"/>
      <c r="AC10" s="7" t="str">
        <f>IF(K10&gt;=J9,"--&gt;","")</f>
        <v>--&gt;</v>
      </c>
      <c r="AD10" s="8"/>
      <c r="AE10" s="7" t="str">
        <f>IF(M10&gt;=L9,"--&gt;","")</f>
        <v>--&gt;</v>
      </c>
      <c r="AF10" s="9"/>
      <c r="AG10" s="7" t="str">
        <f>IF(O10&gt;=N9,"--&gt;","")</f>
        <v/>
      </c>
      <c r="AH10" s="43"/>
      <c r="AI10" s="2"/>
      <c r="AJ10" s="2"/>
      <c r="AK10" s="2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31.2" thickBot="1" x14ac:dyDescent="0.6">
      <c r="A11" s="2"/>
      <c r="B11" s="38">
        <v>23</v>
      </c>
      <c r="C11" s="7"/>
      <c r="D11" s="7">
        <v>17</v>
      </c>
      <c r="E11" s="7"/>
      <c r="F11" s="7">
        <v>23</v>
      </c>
      <c r="G11" s="7"/>
      <c r="H11" s="7">
        <v>15</v>
      </c>
      <c r="I11" s="7"/>
      <c r="J11" s="7">
        <v>15</v>
      </c>
      <c r="K11" s="7"/>
      <c r="L11" s="7">
        <v>24</v>
      </c>
      <c r="M11" s="7"/>
      <c r="N11" s="7">
        <v>15</v>
      </c>
      <c r="O11" s="7"/>
      <c r="P11" s="7">
        <v>22</v>
      </c>
      <c r="Q11" s="2"/>
      <c r="R11" s="2"/>
      <c r="S11" s="2"/>
      <c r="T11" s="38" t="str">
        <f>IF(B11&gt;=C12,"|","")</f>
        <v>|</v>
      </c>
      <c r="U11" s="7"/>
      <c r="V11" s="7" t="str">
        <f>IF(D11&gt;=E12,"|","")</f>
        <v>|</v>
      </c>
      <c r="W11" s="7"/>
      <c r="X11" s="7" t="str">
        <f>IF(F11&gt;=G12,"|","")</f>
        <v>|</v>
      </c>
      <c r="Y11" s="7"/>
      <c r="Z11" s="7" t="str">
        <f>IF(H11&gt;=I12,"|","")</f>
        <v/>
      </c>
      <c r="AA11" s="7"/>
      <c r="AB11" s="7" t="str">
        <f>IF(J11&gt;=K12,"|","")</f>
        <v/>
      </c>
      <c r="AC11" s="7"/>
      <c r="AD11" s="7" t="str">
        <f>IF(L11&gt;=M12,"|","")</f>
        <v>|</v>
      </c>
      <c r="AE11" s="7"/>
      <c r="AF11" s="7" t="str">
        <f>IF(N11&gt;=O12,"|","")</f>
        <v/>
      </c>
      <c r="AG11" s="7"/>
      <c r="AH11" s="40" t="s">
        <v>0</v>
      </c>
      <c r="AI11" s="2"/>
      <c r="AJ11" s="2"/>
      <c r="AK11" s="36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31.2" thickBot="1" x14ac:dyDescent="0.6">
      <c r="A12" s="2"/>
      <c r="B12" s="18"/>
      <c r="C12" s="7">
        <v>19</v>
      </c>
      <c r="D12" s="25"/>
      <c r="E12" s="7">
        <v>15</v>
      </c>
      <c r="F12" s="24"/>
      <c r="G12" s="7">
        <v>23</v>
      </c>
      <c r="H12" s="23"/>
      <c r="I12" s="7">
        <v>22</v>
      </c>
      <c r="J12" s="18"/>
      <c r="K12" s="7">
        <v>16</v>
      </c>
      <c r="L12" s="6"/>
      <c r="M12" s="7">
        <v>16</v>
      </c>
      <c r="N12" s="8"/>
      <c r="O12" s="7">
        <v>23</v>
      </c>
      <c r="P12" s="9"/>
      <c r="Q12" s="2"/>
      <c r="R12" s="2"/>
      <c r="S12" s="2"/>
      <c r="T12" s="18"/>
      <c r="U12" s="7" t="str">
        <f>IF(C12&gt;=B11,"--&gt;","")</f>
        <v/>
      </c>
      <c r="V12" s="25"/>
      <c r="W12" s="7" t="str">
        <f>IF(E12&gt;=D11,"--&gt;","")</f>
        <v/>
      </c>
      <c r="X12" s="24"/>
      <c r="Y12" s="7" t="str">
        <f>IF(G12&gt;=F11,"--&gt;","")</f>
        <v>--&gt;</v>
      </c>
      <c r="Z12" s="23"/>
      <c r="AA12" s="7" t="str">
        <f>IF(I12&gt;=H11,"--&gt;","")</f>
        <v>--&gt;</v>
      </c>
      <c r="AB12" s="18"/>
      <c r="AC12" s="7" t="str">
        <f>IF(K12&gt;=J11,"--&gt;","")</f>
        <v>--&gt;</v>
      </c>
      <c r="AD12" s="6"/>
      <c r="AE12" s="7" t="str">
        <f>IF(M12&gt;=L11,"--&gt;","")</f>
        <v/>
      </c>
      <c r="AF12" s="8"/>
      <c r="AG12" s="7" t="str">
        <f>IF(O12&gt;=N11,"--&gt;","")</f>
        <v>--&gt;</v>
      </c>
      <c r="AH12" s="42"/>
      <c r="AI12" s="2"/>
      <c r="AJ12" s="2"/>
      <c r="AK12" s="2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20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f>SUM(B11,B9,B7,B5,C4,E4,G4,I4,J3,K2,M2,O2)</f>
        <v>256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21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f>SUM(B11,B9,B7,B5,C4,E4,G4,K44,K4,M4,N3,O2,I4)</f>
        <v>267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22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 t="s">
        <v>24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23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 t="s">
        <v>25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 t="s">
        <v>26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52"/>
      <c r="AM19" s="52" t="s">
        <v>27</v>
      </c>
      <c r="AN19" s="2"/>
      <c r="AO19" s="53">
        <f>AG14/'Задание 1'!AB14</f>
        <v>1.6100628930817611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28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 t="s">
        <v>29</v>
      </c>
      <c r="AN20" s="2"/>
      <c r="AO20" s="2">
        <f>267 / 'Задание 1'!AB14</f>
        <v>1.679245283018868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</sheetData>
  <mergeCells count="2">
    <mergeCell ref="B1:P1"/>
    <mergeCell ref="T1:AH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3"/>
  <sheetViews>
    <sheetView zoomScale="34" zoomScaleNormal="40" workbookViewId="0">
      <selection activeCell="X32" sqref="X32"/>
    </sheetView>
  </sheetViews>
  <sheetFormatPr defaultRowHeight="30.6" x14ac:dyDescent="0.55000000000000004"/>
  <cols>
    <col min="1" max="1" width="8.88671875" style="1"/>
    <col min="2" max="3" width="14.88671875" style="1" customWidth="1"/>
    <col min="4" max="4" width="17.21875" style="1" customWidth="1"/>
    <col min="5" max="16" width="14.88671875" style="1" customWidth="1"/>
    <col min="17" max="21" width="8.88671875" style="1"/>
    <col min="22" max="22" width="9" style="1" bestFit="1" customWidth="1"/>
    <col min="23" max="23" width="21.88671875" style="1" bestFit="1" customWidth="1"/>
    <col min="24" max="24" width="12.88671875" style="1" customWidth="1"/>
    <col min="25" max="25" width="8.88671875" style="1"/>
    <col min="26" max="26" width="10.33203125" style="1" customWidth="1"/>
    <col min="27" max="27" width="17.21875" style="1" customWidth="1"/>
    <col min="28" max="28" width="16" style="1" customWidth="1"/>
    <col min="29" max="29" width="14.88671875" style="1" customWidth="1"/>
    <col min="30" max="31" width="8.88671875" style="1"/>
    <col min="32" max="32" width="11.21875" style="1" bestFit="1" customWidth="1"/>
    <col min="33" max="33" width="21" style="1" customWidth="1"/>
    <col min="34" max="34" width="11.21875" style="1" bestFit="1" customWidth="1"/>
    <col min="35" max="36" width="8.88671875" style="1"/>
    <col min="37" max="37" width="18.88671875" style="1" customWidth="1"/>
    <col min="38" max="38" width="20.109375" style="1" customWidth="1"/>
    <col min="39" max="39" width="15" style="1" customWidth="1"/>
    <col min="40" max="16384" width="8.88671875" style="1"/>
  </cols>
  <sheetData>
    <row r="1" spans="1:41" ht="31.2" thickBot="1" x14ac:dyDescent="0.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3" thickBot="1" x14ac:dyDescent="0.6">
      <c r="A2" s="2"/>
      <c r="B2" s="33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2"/>
      <c r="R2" s="2"/>
      <c r="S2" s="2"/>
      <c r="T2" s="2"/>
      <c r="U2" s="30" t="s">
        <v>30</v>
      </c>
      <c r="V2" s="31"/>
      <c r="W2" s="31"/>
      <c r="X2" s="31"/>
      <c r="Y2" s="31"/>
      <c r="Z2" s="31"/>
      <c r="AA2" s="31"/>
      <c r="AB2" s="31"/>
      <c r="AC2" s="32"/>
      <c r="AD2" s="2"/>
      <c r="AE2" s="3"/>
      <c r="AF2" s="4"/>
      <c r="AG2" s="4"/>
      <c r="AH2" s="4"/>
      <c r="AI2" s="4"/>
      <c r="AJ2" s="4"/>
      <c r="AK2" s="4"/>
      <c r="AL2" s="4"/>
      <c r="AM2" s="5"/>
      <c r="AN2" s="2"/>
      <c r="AO2" s="2"/>
    </row>
    <row r="3" spans="1:41" ht="55.8" customHeight="1" thickBot="1" x14ac:dyDescent="0.6">
      <c r="A3" s="2"/>
      <c r="B3" s="6"/>
      <c r="C3" s="7"/>
      <c r="D3" s="8"/>
      <c r="E3" s="7"/>
      <c r="F3" s="9"/>
      <c r="G3" s="7"/>
      <c r="H3" s="10"/>
      <c r="I3" s="7"/>
      <c r="J3" s="11"/>
      <c r="K3" s="7"/>
      <c r="L3" s="12"/>
      <c r="M3" s="7"/>
      <c r="N3" s="13"/>
      <c r="O3" s="7"/>
      <c r="P3" s="14"/>
      <c r="Q3" s="2"/>
      <c r="R3" s="2"/>
      <c r="S3" s="2"/>
      <c r="T3" s="2"/>
      <c r="U3" s="15" t="s">
        <v>46</v>
      </c>
      <c r="V3" s="16">
        <v>18</v>
      </c>
      <c r="W3" s="16" t="s">
        <v>47</v>
      </c>
      <c r="X3" s="16">
        <v>24</v>
      </c>
      <c r="Y3" s="16"/>
      <c r="Z3" s="16"/>
      <c r="AA3" s="16"/>
      <c r="AB3" s="16"/>
      <c r="AC3" s="17"/>
      <c r="AD3" s="2"/>
      <c r="AE3" s="15" t="s">
        <v>46</v>
      </c>
      <c r="AF3" s="16">
        <f>Z17</f>
        <v>216</v>
      </c>
      <c r="AG3" s="16" t="s">
        <v>47</v>
      </c>
      <c r="AH3" s="16">
        <f>Z18</f>
        <v>288</v>
      </c>
      <c r="AI3" s="16"/>
      <c r="AJ3" s="16"/>
      <c r="AK3" s="16"/>
      <c r="AL3" s="16"/>
      <c r="AM3" s="17"/>
      <c r="AN3" s="2"/>
      <c r="AO3" s="2"/>
    </row>
    <row r="4" spans="1:41" ht="55.8" customHeight="1" thickBot="1" x14ac:dyDescent="0.6">
      <c r="A4" s="2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2"/>
      <c r="R4" s="2"/>
      <c r="S4" s="2"/>
      <c r="T4" s="2"/>
      <c r="U4" s="15"/>
      <c r="V4" s="16"/>
      <c r="W4" s="16"/>
      <c r="X4" s="16"/>
      <c r="Y4" s="16"/>
      <c r="Z4" s="16"/>
      <c r="AA4" s="16"/>
      <c r="AB4" s="16"/>
      <c r="AC4" s="17"/>
      <c r="AD4" s="2"/>
      <c r="AE4" s="15"/>
      <c r="AF4" s="16"/>
      <c r="AG4" s="16"/>
      <c r="AH4" s="16"/>
      <c r="AI4" s="16"/>
      <c r="AJ4" s="16"/>
      <c r="AK4" s="16"/>
      <c r="AL4" s="16"/>
      <c r="AM4" s="17"/>
      <c r="AN4" s="2"/>
      <c r="AO4" s="2"/>
    </row>
    <row r="5" spans="1:41" ht="55.8" customHeight="1" thickBot="1" x14ac:dyDescent="0.6">
      <c r="A5" s="2"/>
      <c r="B5" s="18"/>
      <c r="C5" s="7"/>
      <c r="D5" s="6"/>
      <c r="E5" s="7"/>
      <c r="F5" s="8"/>
      <c r="G5" s="7"/>
      <c r="H5" s="9"/>
      <c r="I5" s="7"/>
      <c r="J5" s="10"/>
      <c r="K5" s="7"/>
      <c r="L5" s="11"/>
      <c r="M5" s="7"/>
      <c r="N5" s="12"/>
      <c r="O5" s="7"/>
      <c r="P5" s="13"/>
      <c r="Q5" s="2"/>
      <c r="R5" s="2"/>
      <c r="S5" s="2"/>
      <c r="T5" s="2"/>
      <c r="U5" s="15"/>
      <c r="V5" s="19" t="s">
        <v>32</v>
      </c>
      <c r="W5" s="20">
        <f>1/(X3 - V3)</f>
        <v>0.16666666666666666</v>
      </c>
      <c r="X5" s="16"/>
      <c r="Y5" s="16" t="s">
        <v>34</v>
      </c>
      <c r="Z5" s="16"/>
      <c r="AA5" s="21">
        <v>18</v>
      </c>
      <c r="AB5" s="21" t="s">
        <v>35</v>
      </c>
      <c r="AC5" s="22">
        <v>24</v>
      </c>
      <c r="AD5" s="2"/>
      <c r="AE5" s="15"/>
      <c r="AF5" s="19" t="s">
        <v>32</v>
      </c>
      <c r="AG5" s="20">
        <f>1/(AH3 - AF3)</f>
        <v>1.3888888888888888E-2</v>
      </c>
      <c r="AH5" s="16"/>
      <c r="AI5" s="16" t="s">
        <v>34</v>
      </c>
      <c r="AJ5" s="16"/>
      <c r="AK5" s="21">
        <f>AF3</f>
        <v>216</v>
      </c>
      <c r="AL5" s="21" t="s">
        <v>35</v>
      </c>
      <c r="AM5" s="22">
        <f>AH3</f>
        <v>288</v>
      </c>
      <c r="AN5" s="2"/>
      <c r="AO5" s="2"/>
    </row>
    <row r="6" spans="1:41" ht="55.8" customHeight="1" thickBot="1" x14ac:dyDescent="0.6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"/>
      <c r="R6" s="2"/>
      <c r="S6" s="2"/>
      <c r="T6" s="2"/>
      <c r="U6" s="15" t="s">
        <v>31</v>
      </c>
      <c r="V6" s="16"/>
      <c r="W6" s="16"/>
      <c r="X6" s="16"/>
      <c r="Y6" s="16"/>
      <c r="Z6" s="16"/>
      <c r="AA6" s="21"/>
      <c r="AB6" s="21"/>
      <c r="AC6" s="22"/>
      <c r="AD6" s="2"/>
      <c r="AE6" s="15" t="s">
        <v>31</v>
      </c>
      <c r="AF6" s="16"/>
      <c r="AG6" s="16"/>
      <c r="AH6" s="16"/>
      <c r="AI6" s="16"/>
      <c r="AJ6" s="16"/>
      <c r="AK6" s="21"/>
      <c r="AL6" s="21"/>
      <c r="AM6" s="22"/>
      <c r="AN6" s="2"/>
      <c r="AO6" s="2"/>
    </row>
    <row r="7" spans="1:41" ht="55.8" customHeight="1" thickBot="1" x14ac:dyDescent="0.6">
      <c r="A7" s="2"/>
      <c r="B7" s="23"/>
      <c r="C7" s="7"/>
      <c r="D7" s="18"/>
      <c r="E7" s="7"/>
      <c r="F7" s="6"/>
      <c r="G7" s="7"/>
      <c r="H7" s="8"/>
      <c r="I7" s="7"/>
      <c r="J7" s="9"/>
      <c r="K7" s="7"/>
      <c r="L7" s="10"/>
      <c r="M7" s="7"/>
      <c r="N7" s="11"/>
      <c r="O7" s="7"/>
      <c r="P7" s="12"/>
      <c r="Q7" s="2"/>
      <c r="R7" s="2"/>
      <c r="S7" s="2"/>
      <c r="T7" s="2"/>
      <c r="U7" s="15"/>
      <c r="V7" s="19" t="s">
        <v>33</v>
      </c>
      <c r="W7" s="16">
        <v>0</v>
      </c>
      <c r="X7" s="16"/>
      <c r="Y7" s="16" t="s">
        <v>34</v>
      </c>
      <c r="Z7" s="16"/>
      <c r="AA7" s="21" t="s">
        <v>38</v>
      </c>
      <c r="AB7" s="21" t="s">
        <v>36</v>
      </c>
      <c r="AC7" s="22" t="s">
        <v>39</v>
      </c>
      <c r="AD7" s="2"/>
      <c r="AE7" s="15"/>
      <c r="AF7" s="19" t="s">
        <v>33</v>
      </c>
      <c r="AG7" s="16">
        <v>0</v>
      </c>
      <c r="AH7" s="16"/>
      <c r="AI7" s="16" t="s">
        <v>34</v>
      </c>
      <c r="AJ7" s="16"/>
      <c r="AK7" s="21" t="s">
        <v>53</v>
      </c>
      <c r="AL7" s="21" t="s">
        <v>36</v>
      </c>
      <c r="AM7" s="22" t="s">
        <v>54</v>
      </c>
      <c r="AN7" s="2"/>
      <c r="AO7" s="2"/>
    </row>
    <row r="8" spans="1:41" ht="55.8" customHeight="1" thickBot="1" x14ac:dyDescent="0.6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"/>
      <c r="R8" s="2"/>
      <c r="S8" s="2"/>
      <c r="T8" s="2"/>
      <c r="U8" s="15"/>
      <c r="V8" s="16"/>
      <c r="W8" s="16"/>
      <c r="X8" s="16"/>
      <c r="Y8" s="16"/>
      <c r="Z8" s="16"/>
      <c r="AA8" s="21"/>
      <c r="AB8" s="21"/>
      <c r="AC8" s="22"/>
      <c r="AD8" s="2"/>
      <c r="AE8" s="15"/>
      <c r="AF8" s="16"/>
      <c r="AG8" s="16"/>
      <c r="AH8" s="16"/>
      <c r="AI8" s="16"/>
      <c r="AJ8" s="16"/>
      <c r="AK8" s="21"/>
      <c r="AL8" s="21"/>
      <c r="AM8" s="22"/>
      <c r="AN8" s="2"/>
      <c r="AO8" s="2"/>
    </row>
    <row r="9" spans="1:41" ht="55.8" customHeight="1" thickBot="1" x14ac:dyDescent="0.6">
      <c r="A9" s="2"/>
      <c r="B9" s="24"/>
      <c r="C9" s="7"/>
      <c r="D9" s="23"/>
      <c r="E9" s="7"/>
      <c r="F9" s="18"/>
      <c r="G9" s="7"/>
      <c r="H9" s="6"/>
      <c r="I9" s="7"/>
      <c r="J9" s="8"/>
      <c r="K9" s="7"/>
      <c r="L9" s="9"/>
      <c r="M9" s="7"/>
      <c r="N9" s="10"/>
      <c r="O9" s="7"/>
      <c r="P9" s="11"/>
      <c r="Q9" s="2"/>
      <c r="R9" s="2"/>
      <c r="S9" s="2"/>
      <c r="T9" s="2"/>
      <c r="U9" s="15"/>
      <c r="V9" s="19" t="s">
        <v>32</v>
      </c>
      <c r="W9" s="16">
        <v>0</v>
      </c>
      <c r="X9" s="16"/>
      <c r="Y9" s="16" t="s">
        <v>34</v>
      </c>
      <c r="Z9" s="16"/>
      <c r="AA9" s="21" t="s">
        <v>40</v>
      </c>
      <c r="AB9" s="21"/>
      <c r="AC9" s="22"/>
      <c r="AD9" s="2"/>
      <c r="AE9" s="15"/>
      <c r="AF9" s="19" t="s">
        <v>32</v>
      </c>
      <c r="AG9" s="16">
        <v>0</v>
      </c>
      <c r="AH9" s="16"/>
      <c r="AI9" s="16" t="s">
        <v>34</v>
      </c>
      <c r="AJ9" s="16"/>
      <c r="AK9" s="21" t="s">
        <v>55</v>
      </c>
      <c r="AL9" s="21"/>
      <c r="AM9" s="22"/>
      <c r="AN9" s="2"/>
      <c r="AO9" s="2"/>
    </row>
    <row r="10" spans="1:41" ht="55.8" customHeight="1" thickBot="1" x14ac:dyDescent="0.6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2"/>
      <c r="R10" s="2"/>
      <c r="S10" s="2"/>
      <c r="T10" s="2"/>
      <c r="U10" s="15" t="s">
        <v>37</v>
      </c>
      <c r="V10" s="16"/>
      <c r="W10" s="16" t="s">
        <v>41</v>
      </c>
      <c r="X10" s="16"/>
      <c r="Y10" s="16" t="s">
        <v>34</v>
      </c>
      <c r="Z10" s="16"/>
      <c r="AA10" s="21">
        <v>18</v>
      </c>
      <c r="AB10" s="21" t="s">
        <v>35</v>
      </c>
      <c r="AC10" s="22">
        <v>24</v>
      </c>
      <c r="AD10" s="2"/>
      <c r="AE10" s="15" t="s">
        <v>37</v>
      </c>
      <c r="AF10" s="16"/>
      <c r="AG10" s="16" t="s">
        <v>57</v>
      </c>
      <c r="AH10" s="16"/>
      <c r="AI10" s="16" t="s">
        <v>34</v>
      </c>
      <c r="AJ10" s="16"/>
      <c r="AK10" s="21">
        <f>AF3</f>
        <v>216</v>
      </c>
      <c r="AL10" s="21" t="s">
        <v>35</v>
      </c>
      <c r="AM10" s="22">
        <f>AH3</f>
        <v>288</v>
      </c>
      <c r="AN10" s="2"/>
      <c r="AO10" s="2"/>
    </row>
    <row r="11" spans="1:41" ht="55.8" customHeight="1" thickBot="1" x14ac:dyDescent="0.6">
      <c r="A11" s="2"/>
      <c r="B11" s="25"/>
      <c r="C11" s="7"/>
      <c r="D11" s="24"/>
      <c r="E11" s="7"/>
      <c r="F11" s="23"/>
      <c r="G11" s="7"/>
      <c r="H11" s="18"/>
      <c r="I11" s="7"/>
      <c r="J11" s="6"/>
      <c r="K11" s="7"/>
      <c r="L11" s="8"/>
      <c r="M11" s="7"/>
      <c r="N11" s="9"/>
      <c r="O11" s="7"/>
      <c r="P11" s="10"/>
      <c r="Q11" s="2"/>
      <c r="R11" s="2"/>
      <c r="S11" s="2"/>
      <c r="T11" s="2"/>
      <c r="U11" s="15"/>
      <c r="V11" s="19" t="s">
        <v>33</v>
      </c>
      <c r="W11" s="16">
        <v>1</v>
      </c>
      <c r="X11" s="16"/>
      <c r="Y11" s="16" t="s">
        <v>34</v>
      </c>
      <c r="Z11" s="16"/>
      <c r="AA11" s="21" t="s">
        <v>38</v>
      </c>
      <c r="AB11" s="21"/>
      <c r="AC11" s="22"/>
      <c r="AD11" s="2"/>
      <c r="AE11" s="15"/>
      <c r="AF11" s="19" t="s">
        <v>33</v>
      </c>
      <c r="AG11" s="16">
        <v>1</v>
      </c>
      <c r="AH11" s="16"/>
      <c r="AI11" s="16" t="s">
        <v>34</v>
      </c>
      <c r="AJ11" s="16"/>
      <c r="AK11" s="21" t="s">
        <v>56</v>
      </c>
      <c r="AL11" s="21"/>
      <c r="AM11" s="22"/>
      <c r="AN11" s="2"/>
      <c r="AO11" s="2"/>
    </row>
    <row r="12" spans="1:41" ht="55.8" customHeight="1" thickBot="1" x14ac:dyDescent="0.6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2"/>
      <c r="R12" s="2"/>
      <c r="S12" s="2"/>
      <c r="T12" s="2"/>
      <c r="U12" s="15"/>
      <c r="V12" s="16"/>
      <c r="W12" s="16"/>
      <c r="X12" s="16"/>
      <c r="Y12" s="16"/>
      <c r="Z12" s="16"/>
      <c r="AA12" s="16"/>
      <c r="AB12" s="16"/>
      <c r="AC12" s="17"/>
      <c r="AD12" s="2"/>
      <c r="AE12" s="15"/>
      <c r="AF12" s="16"/>
      <c r="AG12" s="16"/>
      <c r="AH12" s="16"/>
      <c r="AI12" s="16"/>
      <c r="AJ12" s="16"/>
      <c r="AK12" s="16"/>
      <c r="AL12" s="16"/>
      <c r="AM12" s="17"/>
      <c r="AN12" s="2"/>
      <c r="AO12" s="2"/>
    </row>
    <row r="13" spans="1:41" ht="55.8" customHeight="1" thickBot="1" x14ac:dyDescent="0.6">
      <c r="A13" s="2"/>
      <c r="B13" s="18"/>
      <c r="C13" s="7"/>
      <c r="D13" s="25"/>
      <c r="E13" s="7"/>
      <c r="F13" s="24"/>
      <c r="G13" s="7"/>
      <c r="H13" s="23"/>
      <c r="I13" s="7"/>
      <c r="J13" s="18"/>
      <c r="K13" s="7"/>
      <c r="L13" s="6"/>
      <c r="M13" s="7"/>
      <c r="N13" s="8"/>
      <c r="O13" s="7"/>
      <c r="P13" s="9"/>
      <c r="Q13" s="2"/>
      <c r="R13" s="2"/>
      <c r="S13" s="2"/>
      <c r="T13" s="2"/>
      <c r="U13" s="15" t="s">
        <v>42</v>
      </c>
      <c r="V13" s="16"/>
      <c r="W13" s="16">
        <f>(24 +18)/2</f>
        <v>21</v>
      </c>
      <c r="X13" s="16"/>
      <c r="Y13" s="16"/>
      <c r="Z13" s="16"/>
      <c r="AA13" s="16"/>
      <c r="AB13" s="16"/>
      <c r="AC13" s="17"/>
      <c r="AD13" s="2"/>
      <c r="AE13" s="15" t="s">
        <v>42</v>
      </c>
      <c r="AF13" s="16"/>
      <c r="AG13" s="16">
        <f>(AF3 +AH3)/2</f>
        <v>252</v>
      </c>
      <c r="AH13" s="16"/>
      <c r="AI13" s="16"/>
      <c r="AJ13" s="16"/>
      <c r="AK13" s="16"/>
      <c r="AL13" s="16"/>
      <c r="AM13" s="17"/>
      <c r="AN13" s="2"/>
      <c r="AO13" s="2"/>
    </row>
    <row r="14" spans="1:41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5" t="s">
        <v>43</v>
      </c>
      <c r="V14" s="16"/>
      <c r="W14" s="16">
        <f>(24-18)^2 / 12</f>
        <v>3</v>
      </c>
      <c r="X14" s="16"/>
      <c r="Y14" s="16"/>
      <c r="Z14" s="16"/>
      <c r="AA14" s="16"/>
      <c r="AB14" s="16"/>
      <c r="AC14" s="17"/>
      <c r="AD14" s="2"/>
      <c r="AE14" s="15" t="s">
        <v>43</v>
      </c>
      <c r="AF14" s="16"/>
      <c r="AG14" s="16">
        <f>(AH3-AF3)^2 / 12</f>
        <v>432</v>
      </c>
      <c r="AH14" s="16"/>
      <c r="AI14" s="16"/>
      <c r="AJ14" s="16"/>
      <c r="AK14" s="16"/>
      <c r="AL14" s="16"/>
      <c r="AM14" s="17"/>
      <c r="AN14" s="2"/>
      <c r="AO14" s="2"/>
    </row>
    <row r="15" spans="1:41" ht="31.2" thickBot="1" x14ac:dyDescent="0.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6" t="s">
        <v>44</v>
      </c>
      <c r="V15" s="27"/>
      <c r="W15" s="27">
        <f>6/(2 *3^(1/3))</f>
        <v>2.0800838230519041</v>
      </c>
      <c r="X15" s="27"/>
      <c r="Y15" s="27"/>
      <c r="Z15" s="27"/>
      <c r="AA15" s="27"/>
      <c r="AB15" s="27"/>
      <c r="AC15" s="28"/>
      <c r="AD15" s="2"/>
      <c r="AE15" s="26" t="s">
        <v>44</v>
      </c>
      <c r="AF15" s="27"/>
      <c r="AG15" s="27">
        <f>(AH3-AF3)/(2 *3^(1/3))</f>
        <v>24.961005876622849</v>
      </c>
      <c r="AH15" s="27"/>
      <c r="AI15" s="27"/>
      <c r="AJ15" s="27"/>
      <c r="AK15" s="27"/>
      <c r="AL15" s="27"/>
      <c r="AM15" s="28"/>
      <c r="AN15" s="2"/>
      <c r="AO15" s="2"/>
    </row>
    <row r="16" spans="1:41" x14ac:dyDescent="0.55000000000000004">
      <c r="A16" s="2"/>
      <c r="B16" s="34" t="s">
        <v>48</v>
      </c>
      <c r="C16" s="34"/>
      <c r="D16" s="34"/>
      <c r="E16" s="7">
        <v>12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55000000000000004">
      <c r="A17" s="2"/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f>E16*V3</f>
        <v>216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55000000000000004">
      <c r="A18" s="2"/>
      <c r="B18" s="2" t="s">
        <v>49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f>E16*X3</f>
        <v>288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55000000000000004">
      <c r="A19" s="2"/>
      <c r="B19" s="2" t="s">
        <v>50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f>E16*W13</f>
        <v>252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55000000000000004">
      <c r="A21" s="2"/>
      <c r="B21" s="34" t="s">
        <v>51</v>
      </c>
      <c r="C21" s="34"/>
      <c r="D21" s="34"/>
      <c r="E21" s="2"/>
      <c r="F21" s="2"/>
      <c r="G21" s="2">
        <v>225</v>
      </c>
      <c r="H21" s="2">
        <v>230</v>
      </c>
      <c r="I21" s="2">
        <v>235</v>
      </c>
      <c r="J21" s="2">
        <v>240</v>
      </c>
      <c r="K21" s="2">
        <v>245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55000000000000004">
      <c r="A22" s="2"/>
      <c r="B22" s="34" t="s">
        <v>52</v>
      </c>
      <c r="C22" s="34"/>
      <c r="D22" s="34"/>
      <c r="E22" s="2"/>
      <c r="F22" s="2"/>
      <c r="G22" s="2">
        <f>$AG$5*(G21-$Z$17)</f>
        <v>0.125</v>
      </c>
      <c r="H22" s="2">
        <f t="shared" ref="H22:K22" si="0">$AG$5*(H21-$Z$17)</f>
        <v>0.19444444444444442</v>
      </c>
      <c r="I22" s="2">
        <f t="shared" si="0"/>
        <v>0.2638888888888889</v>
      </c>
      <c r="J22" s="2">
        <f t="shared" si="0"/>
        <v>0.33333333333333331</v>
      </c>
      <c r="K22" s="2">
        <f t="shared" si="0"/>
        <v>0.40277777777777773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55000000000000004">
      <c r="A23" s="2"/>
      <c r="B23" s="34" t="s">
        <v>58</v>
      </c>
      <c r="C23" s="34"/>
      <c r="D23" s="34"/>
      <c r="E23" s="2"/>
      <c r="F23" s="2"/>
      <c r="G23" s="29">
        <f>G22</f>
        <v>0.125</v>
      </c>
      <c r="H23" s="29">
        <f t="shared" ref="H23:K23" si="1">H22</f>
        <v>0.19444444444444442</v>
      </c>
      <c r="I23" s="29">
        <f t="shared" si="1"/>
        <v>0.2638888888888889</v>
      </c>
      <c r="J23" s="29">
        <f t="shared" si="1"/>
        <v>0.33333333333333331</v>
      </c>
      <c r="K23" s="29">
        <f t="shared" si="1"/>
        <v>0.40277777777777773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</sheetData>
  <mergeCells count="6">
    <mergeCell ref="U2:AC2"/>
    <mergeCell ref="B2:P2"/>
    <mergeCell ref="B16:D16"/>
    <mergeCell ref="B21:D21"/>
    <mergeCell ref="B23:D23"/>
    <mergeCell ref="B22:D2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2022-12-06T01:41:37Z</dcterms:modified>
</cp:coreProperties>
</file>