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ОИТ\"/>
    </mc:Choice>
  </mc:AlternateContent>
  <bookViews>
    <workbookView xWindow="2736" yWindow="2801" windowWidth="18890" windowHeight="10708" activeTab="2"/>
  </bookViews>
  <sheets>
    <sheet name="Лист1" sheetId="1" r:id="rId1"/>
    <sheet name="Лист2" sheetId="2" r:id="rId2"/>
    <sheet name="Лист3" sheetId="3" r:id="rId3"/>
    <sheet name="Лист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B4" i="4"/>
  <c r="B3" i="4"/>
  <c r="J9" i="2"/>
  <c r="E7" i="3"/>
  <c r="G7" i="3" s="1"/>
  <c r="E6" i="3"/>
  <c r="E5" i="3"/>
  <c r="E4" i="3"/>
  <c r="E3" i="3"/>
  <c r="G3" i="3" s="1"/>
  <c r="G5" i="3"/>
  <c r="G4" i="3"/>
  <c r="F3" i="3"/>
  <c r="E7" i="2"/>
  <c r="E6" i="2"/>
  <c r="E5" i="2"/>
  <c r="E9" i="3" l="1"/>
  <c r="F4" i="3"/>
  <c r="H4" i="3" s="1"/>
  <c r="F5" i="3"/>
  <c r="H5" i="3" s="1"/>
  <c r="G6" i="3"/>
  <c r="G8" i="3" s="1"/>
  <c r="F7" i="3"/>
  <c r="H7" i="3" s="1"/>
  <c r="E8" i="3"/>
  <c r="H3" i="3"/>
  <c r="F6" i="3"/>
  <c r="H6" i="3" s="1"/>
  <c r="E4" i="2"/>
  <c r="E3" i="2"/>
  <c r="E9" i="2" s="1"/>
  <c r="G7" i="2"/>
  <c r="F7" i="2"/>
  <c r="H7" i="2" s="1"/>
  <c r="G6" i="2"/>
  <c r="H6" i="2" s="1"/>
  <c r="F6" i="2"/>
  <c r="G5" i="2"/>
  <c r="F5" i="2"/>
  <c r="H5" i="2" s="1"/>
  <c r="G4" i="2"/>
  <c r="F4" i="2"/>
  <c r="G9" i="3" l="1"/>
  <c r="I5" i="3"/>
  <c r="J5" i="3"/>
  <c r="I4" i="3"/>
  <c r="J4" i="3" s="1"/>
  <c r="I3" i="3"/>
  <c r="J3" i="3"/>
  <c r="H9" i="3"/>
  <c r="H8" i="3"/>
  <c r="I7" i="3"/>
  <c r="J7" i="3" s="1"/>
  <c r="F9" i="3"/>
  <c r="F8" i="3"/>
  <c r="I6" i="3"/>
  <c r="J6" i="3" s="1"/>
  <c r="H4" i="2"/>
  <c r="I4" i="2" s="1"/>
  <c r="J4" i="2" s="1"/>
  <c r="G3" i="2"/>
  <c r="G9" i="2" s="1"/>
  <c r="F3" i="2"/>
  <c r="F8" i="2" s="1"/>
  <c r="E8" i="2"/>
  <c r="I7" i="2"/>
  <c r="J7" i="2" s="1"/>
  <c r="I5" i="2"/>
  <c r="J5" i="2" s="1"/>
  <c r="I6" i="2"/>
  <c r="J6" i="2" s="1"/>
  <c r="E9" i="1"/>
  <c r="E8" i="1"/>
  <c r="F5" i="1"/>
  <c r="H5" i="1" s="1"/>
  <c r="G7" i="1"/>
  <c r="G6" i="1"/>
  <c r="G5" i="1"/>
  <c r="G4" i="1"/>
  <c r="G3" i="1"/>
  <c r="F7" i="1"/>
  <c r="H7" i="1" s="1"/>
  <c r="F6" i="1"/>
  <c r="H6" i="1" s="1"/>
  <c r="I6" i="1" s="1"/>
  <c r="F4" i="1"/>
  <c r="H4" i="1" s="1"/>
  <c r="F3" i="1"/>
  <c r="J9" i="3" l="1"/>
  <c r="J8" i="3"/>
  <c r="K4" i="3" s="1"/>
  <c r="I8" i="3"/>
  <c r="I9" i="3"/>
  <c r="F9" i="2"/>
  <c r="G8" i="2"/>
  <c r="H3" i="2"/>
  <c r="H9" i="2" s="1"/>
  <c r="F9" i="1"/>
  <c r="G9" i="1"/>
  <c r="I4" i="1"/>
  <c r="J4" i="1" s="1"/>
  <c r="I5" i="1"/>
  <c r="J5" i="1" s="1"/>
  <c r="I7" i="1"/>
  <c r="J7" i="1" s="1"/>
  <c r="F8" i="1"/>
  <c r="G8" i="1"/>
  <c r="H3" i="1"/>
  <c r="J6" i="1"/>
  <c r="K3" i="3" l="1"/>
  <c r="K5" i="3"/>
  <c r="K7" i="3"/>
  <c r="K6" i="3"/>
  <c r="I3" i="2"/>
  <c r="J3" i="2" s="1"/>
  <c r="J8" i="2" s="1"/>
  <c r="K3" i="2" s="1"/>
  <c r="H8" i="2"/>
  <c r="I8" i="2"/>
  <c r="H9" i="1"/>
  <c r="H8" i="1"/>
  <c r="I3" i="1"/>
  <c r="J3" i="1" s="1"/>
  <c r="K9" i="3" l="1"/>
  <c r="K8" i="3"/>
  <c r="I9" i="2"/>
  <c r="K6" i="2"/>
  <c r="K4" i="2"/>
  <c r="K7" i="2"/>
  <c r="K5" i="2"/>
  <c r="J9" i="1"/>
  <c r="J8" i="1"/>
  <c r="K3" i="1" s="1"/>
  <c r="I8" i="1"/>
  <c r="I9" i="1"/>
  <c r="K9" i="2" l="1"/>
  <c r="K8" i="2"/>
  <c r="K7" i="1"/>
  <c r="K6" i="1"/>
  <c r="K5" i="1"/>
  <c r="K4" i="1"/>
  <c r="K9" i="1" l="1"/>
  <c r="K8" i="1"/>
</calcChain>
</file>

<file path=xl/sharedStrings.xml><?xml version="1.0" encoding="utf-8"?>
<sst xmlns="http://schemas.openxmlformats.org/spreadsheetml/2006/main" count="77" uniqueCount="31">
  <si>
    <t>Зарплата работников за январь</t>
  </si>
  <si>
    <t>Номер</t>
  </si>
  <si>
    <t>Фамилия</t>
  </si>
  <si>
    <t>Должность</t>
  </si>
  <si>
    <t>Стаж</t>
  </si>
  <si>
    <t>Оклад</t>
  </si>
  <si>
    <t>Премия</t>
  </si>
  <si>
    <t>Надбавка за стаж</t>
  </si>
  <si>
    <t xml:space="preserve"> Итого</t>
  </si>
  <si>
    <t>Получить</t>
  </si>
  <si>
    <t>Доля</t>
  </si>
  <si>
    <t>Сумма</t>
  </si>
  <si>
    <t>Среднее</t>
  </si>
  <si>
    <t>Кохнюк</t>
  </si>
  <si>
    <t>Латышевич</t>
  </si>
  <si>
    <t>Иванова</t>
  </si>
  <si>
    <t>Линская</t>
  </si>
  <si>
    <t>Пригодич</t>
  </si>
  <si>
    <t>Налоги</t>
  </si>
  <si>
    <t>Зарплата работников за февраль</t>
  </si>
  <si>
    <t>Зарплата работников за март</t>
  </si>
  <si>
    <t>Месяц</t>
  </si>
  <si>
    <t>Всего получить</t>
  </si>
  <si>
    <t>февраль</t>
  </si>
  <si>
    <t>март</t>
  </si>
  <si>
    <t>январь</t>
  </si>
  <si>
    <t>Сценарист</t>
  </si>
  <si>
    <t>Режиссер-постановщик</t>
  </si>
  <si>
    <t>Оператор</t>
  </si>
  <si>
    <t>Дублер</t>
  </si>
  <si>
    <t>Гример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</si>
</sst>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\ [$BYN]"/>
    <numFmt numFmtId="165" formatCode="#,##0\ &quot;₽&quot;"/>
    <numFmt numFmtId="166" formatCode="#,##0\ [$₽-419]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0" fontId="0" fillId="0" borderId="1" xfId="0" applyNumberFormat="1" applyBorder="1"/>
    <xf numFmtId="0" fontId="1" fillId="0" borderId="6" xfId="0" applyFont="1" applyBorder="1" applyAlignment="1">
      <alignment horizontal="center"/>
    </xf>
    <xf numFmtId="0" fontId="0" fillId="0" borderId="6" xfId="0" applyBorder="1"/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ysClr val="windowText" lastClr="000000"/>
                </a:solidFill>
              </a:rPr>
              <a:t>Получить</a:t>
            </a:r>
          </a:p>
        </c:rich>
      </c:tx>
      <c:layout>
        <c:manualLayout>
          <c:xMode val="edge"/>
          <c:yMode val="edge"/>
          <c:x val="0.40802190280629702"/>
          <c:y val="4.2031515914610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Кохнюк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81B-4F8C-8BB9-5908128339C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C6F3-48E4-BA5C-9BFF239EFD24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6F3-48E4-BA5C-9BFF239EFD2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6F3-48E4-BA5C-9BFF239EFD2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6F3-48E4-BA5C-9BFF239EFD24}"/>
              </c:ext>
            </c:extLst>
          </c:dPt>
          <c:cat>
            <c:strRef>
              <c:f>Лист1!$B$3:$B$7</c:f>
              <c:strCache>
                <c:ptCount val="5"/>
                <c:pt idx="0">
                  <c:v>Кохнюк</c:v>
                </c:pt>
                <c:pt idx="1">
                  <c:v>Латышевич</c:v>
                </c:pt>
                <c:pt idx="2">
                  <c:v>Иванова</c:v>
                </c:pt>
                <c:pt idx="3">
                  <c:v>Линская</c:v>
                </c:pt>
                <c:pt idx="4">
                  <c:v>Пригодич</c:v>
                </c:pt>
              </c:strCache>
            </c:strRef>
          </c:cat>
          <c:val>
            <c:numRef>
              <c:f>Лист1!$J$3:$J$7</c:f>
              <c:numCache>
                <c:formatCode>#\ ##0\ [$BYN]</c:formatCode>
                <c:ptCount val="5"/>
                <c:pt idx="0">
                  <c:v>1020</c:v>
                </c:pt>
                <c:pt idx="1">
                  <c:v>816</c:v>
                </c:pt>
                <c:pt idx="2">
                  <c:v>600</c:v>
                </c:pt>
                <c:pt idx="3">
                  <c:v>884</c:v>
                </c:pt>
                <c:pt idx="4">
                  <c:v>639.20000000000005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3-48E4-BA5C-9BFF239EFD24}"/>
            </c:ext>
          </c:extLst>
        </c:ser>
        <c:ser>
          <c:idx val="1"/>
          <c:order val="1"/>
          <c:tx>
            <c:strRef>
              <c:f>Лист1!$B$4</c:f>
              <c:strCache>
                <c:ptCount val="1"/>
                <c:pt idx="0">
                  <c:v>Латышевич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8-C6F3-48E4-BA5C-9BFF239EFD24}"/>
            </c:ext>
          </c:extLst>
        </c:ser>
        <c:ser>
          <c:idx val="2"/>
          <c:order val="2"/>
          <c:tx>
            <c:strRef>
              <c:f>Лист1!$B$5</c:f>
              <c:strCache>
                <c:ptCount val="1"/>
                <c:pt idx="0">
                  <c:v>Иванова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9-C6F3-48E4-BA5C-9BFF239EFD24}"/>
            </c:ext>
          </c:extLst>
        </c:ser>
        <c:ser>
          <c:idx val="3"/>
          <c:order val="3"/>
          <c:tx>
            <c:strRef>
              <c:f>Лист1!$B$6</c:f>
              <c:strCache>
                <c:ptCount val="1"/>
                <c:pt idx="0">
                  <c:v>Линская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A-C6F3-48E4-BA5C-9BFF239EFD24}"/>
            </c:ext>
          </c:extLst>
        </c:ser>
        <c:ser>
          <c:idx val="4"/>
          <c:order val="4"/>
          <c:tx>
            <c:strRef>
              <c:f>Лист1!$B$7</c:f>
              <c:strCache>
                <c:ptCount val="1"/>
                <c:pt idx="0">
                  <c:v>Пригодич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B-C6F3-48E4-BA5C-9BFF239EF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1073408"/>
        <c:axId val="1689830080"/>
      </c:barChart>
      <c:catAx>
        <c:axId val="17910734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89830080"/>
        <c:crosses val="autoZero"/>
        <c:auto val="1"/>
        <c:lblAlgn val="ctr"/>
        <c:lblOffset val="100"/>
        <c:noMultiLvlLbl val="0"/>
      </c:catAx>
      <c:valAx>
        <c:axId val="16898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[$BYN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07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ysClr val="windowText" lastClr="000000"/>
                </a:solidFill>
              </a:rPr>
              <a:t>Получить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Кохнюк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C0B-4CE3-801B-E103855DB95E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C0B-4CE3-801B-E103855DB95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C0B-4CE3-801B-E103855DB95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C0B-4CE3-801B-E103855DB95E}"/>
              </c:ext>
            </c:extLst>
          </c:dPt>
          <c:cat>
            <c:strRef>
              <c:f>Лист2!$B$3:$B$7</c:f>
              <c:strCache>
                <c:ptCount val="5"/>
                <c:pt idx="0">
                  <c:v>Кохнюк</c:v>
                </c:pt>
                <c:pt idx="1">
                  <c:v>Латышевич</c:v>
                </c:pt>
                <c:pt idx="2">
                  <c:v>Иванова</c:v>
                </c:pt>
                <c:pt idx="3">
                  <c:v>Линская</c:v>
                </c:pt>
                <c:pt idx="4">
                  <c:v>Пригодич</c:v>
                </c:pt>
              </c:strCache>
            </c:strRef>
          </c:cat>
          <c:val>
            <c:numRef>
              <c:f>Лист2!$J$3:$J$7</c:f>
              <c:numCache>
                <c:formatCode>#\ ##0\ [$BYN]</c:formatCode>
                <c:ptCount val="5"/>
                <c:pt idx="0">
                  <c:v>1122.0000000000002</c:v>
                </c:pt>
                <c:pt idx="1">
                  <c:v>897.60000000000014</c:v>
                </c:pt>
                <c:pt idx="2">
                  <c:v>660</c:v>
                </c:pt>
                <c:pt idx="3">
                  <c:v>972.4000000000002</c:v>
                </c:pt>
                <c:pt idx="4">
                  <c:v>703.12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B-4CE3-801B-E103855DB95E}"/>
            </c:ext>
          </c:extLst>
        </c:ser>
        <c:ser>
          <c:idx val="1"/>
          <c:order val="1"/>
          <c:tx>
            <c:strRef>
              <c:f>Лист2!$B$4</c:f>
              <c:strCache>
                <c:ptCount val="1"/>
                <c:pt idx="0">
                  <c:v>Латышевич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6-3C0B-4CE3-801B-E103855DB95E}"/>
            </c:ext>
          </c:extLst>
        </c:ser>
        <c:ser>
          <c:idx val="2"/>
          <c:order val="2"/>
          <c:tx>
            <c:strRef>
              <c:f>Лист2!$B$5</c:f>
              <c:strCache>
                <c:ptCount val="1"/>
                <c:pt idx="0">
                  <c:v>Иванова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7-3C0B-4CE3-801B-E103855DB95E}"/>
            </c:ext>
          </c:extLst>
        </c:ser>
        <c:ser>
          <c:idx val="3"/>
          <c:order val="3"/>
          <c:tx>
            <c:strRef>
              <c:f>Лист2!$B$6</c:f>
              <c:strCache>
                <c:ptCount val="1"/>
                <c:pt idx="0">
                  <c:v>Линская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8-3C0B-4CE3-801B-E103855DB95E}"/>
            </c:ext>
          </c:extLst>
        </c:ser>
        <c:ser>
          <c:idx val="4"/>
          <c:order val="4"/>
          <c:tx>
            <c:strRef>
              <c:f>Лист2!$B$7</c:f>
              <c:strCache>
                <c:ptCount val="1"/>
                <c:pt idx="0">
                  <c:v>Пригодич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9-3C0B-4CE3-801B-E103855DB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429279"/>
        <c:axId val="343424287"/>
      </c:barChart>
      <c:catAx>
        <c:axId val="3434292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3424287"/>
        <c:crosses val="autoZero"/>
        <c:auto val="1"/>
        <c:lblAlgn val="ctr"/>
        <c:lblOffset val="100"/>
        <c:noMultiLvlLbl val="0"/>
      </c:catAx>
      <c:valAx>
        <c:axId val="34342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[$BYN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42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ysClr val="windowText" lastClr="000000"/>
                </a:solidFill>
              </a:rPr>
              <a:t>Получить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Кохнюк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A4-4F39-A4BB-F35549AC00DB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9A4-4F39-A4BB-F35549AC00D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9A4-4F39-A4BB-F35549AC00D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D9A4-4F39-A4BB-F35549AC00DB}"/>
              </c:ext>
            </c:extLst>
          </c:dPt>
          <c:cat>
            <c:strRef>
              <c:f>Лист3!$B$3:$B$7</c:f>
              <c:strCache>
                <c:ptCount val="5"/>
                <c:pt idx="0">
                  <c:v>Кохнюк</c:v>
                </c:pt>
                <c:pt idx="1">
                  <c:v>Латышевич</c:v>
                </c:pt>
                <c:pt idx="2">
                  <c:v>Иванова</c:v>
                </c:pt>
                <c:pt idx="3">
                  <c:v>Линская</c:v>
                </c:pt>
                <c:pt idx="4">
                  <c:v>Пригодич</c:v>
                </c:pt>
              </c:strCache>
            </c:strRef>
          </c:cat>
          <c:val>
            <c:numRef>
              <c:f>Лист3!$J$3:$J$7</c:f>
              <c:numCache>
                <c:formatCode>#\ ##0\ [$BYN]</c:formatCode>
                <c:ptCount val="5"/>
                <c:pt idx="0">
                  <c:v>1178.1000000000001</c:v>
                </c:pt>
                <c:pt idx="1">
                  <c:v>856.8</c:v>
                </c:pt>
                <c:pt idx="2">
                  <c:v>630</c:v>
                </c:pt>
                <c:pt idx="3">
                  <c:v>928.2</c:v>
                </c:pt>
                <c:pt idx="4">
                  <c:v>671.16000000000008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4-4F39-A4BB-F35549AC00DB}"/>
            </c:ext>
          </c:extLst>
        </c:ser>
        <c:ser>
          <c:idx val="1"/>
          <c:order val="1"/>
          <c:tx>
            <c:strRef>
              <c:f>Лист2!$B$4</c:f>
              <c:strCache>
                <c:ptCount val="1"/>
                <c:pt idx="0">
                  <c:v>Латышевич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D9A4-4F39-A4BB-F35549AC00DB}"/>
            </c:ext>
          </c:extLst>
        </c:ser>
        <c:ser>
          <c:idx val="2"/>
          <c:order val="2"/>
          <c:tx>
            <c:strRef>
              <c:f>Лист2!$B$5</c:f>
              <c:strCache>
                <c:ptCount val="1"/>
                <c:pt idx="0">
                  <c:v>Иванова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D9A4-4F39-A4BB-F35549AC00DB}"/>
            </c:ext>
          </c:extLst>
        </c:ser>
        <c:ser>
          <c:idx val="3"/>
          <c:order val="3"/>
          <c:tx>
            <c:strRef>
              <c:f>Лист2!$B$6</c:f>
              <c:strCache>
                <c:ptCount val="1"/>
                <c:pt idx="0">
                  <c:v>Линская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D9A4-4F39-A4BB-F35549AC00DB}"/>
            </c:ext>
          </c:extLst>
        </c:ser>
        <c:ser>
          <c:idx val="4"/>
          <c:order val="4"/>
          <c:tx>
            <c:strRef>
              <c:f>Лист2!$B$7</c:f>
              <c:strCache>
                <c:ptCount val="1"/>
                <c:pt idx="0">
                  <c:v>Пригодич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D9A4-4F39-A4BB-F35549AC0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645551"/>
        <c:axId val="349650543"/>
      </c:barChart>
      <c:catAx>
        <c:axId val="3496455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9650543"/>
        <c:crosses val="autoZero"/>
        <c:auto val="1"/>
        <c:lblAlgn val="ctr"/>
        <c:lblOffset val="100"/>
        <c:noMultiLvlLbl val="0"/>
      </c:catAx>
      <c:valAx>
        <c:axId val="34965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[$BYN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964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Получить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Лист4!$B$1</c:f>
              <c:strCache>
                <c:ptCount val="1"/>
                <c:pt idx="0">
                  <c:v>Всего получить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0F6-4475-B786-E63B3E9877A3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F6-4475-B786-E63B3E9877A3}"/>
              </c:ext>
            </c:extLst>
          </c:dPt>
          <c:cat>
            <c:strRef>
              <c:f>Лист4!$A$2:$A$4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Лист4!$B$2:$B$4</c:f>
              <c:numCache>
                <c:formatCode>#\ ##0\ [$₽-419]</c:formatCode>
                <c:ptCount val="3"/>
                <c:pt idx="0" formatCode="#\ ##0\ &quot;₽&quot;">
                  <c:v>3959.2</c:v>
                </c:pt>
                <c:pt idx="1">
                  <c:v>4355.1200000000008</c:v>
                </c:pt>
                <c:pt idx="2">
                  <c:v>4264.26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6-4475-B786-E63B3E9877A3}"/>
            </c:ext>
          </c:extLst>
        </c:ser>
        <c:ser>
          <c:idx val="1"/>
          <c:order val="1"/>
          <c:tx>
            <c:strRef>
              <c:f>Лист4!$C$1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Лист4!$A$2:$A$4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Лист4!$C$2:$C$4</c:f>
              <c:numCache>
                <c:formatCode>#\ ##0\ [$₽-419]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70F6-4475-B786-E63B3E987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78960"/>
        <c:axId val="69272720"/>
      </c:barChart>
      <c:catAx>
        <c:axId val="6927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272720"/>
        <c:crosses val="autoZero"/>
        <c:auto val="1"/>
        <c:lblAlgn val="ctr"/>
        <c:lblOffset val="100"/>
        <c:noMultiLvlLbl val="0"/>
      </c:catAx>
      <c:valAx>
        <c:axId val="692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27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515878</xdr:colOff>
      <xdr:row>11</xdr:row>
      <xdr:rowOff>29263</xdr:rowOff>
    </xdr:from>
    <xdr:to>
      <xdr:col>8</xdr:col>
      <xdr:colOff>593046</xdr:colOff>
      <xdr:row>25</xdr:row>
      <xdr:rowOff>86744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7690717-4CD8-4EE3-9BCD-4143E5FE8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729779</xdr:colOff>
      <xdr:row>11</xdr:row>
      <xdr:rowOff>170119</xdr:rowOff>
    </xdr:from>
    <xdr:to>
      <xdr:col>8</xdr:col>
      <xdr:colOff>285145</xdr:colOff>
      <xdr:row>26</xdr:row>
      <xdr:rowOff>13531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58189</xdr:colOff>
      <xdr:row>11</xdr:row>
      <xdr:rowOff>20782</xdr:rowOff>
    </xdr:from>
    <xdr:to>
      <xdr:col>8</xdr:col>
      <xdr:colOff>33251</xdr:colOff>
      <xdr:row>25</xdr:row>
      <xdr:rowOff>87284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847897</xdr:colOff>
      <xdr:row>5</xdr:row>
      <xdr:rowOff>187035</xdr:rowOff>
    </xdr:from>
    <xdr:to>
      <xdr:col>7</xdr:col>
      <xdr:colOff>656704</xdr:colOff>
      <xdr:row>20</xdr:row>
      <xdr:rowOff>8312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B1" zoomScale="85" zoomScaleNormal="85" workbookViewId="0">
      <selection activeCell="F30" sqref="F30"/>
    </sheetView>
  </sheetViews>
  <sheetFormatPr defaultRowHeight="15.05" x14ac:dyDescent="0.3"/>
  <cols>
    <col min="1" max="1" width="7" customWidth="1"/>
    <col min="2" max="2" width="11.44140625" customWidth="1"/>
    <col min="3" max="3" width="19.5546875" customWidth="1"/>
    <col min="5" max="6" width="9.44140625" bestFit="1" customWidth="1"/>
    <col min="7" max="7" width="18.44140625" customWidth="1"/>
    <col min="8" max="8" width="9.44140625" bestFit="1" customWidth="1"/>
    <col min="10" max="10" width="10.33203125" customWidth="1"/>
  </cols>
  <sheetData>
    <row r="1" spans="1:11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ht="20.95" customHeight="1" x14ac:dyDescent="0.3">
      <c r="A2" s="17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17" t="s">
        <v>7</v>
      </c>
      <c r="H2" s="17" t="s">
        <v>8</v>
      </c>
      <c r="I2" s="17" t="s">
        <v>18</v>
      </c>
      <c r="J2" s="17" t="s">
        <v>9</v>
      </c>
      <c r="K2" s="17" t="s">
        <v>10</v>
      </c>
    </row>
    <row r="3" spans="1:11" x14ac:dyDescent="0.3">
      <c r="A3" s="18">
        <v>1</v>
      </c>
      <c r="B3" s="3" t="s">
        <v>13</v>
      </c>
      <c r="C3" s="3" t="s">
        <v>28</v>
      </c>
      <c r="D3" s="2">
        <v>15</v>
      </c>
      <c r="E3" s="6">
        <v>750</v>
      </c>
      <c r="F3" s="6">
        <f>0.5*$E$3</f>
        <v>375</v>
      </c>
      <c r="G3" s="6">
        <f>IF(D3&gt;10,0.2*E3,0)</f>
        <v>150</v>
      </c>
      <c r="H3" s="4">
        <f>SUM(E3:G3)</f>
        <v>1275</v>
      </c>
      <c r="I3" s="4">
        <f>0.2*H3</f>
        <v>255</v>
      </c>
      <c r="J3" s="4">
        <f>H3-I3</f>
        <v>1020</v>
      </c>
      <c r="K3" s="7">
        <f>J3/J8</f>
        <v>0.25762780359668619</v>
      </c>
    </row>
    <row r="4" spans="1:11" x14ac:dyDescent="0.3">
      <c r="A4" s="18">
        <v>2</v>
      </c>
      <c r="B4" s="3" t="s">
        <v>14</v>
      </c>
      <c r="C4" s="3" t="s">
        <v>26</v>
      </c>
      <c r="D4" s="2">
        <v>8</v>
      </c>
      <c r="E4" s="6">
        <v>680</v>
      </c>
      <c r="F4" s="6">
        <f>0.5*$E$4</f>
        <v>340</v>
      </c>
      <c r="G4" s="6">
        <f>IF(D4&gt;10,0.2*E4,0)</f>
        <v>0</v>
      </c>
      <c r="H4" s="5">
        <f>SUM(E4:G4)</f>
        <v>1020</v>
      </c>
      <c r="I4" s="5">
        <f>0.2*H4</f>
        <v>204</v>
      </c>
      <c r="J4" s="5">
        <f>H4-I4</f>
        <v>816</v>
      </c>
      <c r="K4" s="7">
        <f>J4/J8</f>
        <v>0.20610224287734896</v>
      </c>
    </row>
    <row r="5" spans="1:11" x14ac:dyDescent="0.3">
      <c r="A5" s="18">
        <v>3</v>
      </c>
      <c r="B5" s="3" t="s">
        <v>15</v>
      </c>
      <c r="C5" s="3" t="s">
        <v>27</v>
      </c>
      <c r="D5" s="2">
        <v>6</v>
      </c>
      <c r="E5" s="6">
        <v>500</v>
      </c>
      <c r="F5" s="6">
        <f>0.5*E5</f>
        <v>250</v>
      </c>
      <c r="G5" s="6">
        <f>IF(D5&gt;10,0.2*E5,0)</f>
        <v>0</v>
      </c>
      <c r="H5" s="5">
        <f>SUM(E5:G5)</f>
        <v>750</v>
      </c>
      <c r="I5" s="5">
        <f>0.2*H5</f>
        <v>150</v>
      </c>
      <c r="J5" s="5">
        <f>H5-I5</f>
        <v>600</v>
      </c>
      <c r="K5" s="7">
        <f>J5/J8</f>
        <v>0.15154576682158014</v>
      </c>
    </row>
    <row r="6" spans="1:11" x14ac:dyDescent="0.3">
      <c r="A6" s="18">
        <v>4</v>
      </c>
      <c r="B6" s="3" t="s">
        <v>16</v>
      </c>
      <c r="C6" s="3" t="s">
        <v>29</v>
      </c>
      <c r="D6" s="2">
        <v>12</v>
      </c>
      <c r="E6" s="6">
        <v>650</v>
      </c>
      <c r="F6" s="6">
        <f>0.5*$E$6</f>
        <v>325</v>
      </c>
      <c r="G6" s="6">
        <f>IF(D6&gt;10,0.2*E6,0)</f>
        <v>130</v>
      </c>
      <c r="H6" s="5">
        <f>SUM(E6:G6)</f>
        <v>1105</v>
      </c>
      <c r="I6" s="5">
        <f>0.2*H6</f>
        <v>221</v>
      </c>
      <c r="J6" s="5">
        <f>H6-I6</f>
        <v>884</v>
      </c>
      <c r="K6" s="7">
        <f>J6/J8</f>
        <v>0.22327742978379472</v>
      </c>
    </row>
    <row r="7" spans="1:11" x14ac:dyDescent="0.3">
      <c r="A7" s="18">
        <v>5</v>
      </c>
      <c r="B7" s="3" t="s">
        <v>17</v>
      </c>
      <c r="C7" s="19" t="s">
        <v>30</v>
      </c>
      <c r="D7" s="2">
        <v>11</v>
      </c>
      <c r="E7" s="6">
        <v>470</v>
      </c>
      <c r="F7" s="6">
        <f>0.5*$E$7</f>
        <v>235</v>
      </c>
      <c r="G7" s="6">
        <f>IF(D7&gt;10,0.2*E7,0)</f>
        <v>94</v>
      </c>
      <c r="H7" s="5">
        <f>SUM(E7:G7)</f>
        <v>799</v>
      </c>
      <c r="I7" s="5">
        <f>0.2*H7</f>
        <v>159.80000000000001</v>
      </c>
      <c r="J7" s="5">
        <f>H7-I7</f>
        <v>639.20000000000005</v>
      </c>
      <c r="K7" s="7">
        <f>J7/J8</f>
        <v>0.16144675692059005</v>
      </c>
    </row>
    <row r="8" spans="1:11" x14ac:dyDescent="0.3">
      <c r="A8" s="14" t="s">
        <v>11</v>
      </c>
      <c r="B8" s="15"/>
      <c r="C8" s="15"/>
      <c r="D8" s="16"/>
      <c r="E8" s="5">
        <f t="shared" ref="E8:K8" si="0">SUM(E3:E7)</f>
        <v>3050</v>
      </c>
      <c r="F8" s="5">
        <f t="shared" si="0"/>
        <v>1525</v>
      </c>
      <c r="G8" s="5">
        <f t="shared" si="0"/>
        <v>374</v>
      </c>
      <c r="H8" s="5">
        <f t="shared" si="0"/>
        <v>4949</v>
      </c>
      <c r="I8" s="5">
        <f t="shared" si="0"/>
        <v>989.8</v>
      </c>
      <c r="J8" s="5">
        <f t="shared" si="0"/>
        <v>3959.2</v>
      </c>
      <c r="K8" s="7">
        <f t="shared" si="0"/>
        <v>1</v>
      </c>
    </row>
    <row r="9" spans="1:11" x14ac:dyDescent="0.3">
      <c r="A9" s="14" t="s">
        <v>12</v>
      </c>
      <c r="B9" s="15"/>
      <c r="C9" s="15"/>
      <c r="D9" s="16"/>
      <c r="E9" s="5">
        <f t="shared" ref="E9:K9" si="1">AVERAGE(E3:E7)</f>
        <v>610</v>
      </c>
      <c r="F9" s="5">
        <f t="shared" si="1"/>
        <v>305</v>
      </c>
      <c r="G9" s="5">
        <f t="shared" si="1"/>
        <v>74.8</v>
      </c>
      <c r="H9" s="5">
        <f t="shared" si="1"/>
        <v>989.8</v>
      </c>
      <c r="I9" s="5">
        <f t="shared" si="1"/>
        <v>197.95999999999998</v>
      </c>
      <c r="J9" s="5">
        <f t="shared" si="1"/>
        <v>791.83999999999992</v>
      </c>
      <c r="K9" s="7">
        <f t="shared" si="1"/>
        <v>0.2</v>
      </c>
    </row>
  </sheetData>
  <mergeCells count="3">
    <mergeCell ref="A1:K1"/>
    <mergeCell ref="A8:D8"/>
    <mergeCell ref="A9:D9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86" zoomScaleNormal="86" workbookViewId="0">
      <selection activeCell="C7" sqref="C7"/>
    </sheetView>
  </sheetViews>
  <sheetFormatPr defaultRowHeight="15.05" x14ac:dyDescent="0.3"/>
  <cols>
    <col min="2" max="2" width="11.109375" customWidth="1"/>
    <col min="3" max="3" width="19.77734375" customWidth="1"/>
    <col min="7" max="7" width="18.44140625" customWidth="1"/>
    <col min="10" max="10" width="9.6640625" customWidth="1"/>
  </cols>
  <sheetData>
    <row r="1" spans="1:11" x14ac:dyDescent="0.3">
      <c r="A1" s="10" t="s">
        <v>19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3">
      <c r="A2" s="17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17" t="s">
        <v>7</v>
      </c>
      <c r="H2" s="17" t="s">
        <v>8</v>
      </c>
      <c r="I2" s="17" t="s">
        <v>18</v>
      </c>
      <c r="J2" s="17" t="s">
        <v>9</v>
      </c>
      <c r="K2" s="17" t="s">
        <v>10</v>
      </c>
    </row>
    <row r="3" spans="1:11" x14ac:dyDescent="0.3">
      <c r="A3" s="18">
        <v>1</v>
      </c>
      <c r="B3" s="3" t="s">
        <v>13</v>
      </c>
      <c r="C3" s="3" t="s">
        <v>28</v>
      </c>
      <c r="D3" s="2">
        <v>15</v>
      </c>
      <c r="E3" s="6">
        <f>Лист1!E3*1.1</f>
        <v>825.00000000000011</v>
      </c>
      <c r="F3" s="6">
        <f>0.5*$E$3</f>
        <v>412.50000000000006</v>
      </c>
      <c r="G3" s="6">
        <f>IF(D3&gt;10,0.2*E3,0)</f>
        <v>165.00000000000003</v>
      </c>
      <c r="H3" s="4">
        <f>SUM(E3:G3)</f>
        <v>1402.5000000000002</v>
      </c>
      <c r="I3" s="4">
        <f>0.2*H3</f>
        <v>280.50000000000006</v>
      </c>
      <c r="J3" s="4">
        <f>H3-I3</f>
        <v>1122.0000000000002</v>
      </c>
      <c r="K3" s="7">
        <f>J3/J8</f>
        <v>0.25762780359668619</v>
      </c>
    </row>
    <row r="4" spans="1:11" x14ac:dyDescent="0.3">
      <c r="A4" s="18">
        <v>2</v>
      </c>
      <c r="B4" s="3" t="s">
        <v>14</v>
      </c>
      <c r="C4" s="3" t="s">
        <v>26</v>
      </c>
      <c r="D4" s="2">
        <v>8</v>
      </c>
      <c r="E4" s="6">
        <f>Лист1!E4*1.1</f>
        <v>748.00000000000011</v>
      </c>
      <c r="F4" s="6">
        <f>0.5*$E$4</f>
        <v>374.00000000000006</v>
      </c>
      <c r="G4" s="6">
        <f>IF(D4&gt;10,0.2*E4,0)</f>
        <v>0</v>
      </c>
      <c r="H4" s="5">
        <f>SUM(E4:G4)</f>
        <v>1122.0000000000002</v>
      </c>
      <c r="I4" s="5">
        <f>0.2*H4</f>
        <v>224.40000000000006</v>
      </c>
      <c r="J4" s="5">
        <f>H4-I4</f>
        <v>897.60000000000014</v>
      </c>
      <c r="K4" s="7">
        <f>J4/J8</f>
        <v>0.20610224287734896</v>
      </c>
    </row>
    <row r="5" spans="1:11" x14ac:dyDescent="0.3">
      <c r="A5" s="18">
        <v>3</v>
      </c>
      <c r="B5" s="3" t="s">
        <v>15</v>
      </c>
      <c r="C5" s="3" t="s">
        <v>27</v>
      </c>
      <c r="D5" s="2">
        <v>6</v>
      </c>
      <c r="E5" s="6">
        <f>Лист1!E5*1.1</f>
        <v>550</v>
      </c>
      <c r="F5" s="6">
        <f>0.5*E5</f>
        <v>275</v>
      </c>
      <c r="G5" s="6">
        <f>IF(D5&gt;10,0.2*E5,0)</f>
        <v>0</v>
      </c>
      <c r="H5" s="5">
        <f>SUM(E5:G5)</f>
        <v>825</v>
      </c>
      <c r="I5" s="5">
        <f>0.2*H5</f>
        <v>165</v>
      </c>
      <c r="J5" s="5">
        <f>H5-I5</f>
        <v>660</v>
      </c>
      <c r="K5" s="7">
        <f>J5/J8</f>
        <v>0.15154576682158008</v>
      </c>
    </row>
    <row r="6" spans="1:11" x14ac:dyDescent="0.3">
      <c r="A6" s="18">
        <v>4</v>
      </c>
      <c r="B6" s="3" t="s">
        <v>16</v>
      </c>
      <c r="C6" s="3" t="s">
        <v>29</v>
      </c>
      <c r="D6" s="2">
        <v>12</v>
      </c>
      <c r="E6" s="6">
        <f>Лист1!E6*1.1</f>
        <v>715.00000000000011</v>
      </c>
      <c r="F6" s="6">
        <f>0.5*$E$6</f>
        <v>357.50000000000006</v>
      </c>
      <c r="G6" s="6">
        <f>IF(D6&gt;10,0.2*E6,0)</f>
        <v>143.00000000000003</v>
      </c>
      <c r="H6" s="5">
        <f>SUM(E6:G6)</f>
        <v>1215.5000000000002</v>
      </c>
      <c r="I6" s="5">
        <f>0.2*H6</f>
        <v>243.10000000000005</v>
      </c>
      <c r="J6" s="5">
        <f>H6-I6</f>
        <v>972.4000000000002</v>
      </c>
      <c r="K6" s="7">
        <f>J6/J8</f>
        <v>0.22327742978379472</v>
      </c>
    </row>
    <row r="7" spans="1:11" x14ac:dyDescent="0.3">
      <c r="A7" s="18">
        <v>5</v>
      </c>
      <c r="B7" s="3" t="s">
        <v>17</v>
      </c>
      <c r="C7" s="19" t="s">
        <v>30</v>
      </c>
      <c r="D7" s="2">
        <v>11</v>
      </c>
      <c r="E7" s="6">
        <f>Лист1!E7*1.1</f>
        <v>517</v>
      </c>
      <c r="F7" s="6">
        <f>0.5*$E$7</f>
        <v>258.5</v>
      </c>
      <c r="G7" s="6">
        <f>IF(D7&gt;10,0.2*E7,0)</f>
        <v>103.4</v>
      </c>
      <c r="H7" s="5">
        <f>SUM(E7:G7)</f>
        <v>878.9</v>
      </c>
      <c r="I7" s="5">
        <f>0.2*H7</f>
        <v>175.78</v>
      </c>
      <c r="J7" s="5">
        <f>H7-I7</f>
        <v>703.12</v>
      </c>
      <c r="K7" s="7">
        <f>J7/J8</f>
        <v>0.16144675692058999</v>
      </c>
    </row>
    <row r="8" spans="1:11" x14ac:dyDescent="0.3">
      <c r="A8" s="14" t="s">
        <v>11</v>
      </c>
      <c r="B8" s="15"/>
      <c r="C8" s="15"/>
      <c r="D8" s="16"/>
      <c r="E8" s="5">
        <f t="shared" ref="E8:K8" si="0">SUM(E3:E7)</f>
        <v>3355</v>
      </c>
      <c r="F8" s="5">
        <f t="shared" si="0"/>
        <v>1677.5</v>
      </c>
      <c r="G8" s="5">
        <f t="shared" si="0"/>
        <v>411.40000000000009</v>
      </c>
      <c r="H8" s="5">
        <f t="shared" si="0"/>
        <v>5443.9000000000005</v>
      </c>
      <c r="I8" s="5">
        <f t="shared" si="0"/>
        <v>1088.7800000000002</v>
      </c>
      <c r="J8" s="5">
        <f t="shared" si="0"/>
        <v>4355.1200000000008</v>
      </c>
      <c r="K8" s="7">
        <f t="shared" si="0"/>
        <v>0.99999999999999989</v>
      </c>
    </row>
    <row r="9" spans="1:11" x14ac:dyDescent="0.3">
      <c r="A9" s="14" t="s">
        <v>12</v>
      </c>
      <c r="B9" s="15"/>
      <c r="C9" s="15"/>
      <c r="D9" s="16"/>
      <c r="E9" s="5">
        <f t="shared" ref="E9:K9" si="1">AVERAGE(E3:E7)</f>
        <v>671</v>
      </c>
      <c r="F9" s="5">
        <f t="shared" si="1"/>
        <v>335.5</v>
      </c>
      <c r="G9" s="5">
        <f t="shared" si="1"/>
        <v>82.280000000000015</v>
      </c>
      <c r="H9" s="5">
        <f t="shared" si="1"/>
        <v>1088.7800000000002</v>
      </c>
      <c r="I9" s="5">
        <f t="shared" si="1"/>
        <v>217.75600000000003</v>
      </c>
      <c r="J9" s="5">
        <f t="shared" si="1"/>
        <v>871.02400000000011</v>
      </c>
      <c r="K9" s="7">
        <f t="shared" si="1"/>
        <v>0.19999999999999998</v>
      </c>
    </row>
  </sheetData>
  <mergeCells count="3">
    <mergeCell ref="A1:K1"/>
    <mergeCell ref="A8:D8"/>
    <mergeCell ref="A9:D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C7" sqref="C7"/>
    </sheetView>
  </sheetViews>
  <sheetFormatPr defaultRowHeight="15.05" x14ac:dyDescent="0.3"/>
  <cols>
    <col min="2" max="2" width="10.5546875" customWidth="1"/>
    <col min="3" max="3" width="20.44140625" customWidth="1"/>
    <col min="7" max="7" width="17" customWidth="1"/>
  </cols>
  <sheetData>
    <row r="1" spans="1:11" x14ac:dyDescent="0.3">
      <c r="A1" s="10" t="s">
        <v>20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3">
      <c r="A2" s="1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17" t="s">
        <v>7</v>
      </c>
      <c r="H2" s="17" t="s">
        <v>8</v>
      </c>
      <c r="I2" s="17" t="s">
        <v>18</v>
      </c>
      <c r="J2" s="17" t="s">
        <v>9</v>
      </c>
      <c r="K2" s="17" t="s">
        <v>10</v>
      </c>
    </row>
    <row r="3" spans="1:11" x14ac:dyDescent="0.3">
      <c r="A3" s="2">
        <v>1</v>
      </c>
      <c r="B3" s="3" t="s">
        <v>13</v>
      </c>
      <c r="C3" s="3" t="s">
        <v>28</v>
      </c>
      <c r="D3" s="2">
        <v>15</v>
      </c>
      <c r="E3" s="6">
        <f>Лист2!E3*1.05</f>
        <v>866.25000000000011</v>
      </c>
      <c r="F3" s="6">
        <f>0.5*$E$3</f>
        <v>433.12500000000006</v>
      </c>
      <c r="G3" s="6">
        <f>IF(D3&gt;10,0.2*E3,0)</f>
        <v>173.25000000000003</v>
      </c>
      <c r="H3" s="4">
        <f>SUM(E3:G3)</f>
        <v>1472.6250000000002</v>
      </c>
      <c r="I3" s="4">
        <f>0.2*H3</f>
        <v>294.52500000000003</v>
      </c>
      <c r="J3" s="4">
        <f>H3-I3</f>
        <v>1178.1000000000001</v>
      </c>
      <c r="K3" s="7">
        <f>J3/J8</f>
        <v>0.27627302275189602</v>
      </c>
    </row>
    <row r="4" spans="1:11" x14ac:dyDescent="0.3">
      <c r="A4" s="2">
        <v>2</v>
      </c>
      <c r="B4" s="3" t="s">
        <v>14</v>
      </c>
      <c r="C4" s="3" t="s">
        <v>26</v>
      </c>
      <c r="D4" s="2">
        <v>8</v>
      </c>
      <c r="E4" s="6">
        <f>Лист1!E4*1.05</f>
        <v>714</v>
      </c>
      <c r="F4" s="6">
        <f>0.5*$E$4</f>
        <v>357</v>
      </c>
      <c r="G4" s="6">
        <f>IF(D4&gt;10,0.2*E4,0)</f>
        <v>0</v>
      </c>
      <c r="H4" s="5">
        <f>SUM(E4:G4)</f>
        <v>1071</v>
      </c>
      <c r="I4" s="5">
        <f>0.2*H4</f>
        <v>214.20000000000002</v>
      </c>
      <c r="J4" s="5">
        <f>H4-I4</f>
        <v>856.8</v>
      </c>
      <c r="K4" s="7">
        <f>J4/J8</f>
        <v>0.20092583472865161</v>
      </c>
    </row>
    <row r="5" spans="1:11" x14ac:dyDescent="0.3">
      <c r="A5" s="2">
        <v>3</v>
      </c>
      <c r="B5" s="3" t="s">
        <v>15</v>
      </c>
      <c r="C5" s="3" t="s">
        <v>27</v>
      </c>
      <c r="D5" s="2">
        <v>6</v>
      </c>
      <c r="E5" s="6">
        <f>Лист1!E5*1.05</f>
        <v>525</v>
      </c>
      <c r="F5" s="6">
        <f>0.5*E5</f>
        <v>262.5</v>
      </c>
      <c r="G5" s="6">
        <f>IF(D5&gt;10,0.2*E5,0)</f>
        <v>0</v>
      </c>
      <c r="H5" s="5">
        <f>SUM(E5:G5)</f>
        <v>787.5</v>
      </c>
      <c r="I5" s="5">
        <f>0.2*H5</f>
        <v>157.5</v>
      </c>
      <c r="J5" s="5">
        <f>H5-I5</f>
        <v>630</v>
      </c>
      <c r="K5" s="7">
        <f>J5/J8</f>
        <v>0.14773958435930265</v>
      </c>
    </row>
    <row r="6" spans="1:11" x14ac:dyDescent="0.3">
      <c r="A6" s="2">
        <v>4</v>
      </c>
      <c r="B6" s="3" t="s">
        <v>16</v>
      </c>
      <c r="C6" s="3" t="s">
        <v>29</v>
      </c>
      <c r="D6" s="2">
        <v>12</v>
      </c>
      <c r="E6" s="6">
        <f>Лист1!E6*1.05</f>
        <v>682.5</v>
      </c>
      <c r="F6" s="6">
        <f>0.5*$E$6</f>
        <v>341.25</v>
      </c>
      <c r="G6" s="6">
        <f>IF(D6&gt;10,0.2*E6,0)</f>
        <v>136.5</v>
      </c>
      <c r="H6" s="5">
        <f>SUM(E6:G6)</f>
        <v>1160.25</v>
      </c>
      <c r="I6" s="5">
        <f>0.2*H6</f>
        <v>232.05</v>
      </c>
      <c r="J6" s="5">
        <f>H6-I6</f>
        <v>928.2</v>
      </c>
      <c r="K6" s="7">
        <f>J6/J8</f>
        <v>0.2176696542893726</v>
      </c>
    </row>
    <row r="7" spans="1:11" x14ac:dyDescent="0.3">
      <c r="A7" s="2">
        <v>5</v>
      </c>
      <c r="B7" s="3" t="s">
        <v>17</v>
      </c>
      <c r="C7" s="19" t="s">
        <v>30</v>
      </c>
      <c r="D7" s="2">
        <v>11</v>
      </c>
      <c r="E7" s="6">
        <f>Лист1!E7*1.05</f>
        <v>493.5</v>
      </c>
      <c r="F7" s="6">
        <f>0.5*$E$7</f>
        <v>246.75</v>
      </c>
      <c r="G7" s="6">
        <f>IF(D7&gt;10,0.2*E7,0)</f>
        <v>98.7</v>
      </c>
      <c r="H7" s="5">
        <f>SUM(E7:G7)</f>
        <v>838.95</v>
      </c>
      <c r="I7" s="5">
        <f>0.2*H7</f>
        <v>167.79000000000002</v>
      </c>
      <c r="J7" s="5">
        <f>H7-I7</f>
        <v>671.16000000000008</v>
      </c>
      <c r="K7" s="7">
        <f>J7/J8</f>
        <v>0.15739190387077712</v>
      </c>
    </row>
    <row r="8" spans="1:11" x14ac:dyDescent="0.3">
      <c r="A8" s="14" t="s">
        <v>11</v>
      </c>
      <c r="B8" s="15"/>
      <c r="C8" s="15"/>
      <c r="D8" s="16"/>
      <c r="E8" s="5">
        <f t="shared" ref="E8:K8" si="0">SUM(E3:E7)</f>
        <v>3281.25</v>
      </c>
      <c r="F8" s="5">
        <f t="shared" si="0"/>
        <v>1640.625</v>
      </c>
      <c r="G8" s="5">
        <f t="shared" si="0"/>
        <v>408.45</v>
      </c>
      <c r="H8" s="5">
        <f t="shared" si="0"/>
        <v>5330.3249999999998</v>
      </c>
      <c r="I8" s="5">
        <f t="shared" si="0"/>
        <v>1066.0650000000001</v>
      </c>
      <c r="J8" s="5">
        <f t="shared" si="0"/>
        <v>4264.26</v>
      </c>
      <c r="K8" s="7">
        <f t="shared" si="0"/>
        <v>1</v>
      </c>
    </row>
    <row r="9" spans="1:11" x14ac:dyDescent="0.3">
      <c r="A9" s="14" t="s">
        <v>12</v>
      </c>
      <c r="B9" s="15"/>
      <c r="C9" s="15"/>
      <c r="D9" s="16"/>
      <c r="E9" s="5">
        <f t="shared" ref="E9:K9" si="1">AVERAGE(E3:E7)</f>
        <v>656.25</v>
      </c>
      <c r="F9" s="5">
        <f t="shared" si="1"/>
        <v>328.125</v>
      </c>
      <c r="G9" s="5">
        <f t="shared" si="1"/>
        <v>81.69</v>
      </c>
      <c r="H9" s="5">
        <f t="shared" si="1"/>
        <v>1066.0650000000001</v>
      </c>
      <c r="I9" s="5">
        <f t="shared" si="1"/>
        <v>213.21300000000002</v>
      </c>
      <c r="J9" s="5">
        <f t="shared" si="1"/>
        <v>852.85200000000009</v>
      </c>
      <c r="K9" s="7">
        <f t="shared" si="1"/>
        <v>0.2</v>
      </c>
    </row>
  </sheetData>
  <mergeCells count="3">
    <mergeCell ref="A1:K1"/>
    <mergeCell ref="A8:D8"/>
    <mergeCell ref="A9:D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4" sqref="B4:C4"/>
    </sheetView>
  </sheetViews>
  <sheetFormatPr defaultRowHeight="15.05" x14ac:dyDescent="0.3"/>
  <cols>
    <col min="1" max="1" width="11.44140625" customWidth="1"/>
  </cols>
  <sheetData>
    <row r="1" spans="1:3" x14ac:dyDescent="0.3">
      <c r="A1" s="8" t="s">
        <v>21</v>
      </c>
      <c r="B1" s="11" t="s">
        <v>22</v>
      </c>
      <c r="C1" s="11"/>
    </row>
    <row r="2" spans="1:3" x14ac:dyDescent="0.3">
      <c r="A2" s="9" t="s">
        <v>25</v>
      </c>
      <c r="B2" s="12">
        <f>Лист1!$J$8</f>
        <v>3959.2</v>
      </c>
      <c r="C2" s="12"/>
    </row>
    <row r="3" spans="1:3" x14ac:dyDescent="0.3">
      <c r="A3" s="9" t="s">
        <v>23</v>
      </c>
      <c r="B3" s="13">
        <f>Лист2!$J$8</f>
        <v>4355.1200000000008</v>
      </c>
      <c r="C3" s="13"/>
    </row>
    <row r="4" spans="1:3" x14ac:dyDescent="0.3">
      <c r="A4" s="9" t="s">
        <v>24</v>
      </c>
      <c r="B4" s="13">
        <f>Лист3!$J$8</f>
        <v>4264.26</v>
      </c>
      <c r="C4" s="13"/>
    </row>
  </sheetData>
  <mergeCells count="4">
    <mergeCell ref="B1:C1"/>
    <mergeCell ref="B2:C2"/>
    <mergeCell ref="B3:C3"/>
    <mergeCell ref="B4:C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2020-09-15T12:49:32Z</dcterms:created>
  <dcterms:modified xsi:type="dcterms:W3CDTF">2020-12-29T13:43:40Z</dcterms:modified>
</cp:coreProperties>
</file>