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\6семестр\Принтеры\"/>
    </mc:Choice>
  </mc:AlternateContent>
  <bookViews>
    <workbookView xWindow="0" yWindow="0" windowWidth="25135" windowHeight="1048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B19" i="1"/>
  <c r="B9" i="1"/>
  <c r="B31" i="1" l="1"/>
  <c r="B33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B26" i="1"/>
  <c r="B15" i="1" l="1"/>
  <c r="B14" i="1"/>
  <c r="B10" i="1"/>
  <c r="B20" i="1" s="1"/>
  <c r="B25" i="1" l="1"/>
  <c r="B27" i="1"/>
  <c r="J157" i="1" s="1"/>
  <c r="K157" i="1" s="1"/>
  <c r="B32" i="1"/>
  <c r="B34" i="1" s="1"/>
  <c r="B35" i="1" s="1"/>
  <c r="C38" i="1" s="1"/>
  <c r="J12" i="1"/>
  <c r="K12" i="1" s="1"/>
  <c r="J13" i="1"/>
  <c r="K13" i="1" s="1"/>
  <c r="J154" i="1"/>
  <c r="K154" i="1" s="1"/>
  <c r="J89" i="1"/>
  <c r="K89" i="1" s="1"/>
  <c r="J113" i="1"/>
  <c r="K113" i="1" s="1"/>
  <c r="J119" i="1"/>
  <c r="K119" i="1" s="1"/>
  <c r="J69" i="1"/>
  <c r="K69" i="1" s="1"/>
  <c r="J75" i="1"/>
  <c r="K75" i="1" s="1"/>
  <c r="J27" i="1"/>
  <c r="K27" i="1" s="1"/>
  <c r="J33" i="1"/>
  <c r="K33" i="1" s="1"/>
  <c r="J155" i="1"/>
  <c r="K155" i="1" s="1"/>
  <c r="J91" i="1"/>
  <c r="K91" i="1" s="1"/>
  <c r="J120" i="1"/>
  <c r="K120" i="1" s="1"/>
  <c r="J41" i="1"/>
  <c r="K41" i="1" s="1"/>
  <c r="J84" i="1"/>
  <c r="K84" i="1" s="1"/>
  <c r="J19" i="1"/>
  <c r="K19" i="1" s="1"/>
  <c r="J139" i="1"/>
  <c r="K139" i="1" s="1"/>
  <c r="J149" i="1"/>
  <c r="K149" i="1" s="1"/>
  <c r="J43" i="1"/>
  <c r="K43" i="1" s="1"/>
  <c r="J52" i="1"/>
  <c r="K52" i="1" s="1"/>
  <c r="J14" i="1"/>
  <c r="K14" i="1" s="1"/>
  <c r="J23" i="1"/>
  <c r="K23" i="1" s="1"/>
  <c r="J96" i="1"/>
  <c r="K96" i="1" s="1"/>
  <c r="J104" i="1"/>
  <c r="K104" i="1" s="1"/>
  <c r="J53" i="1"/>
  <c r="K53" i="1" s="1"/>
  <c r="J61" i="1"/>
  <c r="K61" i="1" s="1"/>
  <c r="J158" i="1"/>
  <c r="K158" i="1" s="1"/>
  <c r="J134" i="1"/>
  <c r="K134" i="1" s="1"/>
  <c r="J97" i="1"/>
  <c r="K97" i="1" s="1"/>
  <c r="J106" i="1"/>
  <c r="K106" i="1" s="1"/>
  <c r="J72" i="1"/>
  <c r="K72" i="1" s="1"/>
  <c r="J80" i="1"/>
  <c r="K80" i="1" s="1"/>
  <c r="J127" i="1"/>
  <c r="K127" i="1" s="1"/>
  <c r="J135" i="1"/>
  <c r="K135" i="1" s="1"/>
  <c r="J116" i="1"/>
  <c r="K116" i="1" s="1"/>
  <c r="J124" i="1"/>
  <c r="K124" i="1" s="1"/>
  <c r="J92" i="1"/>
  <c r="K92" i="1" s="1"/>
  <c r="J117" i="1"/>
  <c r="K117" i="1" s="1"/>
  <c r="J93" i="1"/>
  <c r="K93" i="1" s="1"/>
  <c r="J118" i="1"/>
  <c r="K118" i="1" s="1"/>
  <c r="J38" i="1"/>
  <c r="K38" i="1" s="1"/>
  <c r="J145" i="1"/>
  <c r="K145" i="1" s="1"/>
  <c r="J159" i="1"/>
  <c r="K159" i="1" s="1"/>
  <c r="J146" i="1"/>
  <c r="K146" i="1" s="1"/>
  <c r="J83" i="1"/>
  <c r="K83" i="1" s="1"/>
  <c r="J29" i="1"/>
  <c r="K29" i="1" s="1"/>
  <c r="J85" i="1"/>
  <c r="K85" i="1" s="1"/>
  <c r="J30" i="1"/>
  <c r="K30" i="1" s="1"/>
  <c r="J50" i="1"/>
  <c r="K50" i="1" s="1"/>
  <c r="J73" i="1"/>
  <c r="K73" i="1" s="1"/>
  <c r="J67" i="1" l="1"/>
  <c r="K67" i="1" s="1"/>
  <c r="J28" i="1"/>
  <c r="K28" i="1" s="1"/>
  <c r="J138" i="1"/>
  <c r="K138" i="1" s="1"/>
  <c r="J108" i="1"/>
  <c r="K108" i="1" s="1"/>
  <c r="J64" i="1"/>
  <c r="K64" i="1" s="1"/>
  <c r="J32" i="1"/>
  <c r="K32" i="1" s="1"/>
  <c r="J87" i="1"/>
  <c r="K87" i="1" s="1"/>
  <c r="J121" i="1"/>
  <c r="K121" i="1" s="1"/>
  <c r="J77" i="1"/>
  <c r="K77" i="1" s="1"/>
  <c r="J147" i="1"/>
  <c r="K147" i="1" s="1"/>
  <c r="J63" i="1"/>
  <c r="K63" i="1" s="1"/>
  <c r="J148" i="1"/>
  <c r="K148" i="1" s="1"/>
  <c r="J18" i="1"/>
  <c r="K18" i="1" s="1"/>
  <c r="J128" i="1"/>
  <c r="K128" i="1" s="1"/>
  <c r="J100" i="1"/>
  <c r="K100" i="1" s="1"/>
  <c r="J58" i="1"/>
  <c r="K58" i="1" s="1"/>
  <c r="J144" i="1"/>
  <c r="K144" i="1" s="1"/>
  <c r="J115" i="1"/>
  <c r="K115" i="1" s="1"/>
  <c r="J71" i="1"/>
  <c r="K71" i="1" s="1"/>
  <c r="J31" i="1"/>
  <c r="K31" i="1" s="1"/>
  <c r="J86" i="1"/>
  <c r="K86" i="1" s="1"/>
  <c r="J48" i="1"/>
  <c r="K48" i="1" s="1"/>
  <c r="J39" i="1"/>
  <c r="K39" i="1" s="1"/>
  <c r="J125" i="1"/>
  <c r="K125" i="1" s="1"/>
  <c r="J8" i="1"/>
  <c r="K8" i="1" s="1"/>
  <c r="P154" i="1"/>
  <c r="P148" i="1"/>
  <c r="P142" i="1"/>
  <c r="P136" i="1"/>
  <c r="P130" i="1"/>
  <c r="P124" i="1"/>
  <c r="P118" i="1"/>
  <c r="P112" i="1"/>
  <c r="P106" i="1"/>
  <c r="P100" i="1"/>
  <c r="P94" i="1"/>
  <c r="P88" i="1"/>
  <c r="P82" i="1"/>
  <c r="P76" i="1"/>
  <c r="P69" i="1"/>
  <c r="P63" i="1"/>
  <c r="P59" i="1"/>
  <c r="P52" i="1"/>
  <c r="P46" i="1"/>
  <c r="P40" i="1"/>
  <c r="P34" i="1"/>
  <c r="P28" i="1"/>
  <c r="P22" i="1"/>
  <c r="P16" i="1"/>
  <c r="P10" i="1"/>
  <c r="P80" i="1"/>
  <c r="P67" i="1"/>
  <c r="P61" i="1"/>
  <c r="P50" i="1"/>
  <c r="P44" i="1"/>
  <c r="P32" i="1"/>
  <c r="P20" i="1"/>
  <c r="P14" i="1"/>
  <c r="P157" i="1"/>
  <c r="P145" i="1"/>
  <c r="P139" i="1"/>
  <c r="P133" i="1"/>
  <c r="P127" i="1"/>
  <c r="P115" i="1"/>
  <c r="P103" i="1"/>
  <c r="P97" i="1"/>
  <c r="P85" i="1"/>
  <c r="P72" i="1"/>
  <c r="P66" i="1"/>
  <c r="P56" i="1"/>
  <c r="P49" i="1"/>
  <c r="P37" i="1"/>
  <c r="P31" i="1"/>
  <c r="P19" i="1"/>
  <c r="P156" i="1"/>
  <c r="P144" i="1"/>
  <c r="P138" i="1"/>
  <c r="P132" i="1"/>
  <c r="P126" i="1"/>
  <c r="P114" i="1"/>
  <c r="P108" i="1"/>
  <c r="P96" i="1"/>
  <c r="P84" i="1"/>
  <c r="P78" i="1"/>
  <c r="P65" i="1"/>
  <c r="P55" i="1"/>
  <c r="P54" i="1"/>
  <c r="P42" i="1"/>
  <c r="P30" i="1"/>
  <c r="P24" i="1"/>
  <c r="P12" i="1"/>
  <c r="P155" i="1"/>
  <c r="P143" i="1"/>
  <c r="P137" i="1"/>
  <c r="P125" i="1"/>
  <c r="P119" i="1"/>
  <c r="P107" i="1"/>
  <c r="P101" i="1"/>
  <c r="P89" i="1"/>
  <c r="P83" i="1"/>
  <c r="P70" i="1"/>
  <c r="P75" i="1"/>
  <c r="P53" i="1"/>
  <c r="P41" i="1"/>
  <c r="P35" i="1"/>
  <c r="P23" i="1"/>
  <c r="P11" i="1"/>
  <c r="P153" i="1"/>
  <c r="P147" i="1"/>
  <c r="P141" i="1"/>
  <c r="P135" i="1"/>
  <c r="P129" i="1"/>
  <c r="P123" i="1"/>
  <c r="P117" i="1"/>
  <c r="P111" i="1"/>
  <c r="P105" i="1"/>
  <c r="P99" i="1"/>
  <c r="P93" i="1"/>
  <c r="P87" i="1"/>
  <c r="P81" i="1"/>
  <c r="P74" i="1"/>
  <c r="P68" i="1"/>
  <c r="P62" i="1"/>
  <c r="P58" i="1"/>
  <c r="P51" i="1"/>
  <c r="P45" i="1"/>
  <c r="P39" i="1"/>
  <c r="P33" i="1"/>
  <c r="P27" i="1"/>
  <c r="P21" i="1"/>
  <c r="P15" i="1"/>
  <c r="P9" i="1"/>
  <c r="P158" i="1"/>
  <c r="P152" i="1"/>
  <c r="P146" i="1"/>
  <c r="P140" i="1"/>
  <c r="P134" i="1"/>
  <c r="P128" i="1"/>
  <c r="P122" i="1"/>
  <c r="P116" i="1"/>
  <c r="P110" i="1"/>
  <c r="P104" i="1"/>
  <c r="P98" i="1"/>
  <c r="P92" i="1"/>
  <c r="P86" i="1"/>
  <c r="P73" i="1"/>
  <c r="P57" i="1"/>
  <c r="P38" i="1"/>
  <c r="P26" i="1"/>
  <c r="P8" i="1"/>
  <c r="P151" i="1"/>
  <c r="P121" i="1"/>
  <c r="P109" i="1"/>
  <c r="P91" i="1"/>
  <c r="P79" i="1"/>
  <c r="P60" i="1"/>
  <c r="P43" i="1"/>
  <c r="P25" i="1"/>
  <c r="P13" i="1"/>
  <c r="P150" i="1"/>
  <c r="P120" i="1"/>
  <c r="P102" i="1"/>
  <c r="P90" i="1"/>
  <c r="P71" i="1"/>
  <c r="P48" i="1"/>
  <c r="P36" i="1"/>
  <c r="P18" i="1"/>
  <c r="P149" i="1"/>
  <c r="P131" i="1"/>
  <c r="P113" i="1"/>
  <c r="P95" i="1"/>
  <c r="P77" i="1"/>
  <c r="P64" i="1"/>
  <c r="P47" i="1"/>
  <c r="P29" i="1"/>
  <c r="P17" i="1"/>
  <c r="J110" i="1"/>
  <c r="K110" i="1" s="1"/>
  <c r="J49" i="1"/>
  <c r="K49" i="1" s="1"/>
  <c r="J66" i="1"/>
  <c r="K66" i="1" s="1"/>
  <c r="J82" i="1"/>
  <c r="K82" i="1" s="1"/>
  <c r="J22" i="1"/>
  <c r="K22" i="1" s="1"/>
  <c r="J37" i="1"/>
  <c r="K37" i="1" s="1"/>
  <c r="J137" i="1"/>
  <c r="K137" i="1" s="1"/>
  <c r="J99" i="1"/>
  <c r="K99" i="1" s="1"/>
  <c r="J35" i="1"/>
  <c r="K35" i="1" s="1"/>
  <c r="J54" i="1"/>
  <c r="K54" i="1" s="1"/>
  <c r="J88" i="1"/>
  <c r="K88" i="1" s="1"/>
  <c r="J24" i="1"/>
  <c r="K24" i="1" s="1"/>
  <c r="J44" i="1"/>
  <c r="K44" i="1" s="1"/>
  <c r="J150" i="1"/>
  <c r="K150" i="1" s="1"/>
  <c r="J78" i="1"/>
  <c r="K78" i="1" s="1"/>
  <c r="J111" i="1"/>
  <c r="K111" i="1" s="1"/>
  <c r="J131" i="1"/>
  <c r="K131" i="1" s="1"/>
  <c r="J70" i="1"/>
  <c r="K70" i="1" s="1"/>
  <c r="J112" i="1"/>
  <c r="K112" i="1" s="1"/>
  <c r="J140" i="1"/>
  <c r="K140" i="1" s="1"/>
  <c r="J21" i="1"/>
  <c r="K21" i="1" s="1"/>
  <c r="J57" i="1"/>
  <c r="K57" i="1" s="1"/>
  <c r="J107" i="1"/>
  <c r="K107" i="1" s="1"/>
  <c r="J142" i="1"/>
  <c r="K142" i="1" s="1"/>
  <c r="J11" i="1"/>
  <c r="K11" i="1" s="1"/>
  <c r="L8" i="1"/>
  <c r="J156" i="1"/>
  <c r="K156" i="1" s="1"/>
  <c r="J109" i="1"/>
  <c r="K109" i="1" s="1"/>
  <c r="J42" i="1"/>
  <c r="K42" i="1" s="1"/>
  <c r="J65" i="1"/>
  <c r="K65" i="1" s="1"/>
  <c r="J76" i="1"/>
  <c r="K76" i="1" s="1"/>
  <c r="J20" i="1"/>
  <c r="K20" i="1" s="1"/>
  <c r="J56" i="1"/>
  <c r="K56" i="1" s="1"/>
  <c r="J90" i="1"/>
  <c r="K90" i="1" s="1"/>
  <c r="J25" i="1"/>
  <c r="K25" i="1" s="1"/>
  <c r="J46" i="1"/>
  <c r="K46" i="1" s="1"/>
  <c r="J151" i="1"/>
  <c r="K151" i="1" s="1"/>
  <c r="J16" i="1"/>
  <c r="K16" i="1" s="1"/>
  <c r="J122" i="1"/>
  <c r="K122" i="1" s="1"/>
  <c r="J141" i="1"/>
  <c r="K141" i="1" s="1"/>
  <c r="J68" i="1"/>
  <c r="K68" i="1" s="1"/>
  <c r="J103" i="1"/>
  <c r="K103" i="1" s="1"/>
  <c r="J34" i="1"/>
  <c r="K34" i="1" s="1"/>
  <c r="J62" i="1"/>
  <c r="K62" i="1" s="1"/>
  <c r="J105" i="1"/>
  <c r="K105" i="1" s="1"/>
  <c r="J133" i="1"/>
  <c r="K133" i="1" s="1"/>
  <c r="J15" i="1"/>
  <c r="K15" i="1" s="1"/>
  <c r="J51" i="1"/>
  <c r="K51" i="1" s="1"/>
  <c r="J101" i="1"/>
  <c r="K101" i="1" s="1"/>
  <c r="J136" i="1"/>
  <c r="K136" i="1" s="1"/>
  <c r="J10" i="1"/>
  <c r="K10" i="1" s="1"/>
  <c r="J36" i="1"/>
  <c r="K36" i="1" s="1"/>
  <c r="J129" i="1"/>
  <c r="K129" i="1" s="1"/>
  <c r="J153" i="1"/>
  <c r="K153" i="1" s="1"/>
  <c r="J102" i="1"/>
  <c r="K102" i="1" s="1"/>
  <c r="J40" i="1"/>
  <c r="K40" i="1" s="1"/>
  <c r="J59" i="1"/>
  <c r="K59" i="1" s="1"/>
  <c r="J74" i="1"/>
  <c r="K74" i="1" s="1"/>
  <c r="J47" i="1"/>
  <c r="K47" i="1" s="1"/>
  <c r="J152" i="1"/>
  <c r="K152" i="1" s="1"/>
  <c r="J17" i="1"/>
  <c r="K17" i="1" s="1"/>
  <c r="J123" i="1"/>
  <c r="K123" i="1" s="1"/>
  <c r="J143" i="1"/>
  <c r="K143" i="1" s="1"/>
  <c r="J79" i="1"/>
  <c r="K79" i="1" s="1"/>
  <c r="J114" i="1"/>
  <c r="K114" i="1" s="1"/>
  <c r="J132" i="1"/>
  <c r="K132" i="1" s="1"/>
  <c r="J60" i="1"/>
  <c r="K60" i="1" s="1"/>
  <c r="J94" i="1"/>
  <c r="K94" i="1" s="1"/>
  <c r="J26" i="1"/>
  <c r="K26" i="1" s="1"/>
  <c r="J55" i="1"/>
  <c r="K55" i="1" s="1"/>
  <c r="J98" i="1"/>
  <c r="K98" i="1" s="1"/>
  <c r="J126" i="1"/>
  <c r="K126" i="1" s="1"/>
  <c r="J81" i="1"/>
  <c r="K81" i="1" s="1"/>
  <c r="J45" i="1"/>
  <c r="K45" i="1" s="1"/>
  <c r="J95" i="1"/>
  <c r="K95" i="1" s="1"/>
  <c r="J130" i="1"/>
  <c r="K130" i="1" s="1"/>
  <c r="J9" i="1"/>
  <c r="K9" i="1" s="1"/>
  <c r="I14" i="1"/>
  <c r="I20" i="1"/>
  <c r="I26" i="1"/>
  <c r="I32" i="1"/>
  <c r="I38" i="1"/>
  <c r="I44" i="1"/>
  <c r="I50" i="1"/>
  <c r="I56" i="1"/>
  <c r="I62" i="1"/>
  <c r="I68" i="1"/>
  <c r="I74" i="1"/>
  <c r="I80" i="1"/>
  <c r="I86" i="1"/>
  <c r="I92" i="1"/>
  <c r="I98" i="1"/>
  <c r="I104" i="1"/>
  <c r="I110" i="1"/>
  <c r="I116" i="1"/>
  <c r="I122" i="1"/>
  <c r="I128" i="1"/>
  <c r="I134" i="1"/>
  <c r="I140" i="1"/>
  <c r="I146" i="1"/>
  <c r="I152" i="1"/>
  <c r="I158" i="1"/>
  <c r="I15" i="1"/>
  <c r="I21" i="1"/>
  <c r="I27" i="1"/>
  <c r="I33" i="1"/>
  <c r="I39" i="1"/>
  <c r="I45" i="1"/>
  <c r="I51" i="1"/>
  <c r="I57" i="1"/>
  <c r="I63" i="1"/>
  <c r="I69" i="1"/>
  <c r="I75" i="1"/>
  <c r="I81" i="1"/>
  <c r="I87" i="1"/>
  <c r="I93" i="1"/>
  <c r="I99" i="1"/>
  <c r="I105" i="1"/>
  <c r="I111" i="1"/>
  <c r="I117" i="1"/>
  <c r="I123" i="1"/>
  <c r="I129" i="1"/>
  <c r="I135" i="1"/>
  <c r="I141" i="1"/>
  <c r="I147" i="1"/>
  <c r="I153" i="1"/>
  <c r="I159" i="1"/>
  <c r="I10" i="1"/>
  <c r="I16" i="1"/>
  <c r="I22" i="1"/>
  <c r="I28" i="1"/>
  <c r="I34" i="1"/>
  <c r="I40" i="1"/>
  <c r="I46" i="1"/>
  <c r="I52" i="1"/>
  <c r="I58" i="1"/>
  <c r="I64" i="1"/>
  <c r="I70" i="1"/>
  <c r="I76" i="1"/>
  <c r="I82" i="1"/>
  <c r="I88" i="1"/>
  <c r="I94" i="1"/>
  <c r="I100" i="1"/>
  <c r="I106" i="1"/>
  <c r="I112" i="1"/>
  <c r="I118" i="1"/>
  <c r="I124" i="1"/>
  <c r="I130" i="1"/>
  <c r="I136" i="1"/>
  <c r="I142" i="1"/>
  <c r="I148" i="1"/>
  <c r="I154" i="1"/>
  <c r="I9" i="1"/>
  <c r="I11" i="1"/>
  <c r="I17" i="1"/>
  <c r="I23" i="1"/>
  <c r="I24" i="1"/>
  <c r="I36" i="1"/>
  <c r="I48" i="1"/>
  <c r="I60" i="1"/>
  <c r="I72" i="1"/>
  <c r="I84" i="1"/>
  <c r="I96" i="1"/>
  <c r="I108" i="1"/>
  <c r="I120" i="1"/>
  <c r="I132" i="1"/>
  <c r="I144" i="1"/>
  <c r="I156" i="1"/>
  <c r="I25" i="1"/>
  <c r="I37" i="1"/>
  <c r="I49" i="1"/>
  <c r="I61" i="1"/>
  <c r="I73" i="1"/>
  <c r="I85" i="1"/>
  <c r="I97" i="1"/>
  <c r="I109" i="1"/>
  <c r="I121" i="1"/>
  <c r="I133" i="1"/>
  <c r="I145" i="1"/>
  <c r="I157" i="1"/>
  <c r="I12" i="1"/>
  <c r="I29" i="1"/>
  <c r="I41" i="1"/>
  <c r="I53" i="1"/>
  <c r="I65" i="1"/>
  <c r="I77" i="1"/>
  <c r="I89" i="1"/>
  <c r="I101" i="1"/>
  <c r="I113" i="1"/>
  <c r="I125" i="1"/>
  <c r="I137" i="1"/>
  <c r="I149" i="1"/>
  <c r="I13" i="1"/>
  <c r="I30" i="1"/>
  <c r="I42" i="1"/>
  <c r="I54" i="1"/>
  <c r="I66" i="1"/>
  <c r="I78" i="1"/>
  <c r="I90" i="1"/>
  <c r="I102" i="1"/>
  <c r="I114" i="1"/>
  <c r="I126" i="1"/>
  <c r="I138" i="1"/>
  <c r="I150" i="1"/>
  <c r="I18" i="1"/>
  <c r="I31" i="1"/>
  <c r="I43" i="1"/>
  <c r="I55" i="1"/>
  <c r="I67" i="1"/>
  <c r="I79" i="1"/>
  <c r="I91" i="1"/>
  <c r="I103" i="1"/>
  <c r="I115" i="1"/>
  <c r="I127" i="1"/>
  <c r="I139" i="1"/>
  <c r="I151" i="1"/>
  <c r="I19" i="1"/>
  <c r="I35" i="1"/>
  <c r="I47" i="1"/>
  <c r="I59" i="1"/>
  <c r="I71" i="1"/>
  <c r="I83" i="1"/>
  <c r="I95" i="1"/>
  <c r="I107" i="1"/>
  <c r="I119" i="1"/>
  <c r="I131" i="1"/>
  <c r="I143" i="1"/>
  <c r="I155" i="1"/>
  <c r="I8" i="1"/>
  <c r="M126" i="1"/>
  <c r="M93" i="1"/>
  <c r="M71" i="1"/>
  <c r="M83" i="1"/>
  <c r="L147" i="1"/>
  <c r="L130" i="1"/>
  <c r="L15" i="1"/>
  <c r="L52" i="1"/>
  <c r="L66" i="1"/>
  <c r="M127" i="1"/>
  <c r="M152" i="1"/>
  <c r="M109" i="1"/>
  <c r="M59" i="1"/>
  <c r="M73" i="1"/>
  <c r="M9" i="1"/>
  <c r="M23" i="1"/>
  <c r="M50" i="1"/>
  <c r="M119" i="1"/>
  <c r="M82" i="1"/>
  <c r="M27" i="1"/>
  <c r="L153" i="1"/>
  <c r="L135" i="1"/>
  <c r="L97" i="1"/>
  <c r="L113" i="1"/>
  <c r="L32" i="1"/>
  <c r="L47" i="1"/>
  <c r="L60" i="1"/>
  <c r="M120" i="1"/>
  <c r="M90" i="1"/>
  <c r="M110" i="1"/>
  <c r="M14" i="1"/>
  <c r="L155" i="1"/>
  <c r="L98" i="1"/>
  <c r="L116" i="1"/>
  <c r="L33" i="1"/>
  <c r="L82" i="1"/>
  <c r="M145" i="1"/>
  <c r="M74" i="1"/>
  <c r="M25" i="1"/>
  <c r="L145" i="1"/>
  <c r="L133" i="1"/>
  <c r="L106" i="1"/>
  <c r="L84" i="1"/>
  <c r="M148" i="1"/>
  <c r="M111" i="1"/>
  <c r="M32" i="1"/>
  <c r="N32" i="1" s="1"/>
  <c r="L146" i="1"/>
  <c r="L141" i="1"/>
  <c r="L41" i="1"/>
  <c r="L68" i="1"/>
  <c r="L87" i="1"/>
  <c r="M128" i="1"/>
  <c r="M85" i="1"/>
  <c r="M116" i="1"/>
  <c r="M80" i="1"/>
  <c r="L149" i="1"/>
  <c r="L23" i="1"/>
  <c r="L69" i="1"/>
  <c r="L90" i="1"/>
  <c r="M130" i="1"/>
  <c r="M92" i="1"/>
  <c r="M117" i="1"/>
  <c r="M15" i="1"/>
  <c r="M41" i="1"/>
  <c r="L158" i="1"/>
  <c r="L120" i="1"/>
  <c r="L74" i="1"/>
  <c r="M43" i="1"/>
  <c r="L121" i="1"/>
  <c r="L75" i="1"/>
  <c r="M52" i="1"/>
  <c r="L124" i="1"/>
  <c r="L83" i="1"/>
  <c r="L30" i="1"/>
  <c r="L131" i="1"/>
  <c r="M134" i="1"/>
  <c r="L96" i="1"/>
  <c r="L56" i="1"/>
  <c r="L104" i="1"/>
  <c r="M155" i="1"/>
  <c r="M153" i="1"/>
  <c r="M57" i="1"/>
  <c r="M18" i="1"/>
  <c r="L93" i="1"/>
  <c r="L13" i="1"/>
  <c r="L85" i="1"/>
  <c r="M139" i="1"/>
  <c r="M19" i="1"/>
  <c r="L129" i="1"/>
  <c r="M106" i="1"/>
  <c r="M124" i="1"/>
  <c r="L127" i="1"/>
  <c r="M104" i="1"/>
  <c r="M89" i="1"/>
  <c r="M24" i="1"/>
  <c r="L148" i="1"/>
  <c r="L99" i="1"/>
  <c r="L19" i="1"/>
  <c r="L55" i="1"/>
  <c r="L91" i="1"/>
  <c r="M146" i="1"/>
  <c r="M58" i="1"/>
  <c r="M26" i="1"/>
  <c r="L125" i="1"/>
  <c r="L115" i="1"/>
  <c r="L42" i="1"/>
  <c r="L86" i="1"/>
  <c r="L54" i="1"/>
  <c r="L119" i="1"/>
  <c r="M13" i="1"/>
  <c r="M97" i="1"/>
  <c r="M154" i="1"/>
  <c r="L53" i="1"/>
  <c r="L118" i="1"/>
  <c r="M10" i="1"/>
  <c r="M96" i="1"/>
  <c r="L159" i="1"/>
  <c r="M129" i="1"/>
  <c r="M69" i="1"/>
  <c r="M30" i="1"/>
  <c r="L154" i="1"/>
  <c r="L25" i="1"/>
  <c r="L61" i="1"/>
  <c r="M84" i="1"/>
  <c r="M33" i="1"/>
  <c r="L50" i="1"/>
  <c r="M8" i="1"/>
  <c r="M158" i="1"/>
  <c r="L109" i="1"/>
  <c r="M53" i="1"/>
  <c r="N53" i="1" s="1"/>
  <c r="M77" i="1"/>
  <c r="M87" i="1"/>
  <c r="M159" i="1"/>
  <c r="M135" i="1"/>
  <c r="M75" i="1"/>
  <c r="M36" i="1"/>
  <c r="L128" i="1"/>
  <c r="L111" i="1"/>
  <c r="N111" i="1" s="1"/>
  <c r="L67" i="1"/>
  <c r="M118" i="1"/>
  <c r="M91" i="1"/>
  <c r="N91" i="1" s="1"/>
  <c r="M72" i="1"/>
  <c r="L139" i="1"/>
  <c r="L14" i="1"/>
  <c r="L57" i="1"/>
  <c r="L89" i="1"/>
  <c r="L38" i="1"/>
  <c r="M70" i="1"/>
  <c r="L88" i="1"/>
  <c r="M68" i="1"/>
  <c r="N68" i="1" s="1"/>
  <c r="M149" i="1"/>
  <c r="N149" i="1" s="1"/>
  <c r="M141" i="1"/>
  <c r="M42" i="1"/>
  <c r="N42" i="1" s="1"/>
  <c r="L134" i="1"/>
  <c r="L117" i="1"/>
  <c r="L73" i="1"/>
  <c r="M125" i="1"/>
  <c r="M98" i="1"/>
  <c r="M79" i="1"/>
  <c r="L29" i="1"/>
  <c r="L92" i="1"/>
  <c r="M38" i="1"/>
  <c r="M61" i="1"/>
  <c r="L80" i="1"/>
  <c r="N80" i="1" s="1"/>
  <c r="L27" i="1"/>
  <c r="M37" i="1"/>
  <c r="M157" i="1"/>
  <c r="M113" i="1"/>
  <c r="M12" i="1"/>
  <c r="M48" i="1"/>
  <c r="L43" i="1"/>
  <c r="L79" i="1"/>
  <c r="M55" i="1"/>
  <c r="L28" i="1"/>
  <c r="L71" i="1"/>
  <c r="L72" i="1"/>
  <c r="M29" i="1"/>
  <c r="M115" i="1"/>
  <c r="M133" i="1"/>
  <c r="L18" i="1"/>
  <c r="M28" i="1"/>
  <c r="M131" i="1"/>
  <c r="N131" i="1" s="1"/>
  <c r="L157" i="1"/>
  <c r="L12" i="1"/>
  <c r="N139" i="1" l="1"/>
  <c r="L144" i="1"/>
  <c r="L156" i="1"/>
  <c r="M156" i="1"/>
  <c r="N156" i="1" s="1"/>
  <c r="L63" i="1"/>
  <c r="N43" i="1"/>
  <c r="L59" i="1"/>
  <c r="N59" i="1" s="1"/>
  <c r="M66" i="1"/>
  <c r="L64" i="1"/>
  <c r="N141" i="1"/>
  <c r="M95" i="1"/>
  <c r="L10" i="1"/>
  <c r="N10" i="1" s="1"/>
  <c r="L78" i="1"/>
  <c r="L58" i="1"/>
  <c r="L143" i="1"/>
  <c r="L39" i="1"/>
  <c r="N39" i="1" s="1"/>
  <c r="M35" i="1"/>
  <c r="L40" i="1"/>
  <c r="M105" i="1"/>
  <c r="N105" i="1" s="1"/>
  <c r="L21" i="1"/>
  <c r="L122" i="1"/>
  <c r="N25" i="1"/>
  <c r="M63" i="1"/>
  <c r="N63" i="1" s="1"/>
  <c r="N124" i="1"/>
  <c r="L35" i="1"/>
  <c r="N35" i="1" s="1"/>
  <c r="L34" i="1"/>
  <c r="L138" i="1"/>
  <c r="M64" i="1"/>
  <c r="M138" i="1"/>
  <c r="L26" i="1"/>
  <c r="N26" i="1" s="1"/>
  <c r="N29" i="1"/>
  <c r="M132" i="1"/>
  <c r="M147" i="1"/>
  <c r="L94" i="1"/>
  <c r="L37" i="1"/>
  <c r="N37" i="1" s="1"/>
  <c r="N67" i="1"/>
  <c r="L132" i="1"/>
  <c r="L105" i="1"/>
  <c r="L108" i="1"/>
  <c r="M17" i="1"/>
  <c r="M100" i="1"/>
  <c r="N100" i="1" s="1"/>
  <c r="L95" i="1"/>
  <c r="N130" i="1"/>
  <c r="M39" i="1"/>
  <c r="L65" i="1"/>
  <c r="M143" i="1"/>
  <c r="N143" i="1" s="1"/>
  <c r="M103" i="1"/>
  <c r="M56" i="1"/>
  <c r="M114" i="1"/>
  <c r="N114" i="1" s="1"/>
  <c r="M47" i="1"/>
  <c r="N47" i="1" s="1"/>
  <c r="L100" i="1"/>
  <c r="L31" i="1"/>
  <c r="M78" i="1"/>
  <c r="N96" i="1"/>
  <c r="M122" i="1"/>
  <c r="N122" i="1" s="1"/>
  <c r="M21" i="1"/>
  <c r="M144" i="1"/>
  <c r="M67" i="1"/>
  <c r="M121" i="1"/>
  <c r="L48" i="1"/>
  <c r="M31" i="1"/>
  <c r="N31" i="1" s="1"/>
  <c r="M86" i="1"/>
  <c r="N86" i="1" s="1"/>
  <c r="L77" i="1"/>
  <c r="L114" i="1"/>
  <c r="M108" i="1"/>
  <c r="M150" i="1"/>
  <c r="M99" i="1"/>
  <c r="N99" i="1" s="1"/>
  <c r="L101" i="1"/>
  <c r="M101" i="1"/>
  <c r="N101" i="1" s="1"/>
  <c r="L110" i="1"/>
  <c r="N110" i="1" s="1"/>
  <c r="M20" i="1"/>
  <c r="N20" i="1" s="1"/>
  <c r="L49" i="1"/>
  <c r="M44" i="1"/>
  <c r="N44" i="1" s="1"/>
  <c r="M136" i="1"/>
  <c r="M49" i="1"/>
  <c r="L136" i="1"/>
  <c r="N136" i="1" s="1"/>
  <c r="L137" i="1"/>
  <c r="N137" i="1" s="1"/>
  <c r="L123" i="1"/>
  <c r="L81" i="1"/>
  <c r="M45" i="1"/>
  <c r="M46" i="1"/>
  <c r="L45" i="1"/>
  <c r="L46" i="1"/>
  <c r="M65" i="1"/>
  <c r="N65" i="1" s="1"/>
  <c r="L150" i="1"/>
  <c r="L51" i="1"/>
  <c r="L44" i="1"/>
  <c r="M76" i="1"/>
  <c r="M51" i="1"/>
  <c r="N51" i="1" s="1"/>
  <c r="L16" i="1"/>
  <c r="M34" i="1"/>
  <c r="N34" i="1" s="1"/>
  <c r="L20" i="1"/>
  <c r="M11" i="1"/>
  <c r="L140" i="1"/>
  <c r="M140" i="1"/>
  <c r="N140" i="1" s="1"/>
  <c r="M142" i="1"/>
  <c r="M81" i="1"/>
  <c r="L102" i="1"/>
  <c r="M40" i="1"/>
  <c r="L11" i="1"/>
  <c r="N93" i="1"/>
  <c r="M16" i="1"/>
  <c r="N16" i="1" s="1"/>
  <c r="L126" i="1"/>
  <c r="N126" i="1" s="1"/>
  <c r="L24" i="1"/>
  <c r="L22" i="1"/>
  <c r="L9" i="1"/>
  <c r="N9" i="1" s="1"/>
  <c r="M102" i="1"/>
  <c r="L17" i="1"/>
  <c r="L103" i="1"/>
  <c r="N103" i="1" s="1"/>
  <c r="M22" i="1"/>
  <c r="M151" i="1"/>
  <c r="L70" i="1"/>
  <c r="N70" i="1" s="1"/>
  <c r="M60" i="1"/>
  <c r="N60" i="1" s="1"/>
  <c r="M107" i="1"/>
  <c r="L36" i="1"/>
  <c r="N36" i="1" s="1"/>
  <c r="M88" i="1"/>
  <c r="N88" i="1" s="1"/>
  <c r="L151" i="1"/>
  <c r="L152" i="1"/>
  <c r="M123" i="1"/>
  <c r="L62" i="1"/>
  <c r="M112" i="1"/>
  <c r="M54" i="1"/>
  <c r="N54" i="1" s="1"/>
  <c r="M62" i="1"/>
  <c r="L112" i="1"/>
  <c r="L107" i="1"/>
  <c r="L76" i="1"/>
  <c r="N76" i="1" s="1"/>
  <c r="M94" i="1"/>
  <c r="N94" i="1" s="1"/>
  <c r="L142" i="1"/>
  <c r="M137" i="1"/>
  <c r="N151" i="1"/>
  <c r="N147" i="1"/>
  <c r="N15" i="1"/>
  <c r="N150" i="1"/>
  <c r="N8" i="1"/>
  <c r="N129" i="1"/>
  <c r="N27" i="1"/>
  <c r="N33" i="1"/>
  <c r="N133" i="1"/>
  <c r="N41" i="1"/>
  <c r="N64" i="1"/>
  <c r="N125" i="1"/>
  <c r="N19" i="1"/>
  <c r="N116" i="1"/>
  <c r="N120" i="1"/>
  <c r="N117" i="1"/>
  <c r="N58" i="1"/>
  <c r="N104" i="1"/>
  <c r="N106" i="1"/>
  <c r="N77" i="1"/>
  <c r="N18" i="1"/>
  <c r="N23" i="1"/>
  <c r="N75" i="1"/>
  <c r="N134" i="1"/>
  <c r="N14" i="1"/>
  <c r="N109" i="1"/>
  <c r="N154" i="1"/>
  <c r="N24" i="1"/>
  <c r="N21" i="1"/>
  <c r="N12" i="1"/>
  <c r="N38" i="1"/>
  <c r="N17" i="1"/>
  <c r="N66" i="1"/>
  <c r="N115" i="1"/>
  <c r="N113" i="1"/>
  <c r="N92" i="1"/>
  <c r="N55" i="1"/>
  <c r="N157" i="1"/>
  <c r="N97" i="1"/>
  <c r="N83" i="1"/>
  <c r="N118" i="1"/>
  <c r="N57" i="1"/>
  <c r="N138" i="1"/>
  <c r="N71" i="1"/>
  <c r="N28" i="1"/>
  <c r="N79" i="1"/>
  <c r="N146" i="1"/>
  <c r="N153" i="1"/>
  <c r="N52" i="1"/>
  <c r="N90" i="1"/>
  <c r="N56" i="1"/>
  <c r="N98" i="1"/>
  <c r="N135" i="1"/>
  <c r="N127" i="1"/>
  <c r="N155" i="1"/>
  <c r="N74" i="1"/>
  <c r="N119" i="1"/>
  <c r="N108" i="1"/>
  <c r="N142" i="1"/>
  <c r="N81" i="1"/>
  <c r="N159" i="1"/>
  <c r="N158" i="1"/>
  <c r="N84" i="1"/>
  <c r="N30" i="1"/>
  <c r="N13" i="1"/>
  <c r="N89" i="1"/>
  <c r="N82" i="1"/>
  <c r="N48" i="1"/>
  <c r="N61" i="1"/>
  <c r="N73" i="1"/>
  <c r="N72" i="1"/>
  <c r="N128" i="1"/>
  <c r="N87" i="1"/>
  <c r="N50" i="1"/>
  <c r="N69" i="1"/>
  <c r="N152" i="1"/>
  <c r="N121" i="1"/>
  <c r="N85" i="1"/>
  <c r="N148" i="1"/>
  <c r="N145" i="1"/>
  <c r="N123" i="1" l="1"/>
  <c r="N78" i="1"/>
  <c r="N95" i="1"/>
  <c r="N62" i="1"/>
  <c r="N40" i="1"/>
  <c r="N49" i="1"/>
  <c r="N22" i="1"/>
  <c r="N132" i="1"/>
  <c r="N144" i="1"/>
  <c r="N11" i="1"/>
  <c r="N46" i="1"/>
  <c r="N102" i="1"/>
  <c r="N45" i="1"/>
  <c r="N112" i="1"/>
  <c r="N107" i="1"/>
</calcChain>
</file>

<file path=xl/sharedStrings.xml><?xml version="1.0" encoding="utf-8"?>
<sst xmlns="http://schemas.openxmlformats.org/spreadsheetml/2006/main" count="42" uniqueCount="37">
  <si>
    <t>Лабораторная работа № 4</t>
  </si>
  <si>
    <t>"Механизмы натиска"</t>
  </si>
  <si>
    <t xml:space="preserve">Цель работы: </t>
  </si>
  <si>
    <t>изучить существующие схемы механизмов натиска, выполнить технический расчет печатного аппарата.</t>
  </si>
  <si>
    <t>1) жесткость двух цилиндров, образующих печатную пару</t>
  </si>
  <si>
    <t>EI</t>
  </si>
  <si>
    <t>Rэ</t>
  </si>
  <si>
    <t>l</t>
  </si>
  <si>
    <t>Вариант:</t>
  </si>
  <si>
    <t>i</t>
  </si>
  <si>
    <t>m</t>
  </si>
  <si>
    <t>Eд</t>
  </si>
  <si>
    <r>
      <t>p</t>
    </r>
    <r>
      <rPr>
        <sz val="8"/>
        <color theme="1"/>
        <rFont val="Calibri"/>
        <family val="2"/>
        <charset val="204"/>
        <scheme val="minor"/>
      </rPr>
      <t>тн</t>
    </r>
  </si>
  <si>
    <r>
      <t>m</t>
    </r>
    <r>
      <rPr>
        <sz val="8"/>
        <color theme="1"/>
        <rFont val="Calibri"/>
        <family val="2"/>
        <charset val="204"/>
        <scheme val="minor"/>
      </rPr>
      <t>0</t>
    </r>
  </si>
  <si>
    <t>Rж</t>
  </si>
  <si>
    <t xml:space="preserve">бетта 1 </t>
  </si>
  <si>
    <t>k</t>
  </si>
  <si>
    <t>2) наибольшую деформацию декеля</t>
  </si>
  <si>
    <t>бетта</t>
  </si>
  <si>
    <t xml:space="preserve">гамма </t>
  </si>
  <si>
    <t>лямбда мин</t>
  </si>
  <si>
    <r>
      <t>Z</t>
    </r>
    <r>
      <rPr>
        <sz val="8"/>
        <color theme="1"/>
        <rFont val="Calibri"/>
        <family val="2"/>
        <charset val="204"/>
        <scheme val="minor"/>
      </rPr>
      <t>max</t>
    </r>
  </si>
  <si>
    <r>
      <t>q</t>
    </r>
    <r>
      <rPr>
        <sz val="8"/>
        <color theme="1"/>
        <rFont val="Calibri"/>
        <family val="2"/>
        <charset val="204"/>
        <scheme val="minor"/>
      </rPr>
      <t>min</t>
    </r>
  </si>
  <si>
    <r>
      <t>q</t>
    </r>
    <r>
      <rPr>
        <sz val="8"/>
        <color theme="1"/>
        <rFont val="Calibri"/>
        <family val="2"/>
        <charset val="204"/>
        <scheme val="minor"/>
      </rPr>
      <t>max</t>
    </r>
  </si>
  <si>
    <t>Q</t>
  </si>
  <si>
    <t>прогиб для k=1,5+0,1*i</t>
  </si>
  <si>
    <t>z</t>
  </si>
  <si>
    <r>
      <t>p</t>
    </r>
    <r>
      <rPr>
        <sz val="8"/>
        <color theme="1"/>
        <rFont val="Calibri"/>
        <family val="2"/>
        <charset val="204"/>
        <scheme val="minor"/>
      </rPr>
      <t>кр</t>
    </r>
  </si>
  <si>
    <t>Вывод:</t>
  </si>
  <si>
    <t>лямбда макс</t>
  </si>
  <si>
    <t>жесткость цилиндров</t>
  </si>
  <si>
    <t>наиб деформ декеля</t>
  </si>
  <si>
    <t>прогиб</t>
  </si>
  <si>
    <t>интенсивности нагрузки</t>
  </si>
  <si>
    <t>суммарное усилие печати</t>
  </si>
  <si>
    <t>критическое давление</t>
  </si>
  <si>
    <t>p кр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</si>
</sst>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"/>
    <numFmt numFmtId="166" formatCode="0.000000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0" xfId="0" applyFont="1"/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2" xfId="0" applyNumberFormat="1" applyBorder="1"/>
    <xf numFmtId="165" fontId="0" fillId="0" borderId="2" xfId="0" applyNumberFormat="1" applyBorder="1" applyAlignment="1">
      <alignment horizontal="center"/>
    </xf>
    <xf numFmtId="166" fontId="0" fillId="0" borderId="2" xfId="0" applyNumberFormat="1" applyBorder="1"/>
    <xf numFmtId="164" fontId="0" fillId="0" borderId="2" xfId="0" applyNumberFormat="1" applyBorder="1" applyAlignment="1">
      <alignment horizontal="center"/>
    </xf>
    <xf numFmtId="2" fontId="0" fillId="0" borderId="1" xfId="0" applyNumberFormat="1" applyFill="1" applyBorder="1"/>
    <xf numFmtId="164" fontId="0" fillId="0" borderId="1" xfId="0" applyNumberFormat="1" applyFill="1" applyBorder="1"/>
    <xf numFmtId="165" fontId="0" fillId="0" borderId="1" xfId="0" applyNumberFormat="1" applyFill="1" applyBorder="1" applyAlignment="1">
      <alignment horizontal="center"/>
    </xf>
    <xf numFmtId="166" fontId="0" fillId="0" borderId="1" xfId="0" applyNumberFormat="1" applyFill="1" applyBorder="1"/>
    <xf numFmtId="164" fontId="0" fillId="0" borderId="1" xfId="0" applyNumberFormat="1" applyFill="1" applyBorder="1" applyAlignment="1">
      <alignment horizontal="center"/>
    </xf>
    <xf numFmtId="0" fontId="0" fillId="2" borderId="1" xfId="0" applyFill="1" applyBorder="1"/>
    <xf numFmtId="165" fontId="0" fillId="0" borderId="0" xfId="0" applyNumberFormat="1"/>
    <xf numFmtId="0" fontId="0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жесткости </a:t>
            </a:r>
            <a:r>
              <a:rPr lang="en-US" baseline="0"/>
              <a:t>EI </a:t>
            </a:r>
            <a:r>
              <a:rPr lang="ru-RU" baseline="0"/>
              <a:t>от </a:t>
            </a:r>
            <a:r>
              <a:rPr lang="en-US" baseline="0"/>
              <a:t>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Лист1!$H$9:$H$158</c:f>
              <c:numCache>
                <c:formatCode>0.00</c:formatCode>
                <c:ptCount val="15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1.1400000000000001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</c:numCache>
            </c:numRef>
          </c:xVal>
          <c:yVal>
            <c:numRef>
              <c:f>Лист1!$I$9:$I$158</c:f>
              <c:numCache>
                <c:formatCode>0.0000</c:formatCode>
                <c:ptCount val="150"/>
                <c:pt idx="0">
                  <c:v>2096000280452.6272</c:v>
                </c:pt>
                <c:pt idx="1">
                  <c:v>1052402704478.7704</c:v>
                </c:pt>
                <c:pt idx="2">
                  <c:v>704531355000.92749</c:v>
                </c:pt>
                <c:pt idx="3">
                  <c:v>530591632742.48767</c:v>
                </c:pt>
                <c:pt idx="4">
                  <c:v>426224616441.94312</c:v>
                </c:pt>
                <c:pt idx="5">
                  <c:v>356643997879.87738</c:v>
                </c:pt>
                <c:pt idx="6">
                  <c:v>306941358309.95209</c:v>
                </c:pt>
                <c:pt idx="7">
                  <c:v>269662487565.46198</c:v>
                </c:pt>
                <c:pt idx="8">
                  <c:v>240666157093.82776</c:v>
                </c:pt>
                <c:pt idx="9">
                  <c:v>217467629169.52652</c:v>
                </c:pt>
                <c:pt idx="10">
                  <c:v>198485706535.59219</c:v>
                </c:pt>
                <c:pt idx="11">
                  <c:v>182666257223.70453</c:v>
                </c:pt>
                <c:pt idx="12">
                  <c:v>169279497149.05945</c:v>
                </c:pt>
                <c:pt idx="13">
                  <c:v>157804151592.63449</c:v>
                </c:pt>
                <c:pt idx="14">
                  <c:v>147857952090.11191</c:v>
                </c:pt>
                <c:pt idx="15">
                  <c:v>139154196987.04562</c:v>
                </c:pt>
                <c:pt idx="16">
                  <c:v>131473643562.43742</c:v>
                </c:pt>
                <c:pt idx="17">
                  <c:v>124645769444.13126</c:v>
                </c:pt>
                <c:pt idx="18">
                  <c:v>118535951471.68547</c:v>
                </c:pt>
                <c:pt idx="19">
                  <c:v>113036490900.11931</c:v>
                </c:pt>
                <c:pt idx="20">
                  <c:v>108060202830.91843</c:v>
                </c:pt>
                <c:pt idx="21">
                  <c:v>103535753979.82362</c:v>
                </c:pt>
                <c:pt idx="22">
                  <c:v>99404216678.905579</c:v>
                </c:pt>
                <c:pt idx="23">
                  <c:v>95616484377.940857</c:v>
                </c:pt>
                <c:pt idx="24">
                  <c:v>92131307425.289185</c:v>
                </c:pt>
                <c:pt idx="25">
                  <c:v>88913782129.951599</c:v>
                </c:pt>
                <c:pt idx="26">
                  <c:v>85934175587.474808</c:v>
                </c:pt>
                <c:pt idx="27">
                  <c:v>83167002328.744354</c:v>
                </c:pt>
                <c:pt idx="28">
                  <c:v>80590292006.838348</c:v>
                </c:pt>
                <c:pt idx="29">
                  <c:v>78185003546.397278</c:v>
                </c:pt>
                <c:pt idx="30">
                  <c:v>75934552683.336212</c:v>
                </c:pt>
                <c:pt idx="31">
                  <c:v>73824428090.76297</c:v>
                </c:pt>
                <c:pt idx="32">
                  <c:v>71841877300.09584</c:v>
                </c:pt>
                <c:pt idx="33">
                  <c:v>69975648047.782852</c:v>
                </c:pt>
                <c:pt idx="34">
                  <c:v>68215773962.505554</c:v>
                </c:pt>
                <c:pt idx="35">
                  <c:v>66553395971.110291</c:v>
                </c:pt>
                <c:pt idx="36">
                  <c:v>64980612665.672554</c:v>
                </c:pt>
                <c:pt idx="37">
                  <c:v>63490354296.750679</c:v>
                </c:pt>
                <c:pt idx="38">
                  <c:v>62076276152.234749</c:v>
                </c:pt>
                <c:pt idx="39">
                  <c:v>60732667929.312218</c:v>
                </c:pt>
                <c:pt idx="40">
                  <c:v>59454376369.02137</c:v>
                </c:pt>
                <c:pt idx="41">
                  <c:v>58236738942.963013</c:v>
                </c:pt>
                <c:pt idx="42">
                  <c:v>57075526792.983231</c:v>
                </c:pt>
                <c:pt idx="43">
                  <c:v>55966895451.766495</c:v>
                </c:pt>
                <c:pt idx="44">
                  <c:v>54907342133.974968</c:v>
                </c:pt>
                <c:pt idx="45">
                  <c:v>53893668598.072197</c:v>
                </c:pt>
                <c:pt idx="46">
                  <c:v>52922948749.154015</c:v>
                </c:pt>
                <c:pt idx="47">
                  <c:v>51992500291.392563</c:v>
                </c:pt>
                <c:pt idx="48">
                  <c:v>51099859851.57756</c:v>
                </c:pt>
                <c:pt idx="49">
                  <c:v>50242761087.803284</c:v>
                </c:pt>
                <c:pt idx="50">
                  <c:v>49419115373.575218</c:v>
                </c:pt>
                <c:pt idx="51">
                  <c:v>48626994710.647728</c:v>
                </c:pt>
                <c:pt idx="52">
                  <c:v>47864616576.231628</c:v>
                </c:pt>
                <c:pt idx="53">
                  <c:v>47130330453.821999</c:v>
                </c:pt>
                <c:pt idx="54">
                  <c:v>46422605833.367363</c:v>
                </c:pt>
                <c:pt idx="55">
                  <c:v>45740021497.113792</c:v>
                </c:pt>
                <c:pt idx="56">
                  <c:v>45081255933.234802</c:v>
                </c:pt>
                <c:pt idx="57">
                  <c:v>44445078741.135078</c:v>
                </c:pt>
                <c:pt idx="58">
                  <c:v>43830342910.773483</c:v>
                </c:pt>
                <c:pt idx="59">
                  <c:v>43235977874.035927</c:v>
                </c:pt>
                <c:pt idx="60">
                  <c:v>42660983239.563698</c:v>
                </c:pt>
                <c:pt idx="61">
                  <c:v>42104423133.8731</c:v>
                </c:pt>
                <c:pt idx="62">
                  <c:v>41565421081.401039</c:v>
                </c:pt>
                <c:pt idx="63">
                  <c:v>41043155364.532585</c:v>
                </c:pt>
                <c:pt idx="64">
                  <c:v>40536854811.919998</c:v>
                </c:pt>
                <c:pt idx="65">
                  <c:v>40045794969.669197</c:v>
                </c:pt>
                <c:pt idx="66">
                  <c:v>39569294615.392914</c:v>
                </c:pt>
                <c:pt idx="67">
                  <c:v>39106712579.835762</c:v>
                </c:pt>
                <c:pt idx="68">
                  <c:v>38657444844.868752</c:v>
                </c:pt>
                <c:pt idx="69">
                  <c:v>38220921890.21669</c:v>
                </c:pt>
                <c:pt idx="70">
                  <c:v>37796606264.395554</c:v>
                </c:pt>
                <c:pt idx="71">
                  <c:v>37383990358.062393</c:v>
                </c:pt>
                <c:pt idx="72">
                  <c:v>36982594360.368355</c:v>
                </c:pt>
                <c:pt idx="73">
                  <c:v>36591964381.004051</c:v>
                </c:pt>
                <c:pt idx="74">
                  <c:v>36211670722.473061</c:v>
                </c:pt>
                <c:pt idx="75">
                  <c:v>35841306288.75692</c:v>
                </c:pt>
                <c:pt idx="76">
                  <c:v>35480485117.972412</c:v>
                </c:pt>
                <c:pt idx="77">
                  <c:v>35128841027.894547</c:v>
                </c:pt>
                <c:pt idx="78">
                  <c:v>34786026364.343681</c:v>
                </c:pt>
                <c:pt idx="79">
                  <c:v>34451710843.4375</c:v>
                </c:pt>
                <c:pt idx="80">
                  <c:v>34125580479.595364</c:v>
                </c:pt>
                <c:pt idx="81">
                  <c:v>33807336591.975361</c:v>
                </c:pt>
                <c:pt idx="82">
                  <c:v>33496694882.729382</c:v>
                </c:pt>
                <c:pt idx="83">
                  <c:v>33193384581.091484</c:v>
                </c:pt>
                <c:pt idx="84">
                  <c:v>32897147647.87812</c:v>
                </c:pt>
                <c:pt idx="85">
                  <c:v>32607738035.483311</c:v>
                </c:pt>
                <c:pt idx="86">
                  <c:v>32324920998.903652</c:v>
                </c:pt>
                <c:pt idx="87">
                  <c:v>32048472453.734119</c:v>
                </c:pt>
                <c:pt idx="88">
                  <c:v>31778178377.440479</c:v>
                </c:pt>
                <c:pt idx="89">
                  <c:v>31513834250.542641</c:v>
                </c:pt>
                <c:pt idx="90">
                  <c:v>31255244534.638752</c:v>
                </c:pt>
                <c:pt idx="91">
                  <c:v>31002222184.46722</c:v>
                </c:pt>
                <c:pt idx="92">
                  <c:v>30754588191.444759</c:v>
                </c:pt>
                <c:pt idx="93">
                  <c:v>30512171156.336571</c:v>
                </c:pt>
                <c:pt idx="94">
                  <c:v>30274806888.912136</c:v>
                </c:pt>
                <c:pt idx="95">
                  <c:v>30042338032.619278</c:v>
                </c:pt>
                <c:pt idx="96">
                  <c:v>29814613712.470745</c:v>
                </c:pt>
                <c:pt idx="97">
                  <c:v>29591489204.485737</c:v>
                </c:pt>
                <c:pt idx="98">
                  <c:v>29372825625.16214</c:v>
                </c:pt>
                <c:pt idx="99">
                  <c:v>29158489639.577549</c:v>
                </c:pt>
                <c:pt idx="100">
                  <c:v>28948353186.82795</c:v>
                </c:pt>
                <c:pt idx="101">
                  <c:v>28742293221.614304</c:v>
                </c:pt>
                <c:pt idx="102">
                  <c:v>28540191470.87986</c:v>
                </c:pt>
                <c:pt idx="103">
                  <c:v>28341934204.484943</c:v>
                </c:pt>
                <c:pt idx="104">
                  <c:v>28147412018.983685</c:v>
                </c:pt>
                <c:pt idx="105">
                  <c:v>27956519633.637447</c:v>
                </c:pt>
                <c:pt idx="106">
                  <c:v>27769155697.864487</c:v>
                </c:pt>
                <c:pt idx="107">
                  <c:v>27585222609.384609</c:v>
                </c:pt>
                <c:pt idx="108">
                  <c:v>27404626342.372284</c:v>
                </c:pt>
                <c:pt idx="109">
                  <c:v>27227276284.980961</c:v>
                </c:pt>
                <c:pt idx="110">
                  <c:v>27053085085.648113</c:v>
                </c:pt>
                <c:pt idx="111">
                  <c:v>26881968507.631878</c:v>
                </c:pt>
                <c:pt idx="112">
                  <c:v>26713845291.269741</c:v>
                </c:pt>
                <c:pt idx="113">
                  <c:v>26548637023.484856</c:v>
                </c:pt>
                <c:pt idx="114">
                  <c:v>26386268014.099251</c:v>
                </c:pt>
                <c:pt idx="115">
                  <c:v>26226665178.542652</c:v>
                </c:pt>
                <c:pt idx="116">
                  <c:v>26069757926.574986</c:v>
                </c:pt>
                <c:pt idx="117">
                  <c:v>25915478056.665359</c:v>
                </c:pt>
                <c:pt idx="118">
                  <c:v>25763759655.694996</c:v>
                </c:pt>
                <c:pt idx="119">
                  <c:v>25614539003.67363</c:v>
                </c:pt>
                <c:pt idx="120">
                  <c:v>25467754483.179333</c:v>
                </c:pt>
                <c:pt idx="121">
                  <c:v>25323346493.250751</c:v>
                </c:pt>
                <c:pt idx="122">
                  <c:v>25181257367.478428</c:v>
                </c:pt>
                <c:pt idx="123">
                  <c:v>25041431296.058224</c:v>
                </c:pt>
                <c:pt idx="124">
                  <c:v>24903814251.584991</c:v>
                </c:pt>
                <c:pt idx="125">
                  <c:v>24768353918.378597</c:v>
                </c:pt>
                <c:pt idx="126">
                  <c:v>24634999625.147881</c:v>
                </c:pt>
                <c:pt idx="127">
                  <c:v>24503702280.809826</c:v>
                </c:pt>
                <c:pt idx="128">
                  <c:v>24374414313.292805</c:v>
                </c:pt>
                <c:pt idx="129">
                  <c:v>24247089611.163322</c:v>
                </c:pt>
                <c:pt idx="130">
                  <c:v>24121683467.925278</c:v>
                </c:pt>
                <c:pt idx="131">
                  <c:v>23998152528.850193</c:v>
                </c:pt>
                <c:pt idx="132">
                  <c:v>23876454740.20509</c:v>
                </c:pt>
                <c:pt idx="133">
                  <c:v>23756549300.752838</c:v>
                </c:pt>
                <c:pt idx="134">
                  <c:v>23638396615.407219</c:v>
                </c:pt>
                <c:pt idx="135">
                  <c:v>23521958250.931721</c:v>
                </c:pt>
                <c:pt idx="136">
                  <c:v>23407196893.577709</c:v>
                </c:pt>
                <c:pt idx="137">
                  <c:v>23294076308.563686</c:v>
                </c:pt>
                <c:pt idx="138">
                  <c:v>23182561301.302738</c:v>
                </c:pt>
                <c:pt idx="139">
                  <c:v>23072617680.2911</c:v>
                </c:pt>
                <c:pt idx="140">
                  <c:v>22964212221.575024</c:v>
                </c:pt>
                <c:pt idx="141">
                  <c:v>22857312634.718472</c:v>
                </c:pt>
                <c:pt idx="142">
                  <c:v>22751887530.197941</c:v>
                </c:pt>
                <c:pt idx="143">
                  <c:v>22647906388.155285</c:v>
                </c:pt>
                <c:pt idx="144">
                  <c:v>22545339528.442802</c:v>
                </c:pt>
                <c:pt idx="145">
                  <c:v>22444158081.89875</c:v>
                </c:pt>
                <c:pt idx="146">
                  <c:v>22344333962.794693</c:v>
                </c:pt>
                <c:pt idx="147">
                  <c:v>22245839842.399185</c:v>
                </c:pt>
                <c:pt idx="148">
                  <c:v>22148649123.605576</c:v>
                </c:pt>
                <c:pt idx="149">
                  <c:v>22052735916.573967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4-44E4-8083-8FAC02EC5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466400"/>
        <c:axId val="1434460160"/>
      </c:scatterChart>
      <c:valAx>
        <c:axId val="14344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460160"/>
        <c:crosses val="autoZero"/>
        <c:crossBetween val="midCat"/>
      </c:valAx>
      <c:valAx>
        <c:axId val="14344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46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прогиба</a:t>
            </a:r>
            <a:r>
              <a:rPr lang="en-US" baseline="0"/>
              <a:t> Zmax </a:t>
            </a:r>
            <a:r>
              <a:rPr lang="ru-RU" baseline="0"/>
              <a:t>от </a:t>
            </a:r>
            <a:r>
              <a:rPr lang="en-US" baseline="0"/>
              <a:t>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Лист1!$H$8:$H$158</c:f>
              <c:numCache>
                <c:formatCode>0.00</c:formatCode>
                <c:ptCount val="15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1.1400000000000001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</c:numCache>
            </c:numRef>
          </c:xVal>
          <c:yVal>
            <c:numRef>
              <c:f>Лист1!$K$8:$K$158</c:f>
              <c:numCache>
                <c:formatCode>0.000000</c:formatCode>
                <c:ptCount val="151"/>
                <c:pt idx="0">
                  <c:v>0</c:v>
                </c:pt>
                <c:pt idx="1">
                  <c:v>7.4917267167365353E-5</c:v>
                </c:pt>
                <c:pt idx="2">
                  <c:v>1.4946456573794453E-4</c:v>
                </c:pt>
                <c:pt idx="3">
                  <c:v>2.2364732328735044E-4</c:v>
                </c:pt>
                <c:pt idx="4">
                  <c:v>2.9747083596744391E-4</c:v>
                </c:pt>
                <c:pt idx="5">
                  <c:v>3.7094027291886822E-4</c:v>
                </c:pt>
                <c:pt idx="6">
                  <c:v>4.4406068049491869E-4</c:v>
                </c:pt>
                <c:pt idx="7">
                  <c:v>5.1683698630651705E-4</c:v>
                </c:pt>
                <c:pt idx="8">
                  <c:v>5.8927400309743451E-4</c:v>
                </c:pt>
                <c:pt idx="9">
                  <c:v>6.6137643245841628E-4</c:v>
                </c:pt>
                <c:pt idx="10">
                  <c:v>7.3314886838834852E-4</c:v>
                </c:pt>
                <c:pt idx="11">
                  <c:v>8.045958007099948E-4</c:v>
                </c:pt>
                <c:pt idx="12">
                  <c:v>8.7572161834763469E-4</c:v>
                </c:pt>
                <c:pt idx="13">
                  <c:v>9.4653061247322763E-4</c:v>
                </c:pt>
                <c:pt idx="14">
                  <c:v>1.0170269795276247E-3</c:v>
                </c:pt>
                <c:pt idx="15">
                  <c:v>1.0872148241227089E-3</c:v>
                </c:pt>
                <c:pt idx="16">
                  <c:v>1.1570981618302788E-3</c:v>
                </c:pt>
                <c:pt idx="17">
                  <c:v>1.2266809218629115E-3</c:v>
                </c:pt>
                <c:pt idx="18">
                  <c:v>1.2959669496519829E-3</c:v>
                </c:pt>
                <c:pt idx="19">
                  <c:v>1.3649600093275215E-3</c:v>
                </c:pt>
                <c:pt idx="20">
                  <c:v>1.4336637861045321E-3</c:v>
                </c:pt>
                <c:pt idx="21">
                  <c:v>1.502081888579981E-3</c:v>
                </c:pt>
                <c:pt idx="22">
                  <c:v>1.5702178509445306E-3</c:v>
                </c:pt>
                <c:pt idx="23">
                  <c:v>1.6380751351128698E-3</c:v>
                </c:pt>
                <c:pt idx="24">
                  <c:v>1.7056571327762563E-3</c:v>
                </c:pt>
                <c:pt idx="25">
                  <c:v>1.7729671673807016E-3</c:v>
                </c:pt>
                <c:pt idx="26">
                  <c:v>1.840008496034105E-3</c:v>
                </c:pt>
                <c:pt idx="27">
                  <c:v>1.9067843113453869E-3</c:v>
                </c:pt>
                <c:pt idx="28">
                  <c:v>1.9732977431986005E-3</c:v>
                </c:pt>
                <c:pt idx="29">
                  <c:v>2.0395518604647677E-3</c:v>
                </c:pt>
                <c:pt idx="30">
                  <c:v>2.1055496726541476E-3</c:v>
                </c:pt>
                <c:pt idx="31">
                  <c:v>2.1712941315113633E-3</c:v>
                </c:pt>
                <c:pt idx="32">
                  <c:v>2.2367881325558985E-3</c:v>
                </c:pt>
                <c:pt idx="33">
                  <c:v>2.302034516570144E-3</c:v>
                </c:pt>
                <c:pt idx="34">
                  <c:v>2.3670360710371704E-3</c:v>
                </c:pt>
                <c:pt idx="35">
                  <c:v>2.4317955315303428E-3</c:v>
                </c:pt>
                <c:pt idx="36">
                  <c:v>2.496315583056687E-3</c:v>
                </c:pt>
                <c:pt idx="37">
                  <c:v>2.5605988613558572E-3</c:v>
                </c:pt>
                <c:pt idx="38">
                  <c:v>2.6246479541565722E-3</c:v>
                </c:pt>
                <c:pt idx="39">
                  <c:v>2.6884654023920842E-3</c:v>
                </c:pt>
                <c:pt idx="40">
                  <c:v>2.7520537013764178E-3</c:v>
                </c:pt>
                <c:pt idx="41">
                  <c:v>2.8154153019428561E-3</c:v>
                </c:pt>
                <c:pt idx="42">
                  <c:v>2.8785526115461309E-3</c:v>
                </c:pt>
                <c:pt idx="43">
                  <c:v>2.9414679953297853E-3</c:v>
                </c:pt>
                <c:pt idx="44">
                  <c:v>3.0041637771599603E-3</c:v>
                </c:pt>
                <c:pt idx="45">
                  <c:v>3.0666422406269798E-3</c:v>
                </c:pt>
                <c:pt idx="46">
                  <c:v>3.1289056300158585E-3</c:v>
                </c:pt>
                <c:pt idx="47">
                  <c:v>3.1909561512469733E-3</c:v>
                </c:pt>
                <c:pt idx="48">
                  <c:v>3.2527959727879727E-3</c:v>
                </c:pt>
                <c:pt idx="49">
                  <c:v>3.3144272265380418E-3</c:v>
                </c:pt>
                <c:pt idx="50">
                  <c:v>3.3758520086854277E-3</c:v>
                </c:pt>
                <c:pt idx="51">
                  <c:v>3.4370723805393719E-3</c:v>
                </c:pt>
                <c:pt idx="52">
                  <c:v>3.498090369337228E-3</c:v>
                </c:pt>
                <c:pt idx="53">
                  <c:v>3.5589079690277487E-3</c:v>
                </c:pt>
                <c:pt idx="54">
                  <c:v>3.6195271410313524E-3</c:v>
                </c:pt>
                <c:pt idx="55">
                  <c:v>3.6799498149782481E-3</c:v>
                </c:pt>
                <c:pt idx="56">
                  <c:v>3.7401778894251229E-3</c:v>
                </c:pt>
                <c:pt idx="57">
                  <c:v>3.800213232551199E-3</c:v>
                </c:pt>
                <c:pt idx="58">
                  <c:v>3.8600576828344019E-3</c:v>
                </c:pt>
                <c:pt idx="59">
                  <c:v>3.919713049708241E-3</c:v>
                </c:pt>
                <c:pt idx="60">
                  <c:v>3.9791811142001979E-3</c:v>
                </c:pt>
                <c:pt idx="61">
                  <c:v>4.0384636295521369E-3</c:v>
                </c:pt>
                <c:pt idx="62">
                  <c:v>4.0975623218233986E-3</c:v>
                </c:pt>
                <c:pt idx="63">
                  <c:v>4.1564788904772301E-3</c:v>
                </c:pt>
                <c:pt idx="64">
                  <c:v>4.2152150089509576E-3</c:v>
                </c:pt>
                <c:pt idx="65">
                  <c:v>4.2737723252106053E-3</c:v>
                </c:pt>
                <c:pt idx="66">
                  <c:v>4.332152462290394E-3</c:v>
                </c:pt>
                <c:pt idx="67">
                  <c:v>4.3903570188176203E-3</c:v>
                </c:pt>
                <c:pt idx="68">
                  <c:v>4.4483875695234352E-3</c:v>
                </c:pt>
                <c:pt idx="69">
                  <c:v>4.5062456657399396E-3</c:v>
                </c:pt>
                <c:pt idx="70">
                  <c:v>4.5639328358840856E-3</c:v>
                </c:pt>
                <c:pt idx="71">
                  <c:v>4.6214505859287647E-3</c:v>
                </c:pt>
                <c:pt idx="72">
                  <c:v>4.6788003998615314E-3</c:v>
                </c:pt>
                <c:pt idx="73">
                  <c:v>4.735983740131346E-3</c:v>
                </c:pt>
                <c:pt idx="74">
                  <c:v>4.7930020480836961E-3</c:v>
                </c:pt>
                <c:pt idx="75">
                  <c:v>4.8498567443844929E-3</c:v>
                </c:pt>
                <c:pt idx="76">
                  <c:v>4.9065492294330781E-3</c:v>
                </c:pt>
                <c:pt idx="77">
                  <c:v>4.9630808837646968E-3</c:v>
                </c:pt>
                <c:pt idx="78">
                  <c:v>5.0194530684427325E-3</c:v>
                </c:pt>
                <c:pt idx="79">
                  <c:v>5.075667125441068E-3</c:v>
                </c:pt>
                <c:pt idx="80">
                  <c:v>5.1317243780168043E-3</c:v>
                </c:pt>
                <c:pt idx="81">
                  <c:v>5.1876261310737134E-3</c:v>
                </c:pt>
                <c:pt idx="82">
                  <c:v>5.243373671516666E-3</c:v>
                </c:pt>
                <c:pt idx="83">
                  <c:v>5.2989682685972653E-3</c:v>
                </c:pt>
                <c:pt idx="84">
                  <c:v>5.3544111742510527E-3</c:v>
                </c:pt>
                <c:pt idx="85">
                  <c:v>5.4097036234264356E-3</c:v>
                </c:pt>
                <c:pt idx="86">
                  <c:v>5.464846834405632E-3</c:v>
                </c:pt>
                <c:pt idx="87">
                  <c:v>5.5198420091178719E-3</c:v>
                </c:pt>
                <c:pt idx="88">
                  <c:v>5.5746903334450582E-3</c:v>
                </c:pt>
                <c:pt idx="89">
                  <c:v>5.6293929775201468E-3</c:v>
                </c:pt>
                <c:pt idx="90">
                  <c:v>5.6839510960183959E-3</c:v>
                </c:pt>
                <c:pt idx="91">
                  <c:v>5.7383658284417462E-3</c:v>
                </c:pt>
                <c:pt idx="92">
                  <c:v>5.792638299396512E-3</c:v>
                </c:pt>
                <c:pt idx="93">
                  <c:v>5.8467696188645567E-3</c:v>
                </c:pt>
                <c:pt idx="94">
                  <c:v>5.9007608824681746E-3</c:v>
                </c:pt>
                <c:pt idx="95">
                  <c:v>5.9546131717288352E-3</c:v>
                </c:pt>
                <c:pt idx="96">
                  <c:v>6.0083275543199189E-3</c:v>
                </c:pt>
                <c:pt idx="97">
                  <c:v>6.0619050843137377E-3</c:v>
                </c:pt>
                <c:pt idx="98">
                  <c:v>6.1153468024228389E-3</c:v>
                </c:pt>
                <c:pt idx="99">
                  <c:v>6.1686537362358896E-3</c:v>
                </c:pt>
                <c:pt idx="100">
                  <c:v>6.2218269004482001E-3</c:v>
                </c:pt>
                <c:pt idx="101">
                  <c:v>6.2748672970870962E-3</c:v>
                </c:pt>
                <c:pt idx="102">
                  <c:v>6.3277759157322182E-3</c:v>
                </c:pt>
                <c:pt idx="103">
                  <c:v>6.380553733730936E-3</c:v>
                </c:pt>
                <c:pt idx="104">
                  <c:v>6.4332017164090063E-3</c:v>
                </c:pt>
                <c:pt idx="105">
                  <c:v>6.485720817276561E-3</c:v>
                </c:pt>
                <c:pt idx="106">
                  <c:v>6.5381119782296129E-3</c:v>
                </c:pt>
                <c:pt idx="107">
                  <c:v>6.590376129747116E-3</c:v>
                </c:pt>
                <c:pt idx="108">
                  <c:v>6.6425141910838228E-3</c:v>
                </c:pt>
                <c:pt idx="109">
                  <c:v>6.6945270704588753E-3</c:v>
                </c:pt>
                <c:pt idx="110">
                  <c:v>6.7464156652404395E-3</c:v>
                </c:pt>
                <c:pt idx="111">
                  <c:v>6.7981808621263174E-3</c:v>
                </c:pt>
                <c:pt idx="112">
                  <c:v>6.8498235373207397E-3</c:v>
                </c:pt>
                <c:pt idx="113">
                  <c:v>6.9013445567074148E-3</c:v>
                </c:pt>
                <c:pt idx="114">
                  <c:v>6.9527447760189178E-3</c:v>
                </c:pt>
                <c:pt idx="115">
                  <c:v>7.0040250410024953E-3</c:v>
                </c:pt>
                <c:pt idx="116">
                  <c:v>7.0551861875824736E-3</c:v>
                </c:pt>
                <c:pt idx="117">
                  <c:v>7.1062290420192183E-3</c:v>
                </c:pt>
                <c:pt idx="118">
                  <c:v>7.157154421064826E-3</c:v>
                </c:pt>
                <c:pt idx="119">
                  <c:v>7.2079631321156201E-3</c:v>
                </c:pt>
                <c:pt idx="120">
                  <c:v>7.2586559733614896E-3</c:v>
                </c:pt>
                <c:pt idx="121">
                  <c:v>7.3092337339321998E-3</c:v>
                </c:pt>
                <c:pt idx="122">
                  <c:v>7.3596971940407176E-3</c:v>
                </c:pt>
                <c:pt idx="123">
                  <c:v>7.4100471251236279E-3</c:v>
                </c:pt>
                <c:pt idx="124">
                  <c:v>7.4602842899787417E-3</c:v>
                </c:pt>
                <c:pt idx="125">
                  <c:v>7.5104094428999017E-3</c:v>
                </c:pt>
                <c:pt idx="126">
                  <c:v>7.5604233298091506E-3</c:v>
                </c:pt>
                <c:pt idx="127">
                  <c:v>7.6103266883862288E-3</c:v>
                </c:pt>
                <c:pt idx="128">
                  <c:v>7.660120248195507E-3</c:v>
                </c:pt>
                <c:pt idx="129">
                  <c:v>7.7098047308104562E-3</c:v>
                </c:pt>
                <c:pt idx="130">
                  <c:v>7.759380849935613E-3</c:v>
                </c:pt>
                <c:pt idx="131">
                  <c:v>7.8088493115262367E-3</c:v>
                </c:pt>
                <c:pt idx="132">
                  <c:v>7.8582108139055567E-3</c:v>
                </c:pt>
                <c:pt idx="133">
                  <c:v>7.9074660478798218E-3</c:v>
                </c:pt>
                <c:pt idx="134">
                  <c:v>7.9566156968510649E-3</c:v>
                </c:pt>
                <c:pt idx="135">
                  <c:v>8.0056604369277608E-3</c:v>
                </c:pt>
                <c:pt idx="136">
                  <c:v>8.0546009370333262E-3</c:v>
                </c:pt>
                <c:pt idx="137">
                  <c:v>8.1034378590125623E-3</c:v>
                </c:pt>
                <c:pt idx="138">
                  <c:v>8.152171857736085E-3</c:v>
                </c:pt>
                <c:pt idx="139">
                  <c:v>8.200803581202799E-3</c:v>
                </c:pt>
                <c:pt idx="140">
                  <c:v>8.2493336706403898E-3</c:v>
                </c:pt>
                <c:pt idx="141">
                  <c:v>8.2977627606039949E-3</c:v>
                </c:pt>
                <c:pt idx="142">
                  <c:v>8.3460914790730017E-3</c:v>
                </c:pt>
                <c:pt idx="143">
                  <c:v>8.3943204475460474E-3</c:v>
                </c:pt>
                <c:pt idx="144">
                  <c:v>8.4424502811342884E-3</c:v>
                </c:pt>
                <c:pt idx="145">
                  <c:v>8.4904815886529036E-3</c:v>
                </c:pt>
                <c:pt idx="146">
                  <c:v>8.5384149727109632E-3</c:v>
                </c:pt>
                <c:pt idx="147">
                  <c:v>8.5862510297996363E-3</c:v>
                </c:pt>
                <c:pt idx="148">
                  <c:v>8.6339903503787913E-3</c:v>
                </c:pt>
                <c:pt idx="149">
                  <c:v>8.681633518962029E-3</c:v>
                </c:pt>
                <c:pt idx="150">
                  <c:v>8.7291811142001987E-3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D7-4117-B797-4FA51A71E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011648"/>
        <c:axId val="1521021632"/>
      </c:scatterChart>
      <c:valAx>
        <c:axId val="152101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1021632"/>
        <c:crosses val="autoZero"/>
        <c:crossBetween val="midCat"/>
      </c:valAx>
      <c:valAx>
        <c:axId val="15210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101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суммарного усилия печати </a:t>
            </a:r>
            <a:r>
              <a:rPr lang="en-US" baseline="0"/>
              <a:t>Q </a:t>
            </a:r>
            <a:r>
              <a:rPr lang="ru-RU" baseline="0"/>
              <a:t>от </a:t>
            </a:r>
            <a:r>
              <a:rPr lang="en-US" baseline="0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Лист1!$H$8:$H$157</c:f>
              <c:numCache>
                <c:formatCode>0.00</c:formatCode>
                <c:ptCount val="15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1.1400000000000001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</c:numCache>
            </c:numRef>
          </c:xVal>
          <c:yVal>
            <c:numRef>
              <c:f>Лист1!$N$8:$N$157</c:f>
              <c:numCache>
                <c:formatCode>0.0000</c:formatCode>
                <c:ptCount val="150"/>
                <c:pt idx="0">
                  <c:v>12811.547883284524</c:v>
                </c:pt>
                <c:pt idx="1">
                  <c:v>12869.27173433765</c:v>
                </c:pt>
                <c:pt idx="2">
                  <c:v>12927.138645236668</c:v>
                </c:pt>
                <c:pt idx="3">
                  <c:v>12985.147562746834</c:v>
                </c:pt>
                <c:pt idx="4">
                  <c:v>13043.297451550774</c:v>
                </c:pt>
                <c:pt idx="5">
                  <c:v>13101.587293774164</c:v>
                </c:pt>
                <c:pt idx="6">
                  <c:v>13160.016088528237</c:v>
                </c:pt>
                <c:pt idx="7">
                  <c:v>13218.582851468636</c:v>
                </c:pt>
                <c:pt idx="8">
                  <c:v>13277.286614369679</c:v>
                </c:pt>
                <c:pt idx="9">
                  <c:v>13336.126424713328</c:v>
                </c:pt>
                <c:pt idx="10">
                  <c:v>13395.101345292567</c:v>
                </c:pt>
                <c:pt idx="11">
                  <c:v>13454.210453828076</c:v>
                </c:pt>
                <c:pt idx="12">
                  <c:v>13513.452842597995</c:v>
                </c:pt>
                <c:pt idx="13">
                  <c:v>13572.827618080011</c:v>
                </c:pt>
                <c:pt idx="14">
                  <c:v>13632.333900605474</c:v>
                </c:pt>
                <c:pt idx="15">
                  <c:v>13691.970824024787</c:v>
                </c:pt>
                <c:pt idx="16">
                  <c:v>13751.737535383725</c:v>
                </c:pt>
                <c:pt idx="17">
                  <c:v>13811.633194610326</c:v>
                </c:pt>
                <c:pt idx="18">
                  <c:v>13871.656974211679</c:v>
                </c:pt>
                <c:pt idx="19">
                  <c:v>13931.808058980519</c:v>
                </c:pt>
                <c:pt idx="20">
                  <c:v>13992.085645710937</c:v>
                </c:pt>
                <c:pt idx="21">
                  <c:v>14052.488942923152</c:v>
                </c:pt>
                <c:pt idx="22">
                  <c:v>14113.017170596535</c:v>
                </c:pt>
                <c:pt idx="23">
                  <c:v>14173.669559911266</c:v>
                </c:pt>
                <c:pt idx="24">
                  <c:v>14234.445352997454</c:v>
                </c:pt>
                <c:pt idx="25">
                  <c:v>14295.343802692118</c:v>
                </c:pt>
                <c:pt idx="26">
                  <c:v>14356.364172303371</c:v>
                </c:pt>
                <c:pt idx="27">
                  <c:v>14417.505735381697</c:v>
                </c:pt>
                <c:pt idx="28">
                  <c:v>14478.767775497814</c:v>
                </c:pt>
                <c:pt idx="29">
                  <c:v>14540.149586027352</c:v>
                </c:pt>
                <c:pt idx="30">
                  <c:v>14601.650469941482</c:v>
                </c:pt>
                <c:pt idx="31">
                  <c:v>14663.269739603764</c:v>
                </c:pt>
                <c:pt idx="32">
                  <c:v>14725.0067165728</c:v>
                </c:pt>
                <c:pt idx="33">
                  <c:v>14786.860731410499</c:v>
                </c:pt>
                <c:pt idx="34">
                  <c:v>14848.831123495693</c:v>
                </c:pt>
                <c:pt idx="35">
                  <c:v>14910.917240843009</c:v>
                </c:pt>
                <c:pt idx="36">
                  <c:v>14973.118439926871</c:v>
                </c:pt>
                <c:pt idx="37">
                  <c:v>15035.434085510173</c:v>
                </c:pt>
                <c:pt idx="38">
                  <c:v>15097.863550477781</c:v>
                </c:pt>
                <c:pt idx="39">
                  <c:v>15160.406215674577</c:v>
                </c:pt>
                <c:pt idx="40">
                  <c:v>15223.061469747718</c:v>
                </c:pt>
                <c:pt idx="41">
                  <c:v>15285.828708993384</c:v>
                </c:pt>
                <c:pt idx="42">
                  <c:v>15348.707337207308</c:v>
                </c:pt>
                <c:pt idx="43">
                  <c:v>15411.696765539527</c:v>
                </c:pt>
                <c:pt idx="44">
                  <c:v>15474.796412352738</c:v>
                </c:pt>
                <c:pt idx="45">
                  <c:v>15538.005703084489</c:v>
                </c:pt>
                <c:pt idx="46">
                  <c:v>15601.324070112827</c:v>
                </c:pt>
                <c:pt idx="47">
                  <c:v>15664.750952625502</c:v>
                </c:pt>
                <c:pt idx="48">
                  <c:v>15728.285796492446</c:v>
                </c:pt>
                <c:pt idx="49">
                  <c:v>15791.928054141508</c:v>
                </c:pt>
                <c:pt idx="50">
                  <c:v>15855.677184437271</c:v>
                </c:pt>
                <c:pt idx="51">
                  <c:v>15919.532652563015</c:v>
                </c:pt>
                <c:pt idx="52">
                  <c:v>15983.493929905464</c:v>
                </c:pt>
                <c:pt idx="53">
                  <c:v>16047.560493942532</c:v>
                </c:pt>
                <c:pt idx="54">
                  <c:v>16111.73182813367</c:v>
                </c:pt>
                <c:pt idx="55">
                  <c:v>16176.007421813054</c:v>
                </c:pt>
                <c:pt idx="56">
                  <c:v>16240.386770085212</c:v>
                </c:pt>
                <c:pt idx="57">
                  <c:v>16304.869373723172</c:v>
                </c:pt>
                <c:pt idx="58">
                  <c:v>16369.454739069215</c:v>
                </c:pt>
                <c:pt idx="59">
                  <c:v>16434.142377937744</c:v>
                </c:pt>
                <c:pt idx="60">
                  <c:v>16498.93180752065</c:v>
                </c:pt>
                <c:pt idx="61">
                  <c:v>16563.822550294739</c:v>
                </c:pt>
                <c:pt idx="62">
                  <c:v>16628.814133931439</c:v>
                </c:pt>
                <c:pt idx="63">
                  <c:v>16693.906091208552</c:v>
                </c:pt>
                <c:pt idx="64">
                  <c:v>16759.09795992398</c:v>
                </c:pt>
                <c:pt idx="65">
                  <c:v>16824.389282811531</c:v>
                </c:pt>
                <c:pt idx="66">
                  <c:v>16889.779607458611</c:v>
                </c:pt>
                <c:pt idx="67">
                  <c:v>16955.268486225654</c:v>
                </c:pt>
                <c:pt idx="68">
                  <c:v>17020.855476167599</c:v>
                </c:pt>
                <c:pt idx="69">
                  <c:v>17086.540138956832</c:v>
                </c:pt>
                <c:pt idx="70">
                  <c:v>17152.322040808183</c:v>
                </c:pt>
                <c:pt idx="71">
                  <c:v>17218.200752405184</c:v>
                </c:pt>
                <c:pt idx="72">
                  <c:v>17284.175848828319</c:v>
                </c:pt>
                <c:pt idx="73">
                  <c:v>17350.246909484547</c:v>
                </c:pt>
                <c:pt idx="74">
                  <c:v>17416.413518038586</c:v>
                </c:pt>
                <c:pt idx="75">
                  <c:v>17482.675262345474</c:v>
                </c:pt>
                <c:pt idx="76">
                  <c:v>17549.031734384713</c:v>
                </c:pt>
                <c:pt idx="77">
                  <c:v>17615.48253019583</c:v>
                </c:pt>
                <c:pt idx="78">
                  <c:v>17682.027249815128</c:v>
                </c:pt>
                <c:pt idx="79">
                  <c:v>17748.665497214035</c:v>
                </c:pt>
                <c:pt idx="80">
                  <c:v>17815.396880238484</c:v>
                </c:pt>
                <c:pt idx="81">
                  <c:v>17882.221010549722</c:v>
                </c:pt>
                <c:pt idx="82">
                  <c:v>17949.137503566388</c:v>
                </c:pt>
                <c:pt idx="83">
                  <c:v>18016.145978407505</c:v>
                </c:pt>
                <c:pt idx="84">
                  <c:v>18083.246057837016</c:v>
                </c:pt>
                <c:pt idx="85">
                  <c:v>18150.437368209201</c:v>
                </c:pt>
                <c:pt idx="86">
                  <c:v>18217.71953941524</c:v>
                </c:pt>
                <c:pt idx="87">
                  <c:v>18285.092204830955</c:v>
                </c:pt>
                <c:pt idx="88">
                  <c:v>18352.555001265435</c:v>
                </c:pt>
                <c:pt idx="89">
                  <c:v>18420.10756891084</c:v>
                </c:pt>
                <c:pt idx="90">
                  <c:v>18487.749551293218</c:v>
                </c:pt>
                <c:pt idx="91">
                  <c:v>18555.480595224057</c:v>
                </c:pt>
                <c:pt idx="92">
                  <c:v>18623.300350753056</c:v>
                </c:pt>
                <c:pt idx="93">
                  <c:v>18691.208471121674</c:v>
                </c:pt>
                <c:pt idx="94">
                  <c:v>18759.204612717618</c:v>
                </c:pt>
                <c:pt idx="95">
                  <c:v>18827.288435030336</c:v>
                </c:pt>
                <c:pt idx="96">
                  <c:v>18895.459600607021</c:v>
                </c:pt>
                <c:pt idx="97">
                  <c:v>18963.717775009838</c:v>
                </c:pt>
                <c:pt idx="98">
                  <c:v>19032.062626773801</c:v>
                </c:pt>
                <c:pt idx="99">
                  <c:v>19100.493827365397</c:v>
                </c:pt>
                <c:pt idx="100">
                  <c:v>19169.011051142086</c:v>
                </c:pt>
                <c:pt idx="101">
                  <c:v>19237.613975312546</c:v>
                </c:pt>
                <c:pt idx="102">
                  <c:v>19306.302279897573</c:v>
                </c:pt>
                <c:pt idx="103">
                  <c:v>19375.075647691836</c:v>
                </c:pt>
                <c:pt idx="104">
                  <c:v>19443.933764226254</c:v>
                </c:pt>
                <c:pt idx="105">
                  <c:v>19512.876317731057</c:v>
                </c:pt>
                <c:pt idx="106">
                  <c:v>19581.902999099624</c:v>
                </c:pt>
                <c:pt idx="107">
                  <c:v>19651.01350185282</c:v>
                </c:pt>
                <c:pt idx="108">
                  <c:v>19720.207522104156</c:v>
                </c:pt>
                <c:pt idx="109">
                  <c:v>19789.484758525428</c:v>
                </c:pt>
                <c:pt idx="110">
                  <c:v>19858.84491231303</c:v>
                </c:pt>
                <c:pt idx="111">
                  <c:v>19928.287687154938</c:v>
                </c:pt>
                <c:pt idx="112">
                  <c:v>19997.812789198208</c:v>
                </c:pt>
                <c:pt idx="113">
                  <c:v>20067.419927016912</c:v>
                </c:pt>
                <c:pt idx="114">
                  <c:v>20137.108811581031</c:v>
                </c:pt>
                <c:pt idx="115">
                  <c:v>20206.879156225412</c:v>
                </c:pt>
                <c:pt idx="116">
                  <c:v>20276.730676619693</c:v>
                </c:pt>
                <c:pt idx="117">
                  <c:v>20346.663090738413</c:v>
                </c:pt>
                <c:pt idx="118">
                  <c:v>20416.676118831871</c:v>
                </c:pt>
                <c:pt idx="119">
                  <c:v>20486.769483397351</c:v>
                </c:pt>
                <c:pt idx="120">
                  <c:v>20556.942909150977</c:v>
                </c:pt>
                <c:pt idx="121">
                  <c:v>20627.196122999827</c:v>
                </c:pt>
                <c:pt idx="122">
                  <c:v>20697.528854014789</c:v>
                </c:pt>
                <c:pt idx="123">
                  <c:v>20767.94083340358</c:v>
                </c:pt>
                <c:pt idx="124">
                  <c:v>20838.431794484637</c:v>
                </c:pt>
                <c:pt idx="125">
                  <c:v>20909.001472660897</c:v>
                </c:pt>
                <c:pt idx="126">
                  <c:v>20979.649605394443</c:v>
                </c:pt>
                <c:pt idx="127">
                  <c:v>21050.375932181516</c:v>
                </c:pt>
                <c:pt idx="128">
                  <c:v>21121.180194527748</c:v>
                </c:pt>
                <c:pt idx="129">
                  <c:v>21192.062135923872</c:v>
                </c:pt>
                <c:pt idx="130">
                  <c:v>21263.02150182199</c:v>
                </c:pt>
                <c:pt idx="131">
                  <c:v>21334.058039612035</c:v>
                </c:pt>
                <c:pt idx="132">
                  <c:v>21405.171498598709</c:v>
                </c:pt>
                <c:pt idx="133">
                  <c:v>21476.361629978841</c:v>
                </c:pt>
                <c:pt idx="134">
                  <c:v>21547.628186818809</c:v>
                </c:pt>
                <c:pt idx="135">
                  <c:v>21618.970924032903</c:v>
                </c:pt>
                <c:pt idx="136">
                  <c:v>21690.389598361391</c:v>
                </c:pt>
                <c:pt idx="137">
                  <c:v>21761.883968349364</c:v>
                </c:pt>
                <c:pt idx="138">
                  <c:v>21833.453794325836</c:v>
                </c:pt>
                <c:pt idx="139">
                  <c:v>21905.098838382975</c:v>
                </c:pt>
                <c:pt idx="140">
                  <c:v>21976.818864355901</c:v>
                </c:pt>
                <c:pt idx="141">
                  <c:v>22048.61363780266</c:v>
                </c:pt>
                <c:pt idx="142">
                  <c:v>22120.482925984619</c:v>
                </c:pt>
                <c:pt idx="143">
                  <c:v>22192.426497847046</c:v>
                </c:pt>
                <c:pt idx="144">
                  <c:v>22264.444124000041</c:v>
                </c:pt>
                <c:pt idx="145">
                  <c:v>22336.535576699782</c:v>
                </c:pt>
                <c:pt idx="146">
                  <c:v>22408.700629830044</c:v>
                </c:pt>
                <c:pt idx="147">
                  <c:v>22480.939058883927</c:v>
                </c:pt>
                <c:pt idx="148">
                  <c:v>22553.250640946077</c:v>
                </c:pt>
                <c:pt idx="149">
                  <c:v>22625.635154674885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BD-439B-AC57-C5A1E042B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011648"/>
        <c:axId val="1521021632"/>
      </c:scatterChart>
      <c:valAx>
        <c:axId val="152101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1021632"/>
        <c:crosses val="autoZero"/>
        <c:crossBetween val="midCat"/>
      </c:valAx>
      <c:valAx>
        <c:axId val="15210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101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наибольшей и наименьшей деформации декеля от </a:t>
            </a:r>
            <a:r>
              <a:rPr lang="en-US" sz="1800" b="0" i="0" baseline="0">
                <a:effectLst/>
              </a:rPr>
              <a:t>k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Лист1!$H$8:$H$158</c:f>
              <c:numCache>
                <c:formatCode>0.00</c:formatCode>
                <c:ptCount val="15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1.1400000000000001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</c:numCache>
            </c:numRef>
          </c:xVal>
          <c:yVal>
            <c:numRef>
              <c:f>Лист1!$J$8:$J$158</c:f>
              <c:numCache>
                <c:formatCode>0.000000</c:formatCode>
                <c:ptCount val="151"/>
                <c:pt idx="0">
                  <c:v>1.5020818885799802E-2</c:v>
                </c:pt>
                <c:pt idx="1">
                  <c:v>1.5095736152967167E-2</c:v>
                </c:pt>
                <c:pt idx="2">
                  <c:v>1.5170283451537746E-2</c:v>
                </c:pt>
                <c:pt idx="3">
                  <c:v>1.5244466209087152E-2</c:v>
                </c:pt>
                <c:pt idx="4">
                  <c:v>1.5318289721767245E-2</c:v>
                </c:pt>
                <c:pt idx="5">
                  <c:v>1.539175915871867E-2</c:v>
                </c:pt>
                <c:pt idx="6">
                  <c:v>1.546487956629472E-2</c:v>
                </c:pt>
                <c:pt idx="7">
                  <c:v>1.5537655872106319E-2</c:v>
                </c:pt>
                <c:pt idx="8">
                  <c:v>1.5610092888897236E-2</c:v>
                </c:pt>
                <c:pt idx="9">
                  <c:v>1.5682195318258218E-2</c:v>
                </c:pt>
                <c:pt idx="10">
                  <c:v>1.575396775418815E-2</c:v>
                </c:pt>
                <c:pt idx="11">
                  <c:v>1.5825414686509796E-2</c:v>
                </c:pt>
                <c:pt idx="12">
                  <c:v>1.5896540504147436E-2</c:v>
                </c:pt>
                <c:pt idx="13">
                  <c:v>1.5967349498273029E-2</c:v>
                </c:pt>
                <c:pt idx="14">
                  <c:v>1.6037845865327426E-2</c:v>
                </c:pt>
                <c:pt idx="15">
                  <c:v>1.610803370992251E-2</c:v>
                </c:pt>
                <c:pt idx="16">
                  <c:v>1.617791704763008E-2</c:v>
                </c:pt>
                <c:pt idx="17">
                  <c:v>1.6247499807662713E-2</c:v>
                </c:pt>
                <c:pt idx="18">
                  <c:v>1.6316785835451784E-2</c:v>
                </c:pt>
                <c:pt idx="19">
                  <c:v>1.6385778895127323E-2</c:v>
                </c:pt>
                <c:pt idx="20">
                  <c:v>1.6454482671904334E-2</c:v>
                </c:pt>
                <c:pt idx="21">
                  <c:v>1.6522900774379783E-2</c:v>
                </c:pt>
                <c:pt idx="22">
                  <c:v>1.6591036736744332E-2</c:v>
                </c:pt>
                <c:pt idx="23">
                  <c:v>1.6658894020912671E-2</c:v>
                </c:pt>
                <c:pt idx="24">
                  <c:v>1.6726476018576058E-2</c:v>
                </c:pt>
                <c:pt idx="25">
                  <c:v>1.6793786053180503E-2</c:v>
                </c:pt>
                <c:pt idx="26">
                  <c:v>1.6860827381833907E-2</c:v>
                </c:pt>
                <c:pt idx="27">
                  <c:v>1.6927603197145188E-2</c:v>
                </c:pt>
                <c:pt idx="28">
                  <c:v>1.6994116628998402E-2</c:v>
                </c:pt>
                <c:pt idx="29">
                  <c:v>1.7060370746264569E-2</c:v>
                </c:pt>
                <c:pt idx="30">
                  <c:v>1.7126368558453949E-2</c:v>
                </c:pt>
                <c:pt idx="31">
                  <c:v>1.7192113017311165E-2</c:v>
                </c:pt>
                <c:pt idx="32">
                  <c:v>1.72576070183557E-2</c:v>
                </c:pt>
                <c:pt idx="33">
                  <c:v>1.7322853402369946E-2</c:v>
                </c:pt>
                <c:pt idx="34">
                  <c:v>1.7387854956836972E-2</c:v>
                </c:pt>
                <c:pt idx="35">
                  <c:v>1.7452614417330144E-2</c:v>
                </c:pt>
                <c:pt idx="36">
                  <c:v>1.7517134468856489E-2</c:v>
                </c:pt>
                <c:pt idx="37">
                  <c:v>1.7581417747155659E-2</c:v>
                </c:pt>
                <c:pt idx="38">
                  <c:v>1.7645466839956374E-2</c:v>
                </c:pt>
                <c:pt idx="39">
                  <c:v>1.7709284288191886E-2</c:v>
                </c:pt>
                <c:pt idx="40">
                  <c:v>1.7772872587176219E-2</c:v>
                </c:pt>
                <c:pt idx="41">
                  <c:v>1.7836234187742658E-2</c:v>
                </c:pt>
                <c:pt idx="42">
                  <c:v>1.7899371497345933E-2</c:v>
                </c:pt>
                <c:pt idx="43">
                  <c:v>1.7962286881129587E-2</c:v>
                </c:pt>
                <c:pt idx="44">
                  <c:v>1.8024982662959762E-2</c:v>
                </c:pt>
                <c:pt idx="45">
                  <c:v>1.8087461126426781E-2</c:v>
                </c:pt>
                <c:pt idx="46">
                  <c:v>1.814972451581566E-2</c:v>
                </c:pt>
                <c:pt idx="47">
                  <c:v>1.8211775037046775E-2</c:v>
                </c:pt>
                <c:pt idx="48">
                  <c:v>1.8273614858587774E-2</c:v>
                </c:pt>
                <c:pt idx="49">
                  <c:v>1.8335246112337843E-2</c:v>
                </c:pt>
                <c:pt idx="50">
                  <c:v>1.8396670894485229E-2</c:v>
                </c:pt>
                <c:pt idx="51">
                  <c:v>1.8457891266339174E-2</c:v>
                </c:pt>
                <c:pt idx="52">
                  <c:v>1.851890925513703E-2</c:v>
                </c:pt>
                <c:pt idx="53">
                  <c:v>1.857972685482755E-2</c:v>
                </c:pt>
                <c:pt idx="54">
                  <c:v>1.8640346026831154E-2</c:v>
                </c:pt>
                <c:pt idx="55">
                  <c:v>1.870076870077805E-2</c:v>
                </c:pt>
                <c:pt idx="56">
                  <c:v>1.8760996775224924E-2</c:v>
                </c:pt>
                <c:pt idx="57">
                  <c:v>1.8821032118351001E-2</c:v>
                </c:pt>
                <c:pt idx="58">
                  <c:v>1.8880876568634204E-2</c:v>
                </c:pt>
                <c:pt idx="59">
                  <c:v>1.8940531935508043E-2</c:v>
                </c:pt>
                <c:pt idx="60">
                  <c:v>1.9E-2</c:v>
                </c:pt>
                <c:pt idx="61">
                  <c:v>1.9059282515351939E-2</c:v>
                </c:pt>
                <c:pt idx="62">
                  <c:v>1.91183812076232E-2</c:v>
                </c:pt>
                <c:pt idx="63">
                  <c:v>1.9177297776277032E-2</c:v>
                </c:pt>
                <c:pt idx="64">
                  <c:v>1.9236033894750759E-2</c:v>
                </c:pt>
                <c:pt idx="65">
                  <c:v>1.9294591211010407E-2</c:v>
                </c:pt>
                <c:pt idx="66">
                  <c:v>1.9352971348090196E-2</c:v>
                </c:pt>
                <c:pt idx="67">
                  <c:v>1.9411175904617422E-2</c:v>
                </c:pt>
                <c:pt idx="68">
                  <c:v>1.9469206455323237E-2</c:v>
                </c:pt>
                <c:pt idx="69">
                  <c:v>1.9527064551539741E-2</c:v>
                </c:pt>
                <c:pt idx="70">
                  <c:v>1.9584751721683887E-2</c:v>
                </c:pt>
                <c:pt idx="71">
                  <c:v>1.9642269471728566E-2</c:v>
                </c:pt>
                <c:pt idx="72">
                  <c:v>1.9699619285661333E-2</c:v>
                </c:pt>
                <c:pt idx="73">
                  <c:v>1.9756802625931148E-2</c:v>
                </c:pt>
                <c:pt idx="74">
                  <c:v>1.9813820933883498E-2</c:v>
                </c:pt>
                <c:pt idx="75">
                  <c:v>1.9870675630184294E-2</c:v>
                </c:pt>
                <c:pt idx="76">
                  <c:v>1.992736811523288E-2</c:v>
                </c:pt>
                <c:pt idx="77">
                  <c:v>1.9983899769564498E-2</c:v>
                </c:pt>
                <c:pt idx="78">
                  <c:v>2.0040271954242534E-2</c:v>
                </c:pt>
                <c:pt idx="79">
                  <c:v>2.009648601124087E-2</c:v>
                </c:pt>
                <c:pt idx="80">
                  <c:v>2.0152543263816606E-2</c:v>
                </c:pt>
                <c:pt idx="81">
                  <c:v>2.0208445016873515E-2</c:v>
                </c:pt>
                <c:pt idx="82">
                  <c:v>2.0264192557316468E-2</c:v>
                </c:pt>
                <c:pt idx="83">
                  <c:v>2.0319787154397067E-2</c:v>
                </c:pt>
                <c:pt idx="84">
                  <c:v>2.0375230060050854E-2</c:v>
                </c:pt>
                <c:pt idx="85">
                  <c:v>2.0430522509226237E-2</c:v>
                </c:pt>
                <c:pt idx="86">
                  <c:v>2.0485665720205434E-2</c:v>
                </c:pt>
                <c:pt idx="87">
                  <c:v>2.0540660894917673E-2</c:v>
                </c:pt>
                <c:pt idx="88">
                  <c:v>2.059550921924486E-2</c:v>
                </c:pt>
                <c:pt idx="89">
                  <c:v>2.0650211863319948E-2</c:v>
                </c:pt>
                <c:pt idx="90">
                  <c:v>2.0704769981818198E-2</c:v>
                </c:pt>
                <c:pt idx="91">
                  <c:v>2.0759184714241548E-2</c:v>
                </c:pt>
                <c:pt idx="92">
                  <c:v>2.0813457185196314E-2</c:v>
                </c:pt>
                <c:pt idx="93">
                  <c:v>2.0867588504664358E-2</c:v>
                </c:pt>
                <c:pt idx="94">
                  <c:v>2.0921579768267976E-2</c:v>
                </c:pt>
                <c:pt idx="95">
                  <c:v>2.0975432057528637E-2</c:v>
                </c:pt>
                <c:pt idx="96">
                  <c:v>2.102914644011972E-2</c:v>
                </c:pt>
                <c:pt idx="97">
                  <c:v>2.1082723970113539E-2</c:v>
                </c:pt>
                <c:pt idx="98">
                  <c:v>2.113616568822264E-2</c:v>
                </c:pt>
                <c:pt idx="99">
                  <c:v>2.1189472622035691E-2</c:v>
                </c:pt>
                <c:pt idx="100">
                  <c:v>2.1242645786248002E-2</c:v>
                </c:pt>
                <c:pt idx="101">
                  <c:v>2.1295686182886898E-2</c:v>
                </c:pt>
                <c:pt idx="102">
                  <c:v>2.134859480153202E-2</c:v>
                </c:pt>
                <c:pt idx="103">
                  <c:v>2.1401372619530738E-2</c:v>
                </c:pt>
                <c:pt idx="104">
                  <c:v>2.1454020602208808E-2</c:v>
                </c:pt>
                <c:pt idx="105">
                  <c:v>2.1506539703076363E-2</c:v>
                </c:pt>
                <c:pt idx="106">
                  <c:v>2.1558930864029414E-2</c:v>
                </c:pt>
                <c:pt idx="107">
                  <c:v>2.1611195015546918E-2</c:v>
                </c:pt>
                <c:pt idx="108">
                  <c:v>2.1663333076883624E-2</c:v>
                </c:pt>
                <c:pt idx="109">
                  <c:v>2.1715345956258677E-2</c:v>
                </c:pt>
                <c:pt idx="110">
                  <c:v>2.1767234551040241E-2</c:v>
                </c:pt>
                <c:pt idx="111">
                  <c:v>2.1818999747926119E-2</c:v>
                </c:pt>
                <c:pt idx="112">
                  <c:v>2.1870642423120541E-2</c:v>
                </c:pt>
                <c:pt idx="113">
                  <c:v>2.1922163442507216E-2</c:v>
                </c:pt>
                <c:pt idx="114">
                  <c:v>2.1973563661818719E-2</c:v>
                </c:pt>
                <c:pt idx="115">
                  <c:v>2.2024843926802297E-2</c:v>
                </c:pt>
                <c:pt idx="116">
                  <c:v>2.2076005073382275E-2</c:v>
                </c:pt>
                <c:pt idx="117">
                  <c:v>2.212704792781902E-2</c:v>
                </c:pt>
                <c:pt idx="118">
                  <c:v>2.2177973306864628E-2</c:v>
                </c:pt>
                <c:pt idx="119">
                  <c:v>2.2228782017915422E-2</c:v>
                </c:pt>
                <c:pt idx="120">
                  <c:v>2.2279474859161291E-2</c:v>
                </c:pt>
                <c:pt idx="121">
                  <c:v>2.2330052619732001E-2</c:v>
                </c:pt>
                <c:pt idx="122">
                  <c:v>2.2380516079840519E-2</c:v>
                </c:pt>
                <c:pt idx="123">
                  <c:v>2.243086601092343E-2</c:v>
                </c:pt>
                <c:pt idx="124">
                  <c:v>2.2481103175778543E-2</c:v>
                </c:pt>
                <c:pt idx="125">
                  <c:v>2.2531228328699703E-2</c:v>
                </c:pt>
                <c:pt idx="126">
                  <c:v>2.2581242215608952E-2</c:v>
                </c:pt>
                <c:pt idx="127">
                  <c:v>2.263114557418603E-2</c:v>
                </c:pt>
                <c:pt idx="128">
                  <c:v>2.2680939133995309E-2</c:v>
                </c:pt>
                <c:pt idx="129">
                  <c:v>2.2730623616610258E-2</c:v>
                </c:pt>
                <c:pt idx="130">
                  <c:v>2.2780199735735415E-2</c:v>
                </c:pt>
                <c:pt idx="131">
                  <c:v>2.2829668197326038E-2</c:v>
                </c:pt>
                <c:pt idx="132">
                  <c:v>2.2879029699705358E-2</c:v>
                </c:pt>
                <c:pt idx="133">
                  <c:v>2.2928284933679623E-2</c:v>
                </c:pt>
                <c:pt idx="134">
                  <c:v>2.2977434582650866E-2</c:v>
                </c:pt>
                <c:pt idx="135">
                  <c:v>2.3026479322727562E-2</c:v>
                </c:pt>
                <c:pt idx="136">
                  <c:v>2.3075419822833128E-2</c:v>
                </c:pt>
                <c:pt idx="137">
                  <c:v>2.3124256744812364E-2</c:v>
                </c:pt>
                <c:pt idx="138">
                  <c:v>2.3172990743535887E-2</c:v>
                </c:pt>
                <c:pt idx="139">
                  <c:v>2.3221622467002601E-2</c:v>
                </c:pt>
                <c:pt idx="140">
                  <c:v>2.3270152556440191E-2</c:v>
                </c:pt>
                <c:pt idx="141">
                  <c:v>2.3318581646403796E-2</c:v>
                </c:pt>
                <c:pt idx="142">
                  <c:v>2.3366910364872803E-2</c:v>
                </c:pt>
                <c:pt idx="143">
                  <c:v>2.3415139333345849E-2</c:v>
                </c:pt>
                <c:pt idx="144">
                  <c:v>2.346326916693409E-2</c:v>
                </c:pt>
                <c:pt idx="145">
                  <c:v>2.3511300474452705E-2</c:v>
                </c:pt>
                <c:pt idx="146">
                  <c:v>2.3559233858510765E-2</c:v>
                </c:pt>
                <c:pt idx="147">
                  <c:v>2.3607069915599438E-2</c:v>
                </c:pt>
                <c:pt idx="148">
                  <c:v>2.3654809236178593E-2</c:v>
                </c:pt>
                <c:pt idx="149">
                  <c:v>2.3702452404761831E-2</c:v>
                </c:pt>
                <c:pt idx="150">
                  <c:v>2.375E-2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D-435A-96BF-97A34B9D50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Лист1!$H$8:$H$158</c:f>
              <c:numCache>
                <c:formatCode>0.00</c:formatCode>
                <c:ptCount val="15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1.1400000000000001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</c:numCache>
            </c:numRef>
          </c:xVal>
          <c:yVal>
            <c:numRef>
              <c:f>Лист1!$P$8:$P$158</c:f>
              <c:numCache>
                <c:formatCode>General</c:formatCode>
                <c:ptCount val="151"/>
                <c:pt idx="0">
                  <c:v>1.5020818885799802E-2</c:v>
                </c:pt>
                <c:pt idx="1">
                  <c:v>1.5020818885799802E-2</c:v>
                </c:pt>
                <c:pt idx="2">
                  <c:v>1.5020818885799802E-2</c:v>
                </c:pt>
                <c:pt idx="3">
                  <c:v>1.5020818885799802E-2</c:v>
                </c:pt>
                <c:pt idx="4">
                  <c:v>1.5020818885799802E-2</c:v>
                </c:pt>
                <c:pt idx="5">
                  <c:v>1.5020818885799802E-2</c:v>
                </c:pt>
                <c:pt idx="6">
                  <c:v>1.5020818885799802E-2</c:v>
                </c:pt>
                <c:pt idx="7">
                  <c:v>1.5020818885799802E-2</c:v>
                </c:pt>
                <c:pt idx="8">
                  <c:v>1.5020818885799802E-2</c:v>
                </c:pt>
                <c:pt idx="9">
                  <c:v>1.5020818885799802E-2</c:v>
                </c:pt>
                <c:pt idx="10">
                  <c:v>1.5020818885799802E-2</c:v>
                </c:pt>
                <c:pt idx="11">
                  <c:v>1.5020818885799802E-2</c:v>
                </c:pt>
                <c:pt idx="12">
                  <c:v>1.5020818885799802E-2</c:v>
                </c:pt>
                <c:pt idx="13">
                  <c:v>1.5020818885799802E-2</c:v>
                </c:pt>
                <c:pt idx="14">
                  <c:v>1.5020818885799802E-2</c:v>
                </c:pt>
                <c:pt idx="15">
                  <c:v>1.5020818885799802E-2</c:v>
                </c:pt>
                <c:pt idx="16">
                  <c:v>1.5020818885799802E-2</c:v>
                </c:pt>
                <c:pt idx="17">
                  <c:v>1.5020818885799802E-2</c:v>
                </c:pt>
                <c:pt idx="18">
                  <c:v>1.5020818885799802E-2</c:v>
                </c:pt>
                <c:pt idx="19">
                  <c:v>1.5020818885799802E-2</c:v>
                </c:pt>
                <c:pt idx="20">
                  <c:v>1.5020818885799802E-2</c:v>
                </c:pt>
                <c:pt idx="21">
                  <c:v>1.5020818885799802E-2</c:v>
                </c:pt>
                <c:pt idx="22">
                  <c:v>1.5020818885799802E-2</c:v>
                </c:pt>
                <c:pt idx="23">
                  <c:v>1.5020818885799802E-2</c:v>
                </c:pt>
                <c:pt idx="24">
                  <c:v>1.5020818885799802E-2</c:v>
                </c:pt>
                <c:pt idx="25">
                  <c:v>1.5020818885799802E-2</c:v>
                </c:pt>
                <c:pt idx="26">
                  <c:v>1.5020818885799802E-2</c:v>
                </c:pt>
                <c:pt idx="27">
                  <c:v>1.5020818885799802E-2</c:v>
                </c:pt>
                <c:pt idx="28">
                  <c:v>1.5020818885799802E-2</c:v>
                </c:pt>
                <c:pt idx="29">
                  <c:v>1.5020818885799802E-2</c:v>
                </c:pt>
                <c:pt idx="30">
                  <c:v>1.5020818885799802E-2</c:v>
                </c:pt>
                <c:pt idx="31">
                  <c:v>1.5020818885799802E-2</c:v>
                </c:pt>
                <c:pt idx="32">
                  <c:v>1.5020818885799802E-2</c:v>
                </c:pt>
                <c:pt idx="33">
                  <c:v>1.5020818885799802E-2</c:v>
                </c:pt>
                <c:pt idx="34">
                  <c:v>1.5020818885799802E-2</c:v>
                </c:pt>
                <c:pt idx="35">
                  <c:v>1.5020818885799802E-2</c:v>
                </c:pt>
                <c:pt idx="36">
                  <c:v>1.5020818885799802E-2</c:v>
                </c:pt>
                <c:pt idx="37">
                  <c:v>1.5020818885799802E-2</c:v>
                </c:pt>
                <c:pt idx="38">
                  <c:v>1.5020818885799802E-2</c:v>
                </c:pt>
                <c:pt idx="39">
                  <c:v>1.5020818885799802E-2</c:v>
                </c:pt>
                <c:pt idx="40">
                  <c:v>1.5020818885799802E-2</c:v>
                </c:pt>
                <c:pt idx="41">
                  <c:v>1.5020818885799802E-2</c:v>
                </c:pt>
                <c:pt idx="42">
                  <c:v>1.5020818885799802E-2</c:v>
                </c:pt>
                <c:pt idx="43">
                  <c:v>1.5020818885799802E-2</c:v>
                </c:pt>
                <c:pt idx="44">
                  <c:v>1.5020818885799802E-2</c:v>
                </c:pt>
                <c:pt idx="45">
                  <c:v>1.5020818885799802E-2</c:v>
                </c:pt>
                <c:pt idx="46">
                  <c:v>1.5020818885799802E-2</c:v>
                </c:pt>
                <c:pt idx="47">
                  <c:v>1.5020818885799802E-2</c:v>
                </c:pt>
                <c:pt idx="48">
                  <c:v>1.5020818885799802E-2</c:v>
                </c:pt>
                <c:pt idx="49">
                  <c:v>1.5020818885799802E-2</c:v>
                </c:pt>
                <c:pt idx="50">
                  <c:v>1.5020818885799802E-2</c:v>
                </c:pt>
                <c:pt idx="51">
                  <c:v>1.5020818885799802E-2</c:v>
                </c:pt>
                <c:pt idx="52">
                  <c:v>1.5020818885799802E-2</c:v>
                </c:pt>
                <c:pt idx="53">
                  <c:v>1.5020818885799802E-2</c:v>
                </c:pt>
                <c:pt idx="54">
                  <c:v>1.5020818885799802E-2</c:v>
                </c:pt>
                <c:pt idx="55">
                  <c:v>1.5020818885799802E-2</c:v>
                </c:pt>
                <c:pt idx="56">
                  <c:v>1.5020818885799802E-2</c:v>
                </c:pt>
                <c:pt idx="57">
                  <c:v>1.5020818885799802E-2</c:v>
                </c:pt>
                <c:pt idx="58">
                  <c:v>1.5020818885799802E-2</c:v>
                </c:pt>
                <c:pt idx="59">
                  <c:v>1.5020818885799802E-2</c:v>
                </c:pt>
                <c:pt idx="60">
                  <c:v>1.5020818885799802E-2</c:v>
                </c:pt>
                <c:pt idx="61">
                  <c:v>1.5020818885799802E-2</c:v>
                </c:pt>
                <c:pt idx="62">
                  <c:v>1.5020818885799802E-2</c:v>
                </c:pt>
                <c:pt idx="63">
                  <c:v>1.5020818885799802E-2</c:v>
                </c:pt>
                <c:pt idx="64">
                  <c:v>1.5020818885799802E-2</c:v>
                </c:pt>
                <c:pt idx="65">
                  <c:v>1.5020818885799802E-2</c:v>
                </c:pt>
                <c:pt idx="66">
                  <c:v>1.5020818885799802E-2</c:v>
                </c:pt>
                <c:pt idx="67">
                  <c:v>1.5020818885799802E-2</c:v>
                </c:pt>
                <c:pt idx="68">
                  <c:v>1.5020818885799802E-2</c:v>
                </c:pt>
                <c:pt idx="69">
                  <c:v>1.5020818885799802E-2</c:v>
                </c:pt>
                <c:pt idx="70">
                  <c:v>1.5020818885799802E-2</c:v>
                </c:pt>
                <c:pt idx="71">
                  <c:v>1.5020818885799802E-2</c:v>
                </c:pt>
                <c:pt idx="72">
                  <c:v>1.5020818885799802E-2</c:v>
                </c:pt>
                <c:pt idx="73">
                  <c:v>1.5020818885799802E-2</c:v>
                </c:pt>
                <c:pt idx="74">
                  <c:v>1.5020818885799802E-2</c:v>
                </c:pt>
                <c:pt idx="75">
                  <c:v>1.5020818885799802E-2</c:v>
                </c:pt>
                <c:pt idx="76">
                  <c:v>1.5020818885799802E-2</c:v>
                </c:pt>
                <c:pt idx="77">
                  <c:v>1.5020818885799802E-2</c:v>
                </c:pt>
                <c:pt idx="78">
                  <c:v>1.5020818885799802E-2</c:v>
                </c:pt>
                <c:pt idx="79">
                  <c:v>1.5020818885799802E-2</c:v>
                </c:pt>
                <c:pt idx="80">
                  <c:v>1.5020818885799802E-2</c:v>
                </c:pt>
                <c:pt idx="81">
                  <c:v>1.5020818885799802E-2</c:v>
                </c:pt>
                <c:pt idx="82">
                  <c:v>1.5020818885799802E-2</c:v>
                </c:pt>
                <c:pt idx="83">
                  <c:v>1.5020818885799802E-2</c:v>
                </c:pt>
                <c:pt idx="84">
                  <c:v>1.5020818885799802E-2</c:v>
                </c:pt>
                <c:pt idx="85">
                  <c:v>1.5020818885799802E-2</c:v>
                </c:pt>
                <c:pt idx="86">
                  <c:v>1.5020818885799802E-2</c:v>
                </c:pt>
                <c:pt idx="87">
                  <c:v>1.5020818885799802E-2</c:v>
                </c:pt>
                <c:pt idx="88">
                  <c:v>1.5020818885799802E-2</c:v>
                </c:pt>
                <c:pt idx="89">
                  <c:v>1.5020818885799802E-2</c:v>
                </c:pt>
                <c:pt idx="90">
                  <c:v>1.5020818885799802E-2</c:v>
                </c:pt>
                <c:pt idx="91">
                  <c:v>1.5020818885799802E-2</c:v>
                </c:pt>
                <c:pt idx="92">
                  <c:v>1.5020818885799802E-2</c:v>
                </c:pt>
                <c:pt idx="93">
                  <c:v>1.5020818885799802E-2</c:v>
                </c:pt>
                <c:pt idx="94">
                  <c:v>1.5020818885799802E-2</c:v>
                </c:pt>
                <c:pt idx="95">
                  <c:v>1.5020818885799802E-2</c:v>
                </c:pt>
                <c:pt idx="96">
                  <c:v>1.5020818885799802E-2</c:v>
                </c:pt>
                <c:pt idx="97">
                  <c:v>1.5020818885799802E-2</c:v>
                </c:pt>
                <c:pt idx="98">
                  <c:v>1.5020818885799802E-2</c:v>
                </c:pt>
                <c:pt idx="99">
                  <c:v>1.5020818885799802E-2</c:v>
                </c:pt>
                <c:pt idx="100">
                  <c:v>1.5020818885799802E-2</c:v>
                </c:pt>
                <c:pt idx="101">
                  <c:v>1.5020818885799802E-2</c:v>
                </c:pt>
                <c:pt idx="102">
                  <c:v>1.5020818885799802E-2</c:v>
                </c:pt>
                <c:pt idx="103">
                  <c:v>1.5020818885799802E-2</c:v>
                </c:pt>
                <c:pt idx="104">
                  <c:v>1.5020818885799802E-2</c:v>
                </c:pt>
                <c:pt idx="105">
                  <c:v>1.5020818885799802E-2</c:v>
                </c:pt>
                <c:pt idx="106">
                  <c:v>1.5020818885799802E-2</c:v>
                </c:pt>
                <c:pt idx="107">
                  <c:v>1.5020818885799802E-2</c:v>
                </c:pt>
                <c:pt idx="108">
                  <c:v>1.5020818885799802E-2</c:v>
                </c:pt>
                <c:pt idx="109">
                  <c:v>1.5020818885799802E-2</c:v>
                </c:pt>
                <c:pt idx="110">
                  <c:v>1.5020818885799802E-2</c:v>
                </c:pt>
                <c:pt idx="111">
                  <c:v>1.5020818885799802E-2</c:v>
                </c:pt>
                <c:pt idx="112">
                  <c:v>1.5020818885799802E-2</c:v>
                </c:pt>
                <c:pt idx="113">
                  <c:v>1.5020818885799802E-2</c:v>
                </c:pt>
                <c:pt idx="114">
                  <c:v>1.5020818885799802E-2</c:v>
                </c:pt>
                <c:pt idx="115">
                  <c:v>1.5020818885799802E-2</c:v>
                </c:pt>
                <c:pt idx="116">
                  <c:v>1.5020818885799802E-2</c:v>
                </c:pt>
                <c:pt idx="117">
                  <c:v>1.5020818885799802E-2</c:v>
                </c:pt>
                <c:pt idx="118">
                  <c:v>1.5020818885799802E-2</c:v>
                </c:pt>
                <c:pt idx="119">
                  <c:v>1.5020818885799802E-2</c:v>
                </c:pt>
                <c:pt idx="120">
                  <c:v>1.5020818885799802E-2</c:v>
                </c:pt>
                <c:pt idx="121">
                  <c:v>1.5020818885799802E-2</c:v>
                </c:pt>
                <c:pt idx="122">
                  <c:v>1.5020818885799802E-2</c:v>
                </c:pt>
                <c:pt idx="123">
                  <c:v>1.5020818885799802E-2</c:v>
                </c:pt>
                <c:pt idx="124">
                  <c:v>1.5020818885799802E-2</c:v>
                </c:pt>
                <c:pt idx="125">
                  <c:v>1.5020818885799802E-2</c:v>
                </c:pt>
                <c:pt idx="126">
                  <c:v>1.5020818885799802E-2</c:v>
                </c:pt>
                <c:pt idx="127">
                  <c:v>1.5020818885799802E-2</c:v>
                </c:pt>
                <c:pt idx="128">
                  <c:v>1.5020818885799802E-2</c:v>
                </c:pt>
                <c:pt idx="129">
                  <c:v>1.5020818885799802E-2</c:v>
                </c:pt>
                <c:pt idx="130">
                  <c:v>1.5020818885799802E-2</c:v>
                </c:pt>
                <c:pt idx="131">
                  <c:v>1.5020818885799802E-2</c:v>
                </c:pt>
                <c:pt idx="132">
                  <c:v>1.5020818885799802E-2</c:v>
                </c:pt>
                <c:pt idx="133">
                  <c:v>1.5020818885799802E-2</c:v>
                </c:pt>
                <c:pt idx="134">
                  <c:v>1.5020818885799802E-2</c:v>
                </c:pt>
                <c:pt idx="135">
                  <c:v>1.5020818885799802E-2</c:v>
                </c:pt>
                <c:pt idx="136">
                  <c:v>1.5020818885799802E-2</c:v>
                </c:pt>
                <c:pt idx="137">
                  <c:v>1.5020818885799802E-2</c:v>
                </c:pt>
                <c:pt idx="138">
                  <c:v>1.5020818885799802E-2</c:v>
                </c:pt>
                <c:pt idx="139">
                  <c:v>1.5020818885799802E-2</c:v>
                </c:pt>
                <c:pt idx="140">
                  <c:v>1.5020818885799802E-2</c:v>
                </c:pt>
                <c:pt idx="141">
                  <c:v>1.5020818885799802E-2</c:v>
                </c:pt>
                <c:pt idx="142">
                  <c:v>1.5020818885799802E-2</c:v>
                </c:pt>
                <c:pt idx="143">
                  <c:v>1.5020818885799802E-2</c:v>
                </c:pt>
                <c:pt idx="144">
                  <c:v>1.5020818885799802E-2</c:v>
                </c:pt>
                <c:pt idx="145">
                  <c:v>1.5020818885799802E-2</c:v>
                </c:pt>
                <c:pt idx="146">
                  <c:v>1.5020818885799802E-2</c:v>
                </c:pt>
                <c:pt idx="147">
                  <c:v>1.5020818885799802E-2</c:v>
                </c:pt>
                <c:pt idx="148">
                  <c:v>1.5020818885799802E-2</c:v>
                </c:pt>
                <c:pt idx="149">
                  <c:v>1.5020818885799802E-2</c:v>
                </c:pt>
                <c:pt idx="150">
                  <c:v>1.5020818885799802E-2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D-435A-96BF-97A34B9D5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862384"/>
        <c:axId val="2035862800"/>
      </c:scatterChart>
      <c:valAx>
        <c:axId val="203586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5862800"/>
        <c:crosses val="autoZero"/>
        <c:crossBetween val="midCat"/>
      </c:valAx>
      <c:valAx>
        <c:axId val="20358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586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наибольшей и наименьшей интенсивности нагрузки </a:t>
            </a:r>
            <a:r>
              <a:rPr lang="en-US" sz="1800" b="0" i="0" baseline="0">
                <a:effectLst/>
              </a:rPr>
              <a:t> q </a:t>
            </a:r>
            <a:r>
              <a:rPr lang="ru-RU" sz="1800" b="0" i="0" baseline="0">
                <a:effectLst/>
              </a:rPr>
              <a:t>от </a:t>
            </a:r>
            <a:r>
              <a:rPr lang="en-US" sz="1800" b="0" i="0" baseline="0">
                <a:effectLst/>
              </a:rPr>
              <a:t>k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Лист1!$H$8:$H$158</c:f>
              <c:numCache>
                <c:formatCode>0.00</c:formatCode>
                <c:ptCount val="15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1.1400000000000001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</c:numCache>
            </c:numRef>
          </c:xVal>
          <c:yVal>
            <c:numRef>
              <c:f>Лист1!$L$8:$L$158</c:f>
              <c:numCache>
                <c:formatCode>0.000000000000</c:formatCode>
                <c:ptCount val="151"/>
                <c:pt idx="0">
                  <c:v>130.73008044167881</c:v>
                </c:pt>
                <c:pt idx="1">
                  <c:v>130.73008044167881</c:v>
                </c:pt>
                <c:pt idx="2">
                  <c:v>130.73008044167881</c:v>
                </c:pt>
                <c:pt idx="3">
                  <c:v>130.73008044167881</c:v>
                </c:pt>
                <c:pt idx="4">
                  <c:v>130.73008044167881</c:v>
                </c:pt>
                <c:pt idx="5">
                  <c:v>130.73008044167881</c:v>
                </c:pt>
                <c:pt idx="6">
                  <c:v>130.73008044167881</c:v>
                </c:pt>
                <c:pt idx="7">
                  <c:v>130.73008044167881</c:v>
                </c:pt>
                <c:pt idx="8">
                  <c:v>130.73008044167881</c:v>
                </c:pt>
                <c:pt idx="9">
                  <c:v>130.73008044167881</c:v>
                </c:pt>
                <c:pt idx="10">
                  <c:v>130.73008044167881</c:v>
                </c:pt>
                <c:pt idx="11">
                  <c:v>130.73008044167881</c:v>
                </c:pt>
                <c:pt idx="12">
                  <c:v>130.73008044167881</c:v>
                </c:pt>
                <c:pt idx="13">
                  <c:v>130.73008044167881</c:v>
                </c:pt>
                <c:pt idx="14">
                  <c:v>130.73008044167881</c:v>
                </c:pt>
                <c:pt idx="15">
                  <c:v>130.73008044167881</c:v>
                </c:pt>
                <c:pt idx="16">
                  <c:v>130.73008044167881</c:v>
                </c:pt>
                <c:pt idx="17">
                  <c:v>130.73008044167881</c:v>
                </c:pt>
                <c:pt idx="18">
                  <c:v>130.73008044167881</c:v>
                </c:pt>
                <c:pt idx="19">
                  <c:v>130.73008044167881</c:v>
                </c:pt>
                <c:pt idx="20">
                  <c:v>130.73008044167881</c:v>
                </c:pt>
                <c:pt idx="21">
                  <c:v>130.73008044167881</c:v>
                </c:pt>
                <c:pt idx="22">
                  <c:v>130.73008044167881</c:v>
                </c:pt>
                <c:pt idx="23">
                  <c:v>130.73008044167881</c:v>
                </c:pt>
                <c:pt idx="24">
                  <c:v>130.73008044167881</c:v>
                </c:pt>
                <c:pt idx="25">
                  <c:v>130.73008044167881</c:v>
                </c:pt>
                <c:pt idx="26">
                  <c:v>130.73008044167881</c:v>
                </c:pt>
                <c:pt idx="27">
                  <c:v>130.73008044167881</c:v>
                </c:pt>
                <c:pt idx="28">
                  <c:v>130.73008044167881</c:v>
                </c:pt>
                <c:pt idx="29">
                  <c:v>130.73008044167881</c:v>
                </c:pt>
                <c:pt idx="30">
                  <c:v>130.73008044167881</c:v>
                </c:pt>
                <c:pt idx="31">
                  <c:v>130.73008044167881</c:v>
                </c:pt>
                <c:pt idx="32">
                  <c:v>130.73008044167881</c:v>
                </c:pt>
                <c:pt idx="33">
                  <c:v>130.73008044167881</c:v>
                </c:pt>
                <c:pt idx="34">
                  <c:v>130.73008044167881</c:v>
                </c:pt>
                <c:pt idx="35">
                  <c:v>130.73008044167881</c:v>
                </c:pt>
                <c:pt idx="36">
                  <c:v>130.73008044167881</c:v>
                </c:pt>
                <c:pt idx="37">
                  <c:v>130.73008044167881</c:v>
                </c:pt>
                <c:pt idx="38">
                  <c:v>130.73008044167881</c:v>
                </c:pt>
                <c:pt idx="39">
                  <c:v>130.73008044167881</c:v>
                </c:pt>
                <c:pt idx="40">
                  <c:v>130.73008044167881</c:v>
                </c:pt>
                <c:pt idx="41">
                  <c:v>130.73008044167881</c:v>
                </c:pt>
                <c:pt idx="42">
                  <c:v>130.73008044167881</c:v>
                </c:pt>
                <c:pt idx="43">
                  <c:v>130.73008044167881</c:v>
                </c:pt>
                <c:pt idx="44">
                  <c:v>130.73008044167881</c:v>
                </c:pt>
                <c:pt idx="45">
                  <c:v>130.73008044167881</c:v>
                </c:pt>
                <c:pt idx="46">
                  <c:v>130.73008044167881</c:v>
                </c:pt>
                <c:pt idx="47">
                  <c:v>130.73008044167881</c:v>
                </c:pt>
                <c:pt idx="48">
                  <c:v>130.73008044167881</c:v>
                </c:pt>
                <c:pt idx="49">
                  <c:v>130.73008044167881</c:v>
                </c:pt>
                <c:pt idx="50">
                  <c:v>130.73008044167881</c:v>
                </c:pt>
                <c:pt idx="51">
                  <c:v>130.73008044167881</c:v>
                </c:pt>
                <c:pt idx="52">
                  <c:v>130.73008044167881</c:v>
                </c:pt>
                <c:pt idx="53">
                  <c:v>130.73008044167881</c:v>
                </c:pt>
                <c:pt idx="54">
                  <c:v>130.73008044167881</c:v>
                </c:pt>
                <c:pt idx="55">
                  <c:v>130.73008044167881</c:v>
                </c:pt>
                <c:pt idx="56">
                  <c:v>130.73008044167881</c:v>
                </c:pt>
                <c:pt idx="57">
                  <c:v>130.73008044167881</c:v>
                </c:pt>
                <c:pt idx="58">
                  <c:v>130.73008044167881</c:v>
                </c:pt>
                <c:pt idx="59">
                  <c:v>130.73008044167881</c:v>
                </c:pt>
                <c:pt idx="60">
                  <c:v>130.73008044167881</c:v>
                </c:pt>
                <c:pt idx="61">
                  <c:v>130.73008044167881</c:v>
                </c:pt>
                <c:pt idx="62">
                  <c:v>130.73008044167881</c:v>
                </c:pt>
                <c:pt idx="63">
                  <c:v>130.73008044167881</c:v>
                </c:pt>
                <c:pt idx="64">
                  <c:v>130.73008044167881</c:v>
                </c:pt>
                <c:pt idx="65">
                  <c:v>130.73008044167881</c:v>
                </c:pt>
                <c:pt idx="66">
                  <c:v>130.73008044167881</c:v>
                </c:pt>
                <c:pt idx="67">
                  <c:v>130.73008044167881</c:v>
                </c:pt>
                <c:pt idx="68">
                  <c:v>130.73008044167881</c:v>
                </c:pt>
                <c:pt idx="69">
                  <c:v>130.73008044167881</c:v>
                </c:pt>
                <c:pt idx="70">
                  <c:v>130.73008044167881</c:v>
                </c:pt>
                <c:pt idx="71">
                  <c:v>130.73008044167881</c:v>
                </c:pt>
                <c:pt idx="72">
                  <c:v>130.73008044167881</c:v>
                </c:pt>
                <c:pt idx="73">
                  <c:v>130.73008044167881</c:v>
                </c:pt>
                <c:pt idx="74">
                  <c:v>130.73008044167881</c:v>
                </c:pt>
                <c:pt idx="75">
                  <c:v>130.73008044167881</c:v>
                </c:pt>
                <c:pt idx="76">
                  <c:v>130.73008044167881</c:v>
                </c:pt>
                <c:pt idx="77">
                  <c:v>130.73008044167881</c:v>
                </c:pt>
                <c:pt idx="78">
                  <c:v>130.73008044167881</c:v>
                </c:pt>
                <c:pt idx="79">
                  <c:v>130.73008044167881</c:v>
                </c:pt>
                <c:pt idx="80">
                  <c:v>130.73008044167881</c:v>
                </c:pt>
                <c:pt idx="81">
                  <c:v>130.73008044167881</c:v>
                </c:pt>
                <c:pt idx="82">
                  <c:v>130.73008044167881</c:v>
                </c:pt>
                <c:pt idx="83">
                  <c:v>130.73008044167881</c:v>
                </c:pt>
                <c:pt idx="84">
                  <c:v>130.73008044167881</c:v>
                </c:pt>
                <c:pt idx="85">
                  <c:v>130.73008044167881</c:v>
                </c:pt>
                <c:pt idx="86">
                  <c:v>130.73008044167881</c:v>
                </c:pt>
                <c:pt idx="87">
                  <c:v>130.73008044167881</c:v>
                </c:pt>
                <c:pt idx="88">
                  <c:v>130.73008044167881</c:v>
                </c:pt>
                <c:pt idx="89">
                  <c:v>130.73008044167881</c:v>
                </c:pt>
                <c:pt idx="90">
                  <c:v>130.73008044167881</c:v>
                </c:pt>
                <c:pt idx="91">
                  <c:v>130.73008044167881</c:v>
                </c:pt>
                <c:pt idx="92">
                  <c:v>130.73008044167881</c:v>
                </c:pt>
                <c:pt idx="93">
                  <c:v>130.73008044167881</c:v>
                </c:pt>
                <c:pt idx="94">
                  <c:v>130.73008044167881</c:v>
                </c:pt>
                <c:pt idx="95">
                  <c:v>130.73008044167881</c:v>
                </c:pt>
                <c:pt idx="96">
                  <c:v>130.73008044167881</c:v>
                </c:pt>
                <c:pt idx="97">
                  <c:v>130.73008044167881</c:v>
                </c:pt>
                <c:pt idx="98">
                  <c:v>130.73008044167881</c:v>
                </c:pt>
                <c:pt idx="99">
                  <c:v>130.73008044167881</c:v>
                </c:pt>
                <c:pt idx="100">
                  <c:v>130.73008044167881</c:v>
                </c:pt>
                <c:pt idx="101">
                  <c:v>130.73008044167881</c:v>
                </c:pt>
                <c:pt idx="102">
                  <c:v>130.73008044167881</c:v>
                </c:pt>
                <c:pt idx="103">
                  <c:v>130.73008044167881</c:v>
                </c:pt>
                <c:pt idx="104">
                  <c:v>130.73008044167881</c:v>
                </c:pt>
                <c:pt idx="105">
                  <c:v>130.73008044167881</c:v>
                </c:pt>
                <c:pt idx="106">
                  <c:v>130.73008044167881</c:v>
                </c:pt>
                <c:pt idx="107">
                  <c:v>130.73008044167881</c:v>
                </c:pt>
                <c:pt idx="108">
                  <c:v>130.73008044167881</c:v>
                </c:pt>
                <c:pt idx="109">
                  <c:v>130.73008044167881</c:v>
                </c:pt>
                <c:pt idx="110">
                  <c:v>130.73008044167881</c:v>
                </c:pt>
                <c:pt idx="111">
                  <c:v>130.73008044167881</c:v>
                </c:pt>
                <c:pt idx="112">
                  <c:v>130.73008044167881</c:v>
                </c:pt>
                <c:pt idx="113">
                  <c:v>130.73008044167881</c:v>
                </c:pt>
                <c:pt idx="114">
                  <c:v>130.73008044167881</c:v>
                </c:pt>
                <c:pt idx="115">
                  <c:v>130.73008044167881</c:v>
                </c:pt>
                <c:pt idx="116">
                  <c:v>130.73008044167881</c:v>
                </c:pt>
                <c:pt idx="117">
                  <c:v>130.73008044167881</c:v>
                </c:pt>
                <c:pt idx="118">
                  <c:v>130.73008044167881</c:v>
                </c:pt>
                <c:pt idx="119">
                  <c:v>130.73008044167881</c:v>
                </c:pt>
                <c:pt idx="120">
                  <c:v>130.73008044167881</c:v>
                </c:pt>
                <c:pt idx="121">
                  <c:v>130.73008044167881</c:v>
                </c:pt>
                <c:pt idx="122">
                  <c:v>130.73008044167881</c:v>
                </c:pt>
                <c:pt idx="123">
                  <c:v>130.73008044167881</c:v>
                </c:pt>
                <c:pt idx="124">
                  <c:v>130.73008044167881</c:v>
                </c:pt>
                <c:pt idx="125">
                  <c:v>130.73008044167881</c:v>
                </c:pt>
                <c:pt idx="126">
                  <c:v>130.73008044167881</c:v>
                </c:pt>
                <c:pt idx="127">
                  <c:v>130.73008044167881</c:v>
                </c:pt>
                <c:pt idx="128">
                  <c:v>130.73008044167881</c:v>
                </c:pt>
                <c:pt idx="129">
                  <c:v>130.73008044167881</c:v>
                </c:pt>
                <c:pt idx="130">
                  <c:v>130.73008044167881</c:v>
                </c:pt>
                <c:pt idx="131">
                  <c:v>130.73008044167881</c:v>
                </c:pt>
                <c:pt idx="132">
                  <c:v>130.73008044167881</c:v>
                </c:pt>
                <c:pt idx="133">
                  <c:v>130.73008044167881</c:v>
                </c:pt>
                <c:pt idx="134">
                  <c:v>130.73008044167881</c:v>
                </c:pt>
                <c:pt idx="135">
                  <c:v>130.73008044167881</c:v>
                </c:pt>
                <c:pt idx="136">
                  <c:v>130.73008044167881</c:v>
                </c:pt>
                <c:pt idx="137">
                  <c:v>130.73008044167881</c:v>
                </c:pt>
                <c:pt idx="138">
                  <c:v>130.73008044167881</c:v>
                </c:pt>
                <c:pt idx="139">
                  <c:v>130.73008044167881</c:v>
                </c:pt>
                <c:pt idx="140">
                  <c:v>130.73008044167881</c:v>
                </c:pt>
                <c:pt idx="141">
                  <c:v>130.73008044167881</c:v>
                </c:pt>
                <c:pt idx="142">
                  <c:v>130.73008044167881</c:v>
                </c:pt>
                <c:pt idx="143">
                  <c:v>130.73008044167881</c:v>
                </c:pt>
                <c:pt idx="144">
                  <c:v>130.73008044167881</c:v>
                </c:pt>
                <c:pt idx="145">
                  <c:v>130.73008044167881</c:v>
                </c:pt>
                <c:pt idx="146">
                  <c:v>130.73008044167881</c:v>
                </c:pt>
                <c:pt idx="147">
                  <c:v>130.73008044167881</c:v>
                </c:pt>
                <c:pt idx="148">
                  <c:v>130.73008044167881</c:v>
                </c:pt>
                <c:pt idx="149">
                  <c:v>130.73008044167881</c:v>
                </c:pt>
                <c:pt idx="150">
                  <c:v>130.73008044167881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D2-4F4F-A567-97D1EE6F919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Лист1!$H$8:$H$158</c:f>
              <c:numCache>
                <c:formatCode>0.00</c:formatCode>
                <c:ptCount val="15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1.1400000000000001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</c:numCache>
            </c:numRef>
          </c:xVal>
          <c:yVal>
            <c:numRef>
              <c:f>Лист1!$M$8:$M$158</c:f>
              <c:numCache>
                <c:formatCode>0.0000</c:formatCode>
                <c:ptCount val="151"/>
                <c:pt idx="0">
                  <c:v>130.73008044167881</c:v>
                </c:pt>
                <c:pt idx="1">
                  <c:v>132.36624402028215</c:v>
                </c:pt>
                <c:pt idx="2">
                  <c:v>134.00646258317946</c:v>
                </c:pt>
                <c:pt idx="3">
                  <c:v>135.65070627677827</c:v>
                </c:pt>
                <c:pt idx="4">
                  <c:v>137.29894575534809</c:v>
                </c:pt>
                <c:pt idx="5">
                  <c:v>138.9511521675756</c:v>
                </c:pt>
                <c:pt idx="6">
                  <c:v>140.60729714359812</c:v>
                </c:pt>
                <c:pt idx="7">
                  <c:v>142.26735278249831</c:v>
                </c:pt>
                <c:pt idx="8">
                  <c:v>143.93129164023762</c:v>
                </c:pt>
                <c:pt idx="9">
                  <c:v>145.59908671800542</c:v>
                </c:pt>
                <c:pt idx="10">
                  <c:v>147.2707114509771</c:v>
                </c:pt>
                <c:pt idx="11">
                  <c:v>148.94613969744842</c:v>
                </c:pt>
                <c:pt idx="12">
                  <c:v>150.62534572834181</c:v>
                </c:pt>
                <c:pt idx="13">
                  <c:v>152.30830421706116</c:v>
                </c:pt>
                <c:pt idx="14">
                  <c:v>153.99499022968757</c:v>
                </c:pt>
                <c:pt idx="15">
                  <c:v>155.6853792154958</c:v>
                </c:pt>
                <c:pt idx="16">
                  <c:v>157.37944699777862</c:v>
                </c:pt>
                <c:pt idx="17">
                  <c:v>159.07716976497244</c:v>
                </c:pt>
                <c:pt idx="18">
                  <c:v>160.77852406206307</c:v>
                </c:pt>
                <c:pt idx="19">
                  <c:v>162.48348678226824</c:v>
                </c:pt>
                <c:pt idx="20">
                  <c:v>164.19203515898081</c:v>
                </c:pt>
                <c:pt idx="21">
                  <c:v>165.9041467579664</c:v>
                </c:pt>
                <c:pt idx="22">
                  <c:v>167.61979946979707</c:v>
                </c:pt>
                <c:pt idx="23">
                  <c:v>169.3389715025275</c:v>
                </c:pt>
                <c:pt idx="24">
                  <c:v>171.06164137458498</c:v>
                </c:pt>
                <c:pt idx="25">
                  <c:v>172.78778790788044</c:v>
                </c:pt>
                <c:pt idx="26">
                  <c:v>174.5173902211246</c:v>
                </c:pt>
                <c:pt idx="27">
                  <c:v>176.2504277233447</c:v>
                </c:pt>
                <c:pt idx="28">
                  <c:v>177.98688010758835</c:v>
                </c:pt>
                <c:pt idx="29">
                  <c:v>179.72672734482018</c:v>
                </c:pt>
                <c:pt idx="30">
                  <c:v>181.46994967798713</c:v>
                </c:pt>
                <c:pt idx="31">
                  <c:v>183.21652761626044</c:v>
                </c:pt>
                <c:pt idx="32">
                  <c:v>184.9664419294418</c:v>
                </c:pt>
                <c:pt idx="33">
                  <c:v>186.71967364252851</c:v>
                </c:pt>
                <c:pt idx="34">
                  <c:v>188.47620403043072</c:v>
                </c:pt>
                <c:pt idx="35">
                  <c:v>190.23601461283769</c:v>
                </c:pt>
                <c:pt idx="36">
                  <c:v>191.99908714922833</c:v>
                </c:pt>
                <c:pt idx="37">
                  <c:v>193.76540363401577</c:v>
                </c:pt>
                <c:pt idx="38">
                  <c:v>195.53494629182782</c:v>
                </c:pt>
                <c:pt idx="39">
                  <c:v>197.30769757291611</c:v>
                </c:pt>
                <c:pt idx="40">
                  <c:v>199.0836401486855</c:v>
                </c:pt>
                <c:pt idx="41">
                  <c:v>200.86275690734945</c:v>
                </c:pt>
                <c:pt idx="42">
                  <c:v>202.64503094969422</c:v>
                </c:pt>
                <c:pt idx="43">
                  <c:v>204.43044558496126</c:v>
                </c:pt>
                <c:pt idx="44">
                  <c:v>206.21898432683233</c:v>
                </c:pt>
                <c:pt idx="45">
                  <c:v>208.01063088952361</c:v>
                </c:pt>
                <c:pt idx="46">
                  <c:v>209.80536918397763</c:v>
                </c:pt>
                <c:pt idx="47">
                  <c:v>211.6031833141555</c:v>
                </c:pt>
                <c:pt idx="48">
                  <c:v>213.40405757342268</c:v>
                </c:pt>
                <c:pt idx="49">
                  <c:v>215.20797644102649</c:v>
                </c:pt>
                <c:pt idx="50">
                  <c:v>217.01492457866146</c:v>
                </c:pt>
                <c:pt idx="51">
                  <c:v>218.82488682712361</c:v>
                </c:pt>
                <c:pt idx="52">
                  <c:v>220.63784820304329</c:v>
                </c:pt>
                <c:pt idx="53">
                  <c:v>222.45379389570394</c:v>
                </c:pt>
                <c:pt idx="54">
                  <c:v>224.27270926393351</c:v>
                </c:pt>
                <c:pt idx="55">
                  <c:v>226.09457983307712</c:v>
                </c:pt>
                <c:pt idx="56">
                  <c:v>227.91939129203843</c:v>
                </c:pt>
                <c:pt idx="57">
                  <c:v>229.74712949039332</c:v>
                </c:pt>
                <c:pt idx="58">
                  <c:v>231.5777804355759</c:v>
                </c:pt>
                <c:pt idx="59">
                  <c:v>233.41133029012605</c:v>
                </c:pt>
                <c:pt idx="60">
                  <c:v>235.24776536900669</c:v>
                </c:pt>
                <c:pt idx="61">
                  <c:v>237.08707213697969</c:v>
                </c:pt>
                <c:pt idx="62">
                  <c:v>238.92923720604711</c:v>
                </c:pt>
                <c:pt idx="63">
                  <c:v>240.77424733294939</c:v>
                </c:pt>
                <c:pt idx="64">
                  <c:v>242.62208941672012</c:v>
                </c:pt>
                <c:pt idx="65">
                  <c:v>244.47275049629923</c:v>
                </c:pt>
                <c:pt idx="66">
                  <c:v>246.32621774820061</c:v>
                </c:pt>
                <c:pt idx="67">
                  <c:v>248.18247848422789</c:v>
                </c:pt>
                <c:pt idx="68">
                  <c:v>250.04152014924895</c:v>
                </c:pt>
                <c:pt idx="69">
                  <c:v>251.90333031901173</c:v>
                </c:pt>
                <c:pt idx="70">
                  <c:v>253.76789669801832</c:v>
                </c:pt>
                <c:pt idx="71">
                  <c:v>255.63520711743442</c:v>
                </c:pt>
                <c:pt idx="72">
                  <c:v>257.5052495330562</c:v>
                </c:pt>
                <c:pt idx="73">
                  <c:v>259.37801202331212</c:v>
                </c:pt>
                <c:pt idx="74">
                  <c:v>261.25348278731548</c:v>
                </c:pt>
                <c:pt idx="75">
                  <c:v>263.13165014295288</c:v>
                </c:pt>
                <c:pt idx="76">
                  <c:v>265.01250252501751</c:v>
                </c:pt>
                <c:pt idx="77">
                  <c:v>266.89602848338245</c:v>
                </c:pt>
                <c:pt idx="78">
                  <c:v>268.78221668120841</c:v>
                </c:pt>
                <c:pt idx="79">
                  <c:v>270.67105589319561</c:v>
                </c:pt>
                <c:pt idx="80">
                  <c:v>272.56253500386595</c:v>
                </c:pt>
                <c:pt idx="81">
                  <c:v>274.45664300588516</c:v>
                </c:pt>
                <c:pt idx="82">
                  <c:v>276.35336899842099</c:v>
                </c:pt>
                <c:pt idx="83">
                  <c:v>278.25270218552748</c:v>
                </c:pt>
                <c:pt idx="84">
                  <c:v>280.1546318745726</c:v>
                </c:pt>
                <c:pt idx="85">
                  <c:v>282.0591474746912</c:v>
                </c:pt>
                <c:pt idx="86">
                  <c:v>283.96623849527055</c:v>
                </c:pt>
                <c:pt idx="87">
                  <c:v>285.87589454446874</c:v>
                </c:pt>
                <c:pt idx="88">
                  <c:v>287.78810532775907</c:v>
                </c:pt>
                <c:pt idx="89">
                  <c:v>289.70286064650645</c:v>
                </c:pt>
                <c:pt idx="90">
                  <c:v>291.62015039657382</c:v>
                </c:pt>
                <c:pt idx="91">
                  <c:v>293.53996456694904</c:v>
                </c:pt>
                <c:pt idx="92">
                  <c:v>295.46229323840589</c:v>
                </c:pt>
                <c:pt idx="93">
                  <c:v>297.38712658218765</c:v>
                </c:pt>
                <c:pt idx="94">
                  <c:v>299.31445485871666</c:v>
                </c:pt>
                <c:pt idx="95">
                  <c:v>301.2442684163334</c:v>
                </c:pt>
                <c:pt idx="96">
                  <c:v>303.17655769004887</c:v>
                </c:pt>
                <c:pt idx="97">
                  <c:v>305.11131320033292</c:v>
                </c:pt>
                <c:pt idx="98">
                  <c:v>307.04852555191906</c:v>
                </c:pt>
                <c:pt idx="99">
                  <c:v>308.9881854326332</c:v>
                </c:pt>
                <c:pt idx="100">
                  <c:v>310.93028361224464</c:v>
                </c:pt>
                <c:pt idx="101">
                  <c:v>312.87481094133932</c:v>
                </c:pt>
                <c:pt idx="102">
                  <c:v>314.82175835021201</c:v>
                </c:pt>
                <c:pt idx="103">
                  <c:v>316.7711168477818</c:v>
                </c:pt>
                <c:pt idx="104">
                  <c:v>318.72287752052608</c:v>
                </c:pt>
                <c:pt idx="105">
                  <c:v>320.67703153143322</c:v>
                </c:pt>
                <c:pt idx="106">
                  <c:v>322.63357011897756</c:v>
                </c:pt>
                <c:pt idx="107">
                  <c:v>324.59248459610899</c:v>
                </c:pt>
                <c:pt idx="108">
                  <c:v>326.55376634926483</c:v>
                </c:pt>
                <c:pt idx="109">
                  <c:v>328.51740683739609</c:v>
                </c:pt>
                <c:pt idx="110">
                  <c:v>330.48339759101293</c:v>
                </c:pt>
                <c:pt idx="111">
                  <c:v>332.45173021124839</c:v>
                </c:pt>
                <c:pt idx="112">
                  <c:v>334.42239636893748</c:v>
                </c:pt>
                <c:pt idx="113">
                  <c:v>336.39538780370799</c:v>
                </c:pt>
                <c:pt idx="114">
                  <c:v>338.37069632309908</c:v>
                </c:pt>
                <c:pt idx="115">
                  <c:v>340.34831380168129</c:v>
                </c:pt>
                <c:pt idx="116">
                  <c:v>342.32823218020405</c:v>
                </c:pt>
                <c:pt idx="117">
                  <c:v>344.31044346474829</c:v>
                </c:pt>
                <c:pt idx="118">
                  <c:v>346.29493972590069</c:v>
                </c:pt>
                <c:pt idx="119">
                  <c:v>348.28171309793805</c:v>
                </c:pt>
                <c:pt idx="120">
                  <c:v>350.27075577802958</c:v>
                </c:pt>
                <c:pt idx="121">
                  <c:v>352.26206002544586</c:v>
                </c:pt>
                <c:pt idx="122">
                  <c:v>354.25561816079068</c:v>
                </c:pt>
                <c:pt idx="123">
                  <c:v>356.25142256523492</c:v>
                </c:pt>
                <c:pt idx="124">
                  <c:v>358.24946567977724</c:v>
                </c:pt>
                <c:pt idx="125">
                  <c:v>360.24974000450106</c:v>
                </c:pt>
                <c:pt idx="126">
                  <c:v>362.2522380978557</c:v>
                </c:pt>
                <c:pt idx="127">
                  <c:v>364.25695257594725</c:v>
                </c:pt>
                <c:pt idx="128">
                  <c:v>366.26387611183816</c:v>
                </c:pt>
                <c:pt idx="129">
                  <c:v>368.27300143485769</c:v>
                </c:pt>
                <c:pt idx="130">
                  <c:v>370.28432132992901</c:v>
                </c:pt>
                <c:pt idx="131">
                  <c:v>372.29782863690309</c:v>
                </c:pt>
                <c:pt idx="132">
                  <c:v>374.31351624990413</c:v>
                </c:pt>
                <c:pt idx="133">
                  <c:v>376.33137711668775</c:v>
                </c:pt>
                <c:pt idx="134">
                  <c:v>378.35140423800215</c:v>
                </c:pt>
                <c:pt idx="135">
                  <c:v>380.37359066697297</c:v>
                </c:pt>
                <c:pt idx="136">
                  <c:v>382.3979295084834</c:v>
                </c:pt>
                <c:pt idx="137">
                  <c:v>384.42441391857346</c:v>
                </c:pt>
                <c:pt idx="138">
                  <c:v>386.45303710384752</c:v>
                </c:pt>
                <c:pt idx="139">
                  <c:v>388.48379232088661</c:v>
                </c:pt>
                <c:pt idx="140">
                  <c:v>390.51667287567477</c:v>
                </c:pt>
                <c:pt idx="141">
                  <c:v>392.55167212303184</c:v>
                </c:pt>
                <c:pt idx="142">
                  <c:v>394.58878346605803</c:v>
                </c:pt>
                <c:pt idx="143">
                  <c:v>396.62800035558251</c:v>
                </c:pt>
                <c:pt idx="144">
                  <c:v>398.66931628962431</c:v>
                </c:pt>
                <c:pt idx="145">
                  <c:v>400.71272481285962</c:v>
                </c:pt>
                <c:pt idx="146">
                  <c:v>402.75821951609834</c:v>
                </c:pt>
                <c:pt idx="147">
                  <c:v>404.80579403576621</c:v>
                </c:pt>
                <c:pt idx="148">
                  <c:v>406.85544205340085</c:v>
                </c:pt>
                <c:pt idx="149">
                  <c:v>408.9071572951471</c:v>
                </c:pt>
                <c:pt idx="150">
                  <c:v>410.96093353126531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D2-4F4F-A567-97D1EE6F9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930496"/>
        <c:axId val="1909932576"/>
      </c:scatterChart>
      <c:valAx>
        <c:axId val="19099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9932576"/>
        <c:crosses val="autoZero"/>
        <c:crossBetween val="midCat"/>
      </c:valAx>
      <c:valAx>
        <c:axId val="19099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993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10391</xdr:colOff>
      <xdr:row>13</xdr:row>
      <xdr:rowOff>20782</xdr:rowOff>
    </xdr:from>
    <xdr:to>
      <xdr:col>0</xdr:col>
      <xdr:colOff>179521</xdr:colOff>
      <xdr:row>13</xdr:row>
      <xdr:rowOff>187035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1" y="2519796"/>
          <a:ext cx="169130" cy="166253"/>
        </a:xfrm>
        <a:prstGeom prst="rect">
          <a:avLst/>
        </a:prstGeom>
      </xdr:spPr>
    </xdr:pic>
    <xdr:clientData/>
  </xdr:twoCellAnchor>
  <xdr:twoCellAnchor>
    <xdr:from>
      <xdr:col>17</xdr:col>
      <xdr:colOff>2</xdr:colOff>
      <xdr:row>5</xdr:row>
      <xdr:rowOff>178129</xdr:rowOff>
    </xdr:from>
    <xdr:to>
      <xdr:col>25</xdr:col>
      <xdr:colOff>23751</xdr:colOff>
      <xdr:row>24</xdr:row>
      <xdr:rowOff>166255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663623</xdr:colOff>
      <xdr:row>27</xdr:row>
      <xdr:rowOff>182320</xdr:rowOff>
    </xdr:from>
    <xdr:to>
      <xdr:col>24</xdr:col>
      <xdr:colOff>650351</xdr:colOff>
      <xdr:row>46</xdr:row>
      <xdr:rowOff>158570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15115</xdr:colOff>
      <xdr:row>48</xdr:row>
      <xdr:rowOff>193242</xdr:rowOff>
    </xdr:from>
    <xdr:to>
      <xdr:col>25</xdr:col>
      <xdr:colOff>3241</xdr:colOff>
      <xdr:row>67</xdr:row>
      <xdr:rowOff>163016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52525</xdr:colOff>
      <xdr:row>117</xdr:row>
      <xdr:rowOff>103677</xdr:rowOff>
    </xdr:from>
    <xdr:to>
      <xdr:col>25</xdr:col>
      <xdr:colOff>475012</xdr:colOff>
      <xdr:row>138</xdr:row>
      <xdr:rowOff>45672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618885</xdr:colOff>
      <xdr:row>140</xdr:row>
      <xdr:rowOff>30601</xdr:rowOff>
    </xdr:from>
    <xdr:to>
      <xdr:col>25</xdr:col>
      <xdr:colOff>575496</xdr:colOff>
      <xdr:row>158</xdr:row>
      <xdr:rowOff>18269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9"/>
  <sheetViews>
    <sheetView tabSelected="1" zoomScale="91" zoomScaleNormal="100" workbookViewId="0">
      <selection activeCell="E14" sqref="E14"/>
    </sheetView>
  </sheetViews>
  <sheetFormatPr defaultRowHeight="15.05" x14ac:dyDescent="0.3"/>
  <cols>
    <col min="1" max="1" width="12.109375" customWidth="1"/>
    <col min="2" max="2" width="19.44140625" customWidth="1"/>
    <col min="3" max="3" width="8.88671875" customWidth="1"/>
    <col min="7" max="7" width="9.33203125" customWidth="1"/>
    <col min="8" max="8" width="4.88671875" customWidth="1"/>
    <col min="9" max="9" width="19.5546875" customWidth="1"/>
    <col min="10" max="10" width="18.6640625" customWidth="1"/>
    <col min="11" max="11" width="9.88671875" customWidth="1"/>
    <col min="12" max="12" width="18.6640625" customWidth="1"/>
    <col min="14" max="14" width="22.88671875" customWidth="1"/>
    <col min="16" max="16" width="11.21875" customWidth="1"/>
    <col min="18" max="18" width="14" customWidth="1"/>
  </cols>
  <sheetData>
    <row r="1" spans="1:18" x14ac:dyDescent="0.3">
      <c r="A1" s="1" t="s">
        <v>0</v>
      </c>
      <c r="C1" t="s">
        <v>1</v>
      </c>
    </row>
    <row r="2" spans="1:18" x14ac:dyDescent="0.3">
      <c r="A2" t="s">
        <v>2</v>
      </c>
      <c r="B2" t="s">
        <v>3</v>
      </c>
    </row>
    <row r="3" spans="1:18" x14ac:dyDescent="0.3">
      <c r="A3" t="s">
        <v>8</v>
      </c>
      <c r="B3">
        <v>4</v>
      </c>
    </row>
    <row r="5" spans="1:18" x14ac:dyDescent="0.3">
      <c r="A5" s="1"/>
    </row>
    <row r="6" spans="1:18" x14ac:dyDescent="0.3">
      <c r="I6" t="s">
        <v>30</v>
      </c>
      <c r="J6" t="s">
        <v>31</v>
      </c>
      <c r="K6" t="s">
        <v>32</v>
      </c>
      <c r="L6" t="s">
        <v>33</v>
      </c>
      <c r="N6" t="s">
        <v>34</v>
      </c>
      <c r="O6" t="s">
        <v>35</v>
      </c>
    </row>
    <row r="7" spans="1:18" x14ac:dyDescent="0.3">
      <c r="H7" s="11" t="s">
        <v>16</v>
      </c>
      <c r="I7" s="11" t="s">
        <v>5</v>
      </c>
      <c r="J7" s="12" t="s">
        <v>29</v>
      </c>
      <c r="K7" s="12" t="s">
        <v>21</v>
      </c>
      <c r="L7" s="12" t="s">
        <v>22</v>
      </c>
      <c r="M7" s="12" t="s">
        <v>23</v>
      </c>
      <c r="N7" s="12" t="s">
        <v>24</v>
      </c>
      <c r="O7" s="12" t="s">
        <v>27</v>
      </c>
      <c r="P7" s="5" t="s">
        <v>20</v>
      </c>
      <c r="Q7" s="5"/>
      <c r="R7" s="5"/>
    </row>
    <row r="8" spans="1:18" x14ac:dyDescent="0.3">
      <c r="A8" s="22" t="s">
        <v>9</v>
      </c>
      <c r="B8" s="2">
        <v>4</v>
      </c>
      <c r="H8" s="4">
        <v>1</v>
      </c>
      <c r="I8" s="2" t="e">
        <f>B20*POWER(B13,(2-B11)/2)*(1+0.3*POWER(H8,(2-B11)/2))/(POWER(H8,B11)-1)</f>
        <v>#DIV/0!</v>
      </c>
      <c r="J8" s="7">
        <f>$B$27*POWER(H8,$B$11)</f>
        <v>1.5020818885799802E-2</v>
      </c>
      <c r="K8" s="7">
        <f>J8-$B$27</f>
        <v>0</v>
      </c>
      <c r="L8" s="8">
        <f>$B$25*POWER(J8-K8,$B$26)</f>
        <v>130.73008044167881</v>
      </c>
      <c r="M8" s="9">
        <f>$B$25*POWER(J8,$B$26)</f>
        <v>130.73008044167881</v>
      </c>
      <c r="N8" s="9">
        <f>$B$10*(0.36*M8+0.64*L8)</f>
        <v>12811.547883284524</v>
      </c>
      <c r="O8" s="2">
        <f>H8*$B$13</f>
        <v>250</v>
      </c>
      <c r="P8">
        <f>B27</f>
        <v>1.5020818885799802E-2</v>
      </c>
    </row>
    <row r="9" spans="1:18" x14ac:dyDescent="0.3">
      <c r="A9" s="22" t="s">
        <v>6</v>
      </c>
      <c r="B9" s="2">
        <f>14+0.5*B8</f>
        <v>16</v>
      </c>
      <c r="H9" s="4">
        <v>1.01</v>
      </c>
      <c r="I9" s="10">
        <f>$B$20*(POWER($B$13,(2-$B$11)/2))*(1+0.3*POWER(H9,(2-$B$11)/2))/(POWER(H9,$B$11)-1)</f>
        <v>2096000280452.6272</v>
      </c>
      <c r="J9" s="7">
        <f t="shared" ref="J9:J13" si="0">$B$27*POWER(H9,$B$11)</f>
        <v>1.5095736152967167E-2</v>
      </c>
      <c r="K9" s="7">
        <f t="shared" ref="K9:K72" si="1">J9-$B$27</f>
        <v>7.4917267167365353E-5</v>
      </c>
      <c r="L9" s="8">
        <f t="shared" ref="L9:L72" si="2">$B$25*POWER(J9-K9,$B$26)</f>
        <v>130.73008044167881</v>
      </c>
      <c r="M9" s="9">
        <f t="shared" ref="M9:M72" si="3">$B$25*POWER(J9,$B$26)</f>
        <v>132.36624402028215</v>
      </c>
      <c r="N9" s="9">
        <f t="shared" ref="N9:N72" si="4">$B$10*(0.36*M9+0.64*L9)</f>
        <v>12869.27173433765</v>
      </c>
      <c r="O9" s="2">
        <f t="shared" ref="O9:O72" si="5">H9*$B$13</f>
        <v>252.5</v>
      </c>
      <c r="P9">
        <f>B27</f>
        <v>1.5020818885799802E-2</v>
      </c>
    </row>
    <row r="10" spans="1:18" x14ac:dyDescent="0.3">
      <c r="A10" s="22" t="s">
        <v>7</v>
      </c>
      <c r="B10" s="2">
        <f>90+2*B8</f>
        <v>98</v>
      </c>
      <c r="H10" s="4">
        <v>1.02</v>
      </c>
      <c r="I10" s="10">
        <f t="shared" ref="I10:I73" si="6">$B$20*(POWER($B$13,(2-$B$11)/2))*(1+0.3*POWER(H10,(2-$B$11)/2))/(POWER(H10,$B$11)-1)</f>
        <v>1052402704478.7704</v>
      </c>
      <c r="J10" s="7">
        <f t="shared" si="0"/>
        <v>1.5170283451537746E-2</v>
      </c>
      <c r="K10" s="7">
        <f t="shared" si="1"/>
        <v>1.4946456573794453E-4</v>
      </c>
      <c r="L10" s="8">
        <f t="shared" si="2"/>
        <v>130.73008044167881</v>
      </c>
      <c r="M10" s="9">
        <f t="shared" si="3"/>
        <v>134.00646258317946</v>
      </c>
      <c r="N10" s="9">
        <f t="shared" si="4"/>
        <v>12927.138645236668</v>
      </c>
      <c r="O10" s="2">
        <f t="shared" si="5"/>
        <v>255</v>
      </c>
      <c r="P10">
        <f>B27</f>
        <v>1.5020818885799802E-2</v>
      </c>
    </row>
    <row r="11" spans="1:18" x14ac:dyDescent="0.3">
      <c r="A11" s="22" t="s">
        <v>10</v>
      </c>
      <c r="B11" s="2">
        <v>0.5</v>
      </c>
      <c r="H11" s="4">
        <v>1.03</v>
      </c>
      <c r="I11" s="10">
        <f t="shared" si="6"/>
        <v>704531355000.92749</v>
      </c>
      <c r="J11" s="7">
        <f t="shared" si="0"/>
        <v>1.5244466209087152E-2</v>
      </c>
      <c r="K11" s="7">
        <f t="shared" si="1"/>
        <v>2.2364732328735044E-4</v>
      </c>
      <c r="L11" s="8">
        <f t="shared" si="2"/>
        <v>130.73008044167881</v>
      </c>
      <c r="M11" s="9">
        <f t="shared" si="3"/>
        <v>135.65070627677827</v>
      </c>
      <c r="N11" s="9">
        <f t="shared" si="4"/>
        <v>12985.147562746834</v>
      </c>
      <c r="O11" s="2">
        <f t="shared" si="5"/>
        <v>257.5</v>
      </c>
      <c r="P11">
        <f>B27</f>
        <v>1.5020818885799802E-2</v>
      </c>
    </row>
    <row r="12" spans="1:18" x14ac:dyDescent="0.3">
      <c r="A12" s="22" t="s">
        <v>11</v>
      </c>
      <c r="B12" s="2">
        <v>200</v>
      </c>
      <c r="H12" s="4">
        <v>1.04</v>
      </c>
      <c r="I12" s="10">
        <f t="shared" si="6"/>
        <v>530591632742.48767</v>
      </c>
      <c r="J12" s="7">
        <f t="shared" si="0"/>
        <v>1.5318289721767245E-2</v>
      </c>
      <c r="K12" s="7">
        <f t="shared" si="1"/>
        <v>2.9747083596744391E-4</v>
      </c>
      <c r="L12" s="8">
        <f t="shared" si="2"/>
        <v>130.73008044167881</v>
      </c>
      <c r="M12" s="9">
        <f t="shared" si="3"/>
        <v>137.29894575534809</v>
      </c>
      <c r="N12" s="9">
        <f t="shared" si="4"/>
        <v>13043.297451550774</v>
      </c>
      <c r="O12" s="2">
        <f t="shared" si="5"/>
        <v>260</v>
      </c>
      <c r="P12">
        <f>B27</f>
        <v>1.5020818885799802E-2</v>
      </c>
    </row>
    <row r="13" spans="1:18" x14ac:dyDescent="0.3">
      <c r="A13" s="22" t="s">
        <v>12</v>
      </c>
      <c r="B13" s="2">
        <v>250</v>
      </c>
      <c r="H13" s="4">
        <v>1.05</v>
      </c>
      <c r="I13" s="10">
        <f t="shared" si="6"/>
        <v>426224616441.94312</v>
      </c>
      <c r="J13" s="7">
        <f t="shared" si="0"/>
        <v>1.539175915871867E-2</v>
      </c>
      <c r="K13" s="7">
        <f t="shared" si="1"/>
        <v>3.7094027291886822E-4</v>
      </c>
      <c r="L13" s="8">
        <f t="shared" si="2"/>
        <v>130.73008044167881</v>
      </c>
      <c r="M13" s="9">
        <f t="shared" si="3"/>
        <v>138.9511521675756</v>
      </c>
      <c r="N13" s="9">
        <f t="shared" si="4"/>
        <v>13101.587293774164</v>
      </c>
      <c r="O13" s="2">
        <f t="shared" si="5"/>
        <v>262.5</v>
      </c>
      <c r="P13">
        <f>B27</f>
        <v>1.5020818885799802E-2</v>
      </c>
    </row>
    <row r="14" spans="1:18" x14ac:dyDescent="0.3">
      <c r="A14" s="22"/>
      <c r="B14" s="2">
        <f>0.15+0.01*B8</f>
        <v>0.19</v>
      </c>
      <c r="H14" s="4">
        <v>1.06</v>
      </c>
      <c r="I14" s="10">
        <f t="shared" si="6"/>
        <v>356643997879.87738</v>
      </c>
      <c r="J14" s="7">
        <f t="shared" ref="J14:J72" si="7">$B$27*POWER(H14,$B$11)</f>
        <v>1.546487956629472E-2</v>
      </c>
      <c r="K14" s="7">
        <f t="shared" si="1"/>
        <v>4.4406068049491869E-4</v>
      </c>
      <c r="L14" s="8">
        <f t="shared" si="2"/>
        <v>130.73008044167881</v>
      </c>
      <c r="M14" s="9">
        <f t="shared" si="3"/>
        <v>140.60729714359812</v>
      </c>
      <c r="N14" s="9">
        <f t="shared" si="4"/>
        <v>13160.016088528237</v>
      </c>
      <c r="O14" s="2">
        <f t="shared" si="5"/>
        <v>265</v>
      </c>
      <c r="P14">
        <f>B27</f>
        <v>1.5020818885799802E-2</v>
      </c>
    </row>
    <row r="15" spans="1:18" x14ac:dyDescent="0.3">
      <c r="A15" s="22" t="s">
        <v>14</v>
      </c>
      <c r="B15" s="2">
        <f>B9</f>
        <v>16</v>
      </c>
      <c r="H15" s="4">
        <v>1.07</v>
      </c>
      <c r="I15" s="10">
        <f t="shared" si="6"/>
        <v>306941358309.95209</v>
      </c>
      <c r="J15" s="7">
        <f t="shared" si="7"/>
        <v>1.5537655872106319E-2</v>
      </c>
      <c r="K15" s="7">
        <f t="shared" si="1"/>
        <v>5.1683698630651705E-4</v>
      </c>
      <c r="L15" s="8">
        <f t="shared" si="2"/>
        <v>130.73008044167881</v>
      </c>
      <c r="M15" s="9">
        <f t="shared" si="3"/>
        <v>142.26735278249831</v>
      </c>
      <c r="N15" s="9">
        <f t="shared" si="4"/>
        <v>13218.582851468636</v>
      </c>
      <c r="O15" s="2">
        <f t="shared" si="5"/>
        <v>267.5</v>
      </c>
      <c r="P15">
        <f>B27</f>
        <v>1.5020818885799802E-2</v>
      </c>
    </row>
    <row r="16" spans="1:18" x14ac:dyDescent="0.3">
      <c r="H16" s="4">
        <v>1.08</v>
      </c>
      <c r="I16" s="10">
        <f t="shared" si="6"/>
        <v>269662487565.46198</v>
      </c>
      <c r="J16" s="7">
        <f t="shared" si="7"/>
        <v>1.5610092888897236E-2</v>
      </c>
      <c r="K16" s="7">
        <f t="shared" si="1"/>
        <v>5.8927400309743451E-4</v>
      </c>
      <c r="L16" s="8">
        <f t="shared" si="2"/>
        <v>130.73008044167881</v>
      </c>
      <c r="M16" s="9">
        <f t="shared" si="3"/>
        <v>143.93129164023762</v>
      </c>
      <c r="N16" s="9">
        <f t="shared" si="4"/>
        <v>13277.286614369679</v>
      </c>
      <c r="O16" s="2">
        <f t="shared" si="5"/>
        <v>270</v>
      </c>
      <c r="P16">
        <f>B27</f>
        <v>1.5020818885799802E-2</v>
      </c>
    </row>
    <row r="17" spans="1:16" x14ac:dyDescent="0.3">
      <c r="A17" t="s">
        <v>4</v>
      </c>
      <c r="H17" s="4">
        <v>1.0900000000000001</v>
      </c>
      <c r="I17" s="10">
        <f t="shared" si="6"/>
        <v>240666157093.82776</v>
      </c>
      <c r="J17" s="7">
        <f t="shared" si="7"/>
        <v>1.5682195318258218E-2</v>
      </c>
      <c r="K17" s="7">
        <f t="shared" si="1"/>
        <v>6.6137643245841628E-4</v>
      </c>
      <c r="L17" s="8">
        <f t="shared" si="2"/>
        <v>130.73008044167881</v>
      </c>
      <c r="M17" s="9">
        <f t="shared" si="3"/>
        <v>145.59908671800542</v>
      </c>
      <c r="N17" s="9">
        <f t="shared" si="4"/>
        <v>13336.126424713328</v>
      </c>
      <c r="O17" s="2">
        <f t="shared" si="5"/>
        <v>272.5</v>
      </c>
      <c r="P17">
        <f>B27</f>
        <v>1.5020818885799802E-2</v>
      </c>
    </row>
    <row r="18" spans="1:16" x14ac:dyDescent="0.3">
      <c r="H18" s="4">
        <v>1.1000000000000001</v>
      </c>
      <c r="I18" s="10">
        <f t="shared" si="6"/>
        <v>217467629169.52652</v>
      </c>
      <c r="J18" s="7">
        <f t="shared" si="7"/>
        <v>1.575396775418815E-2</v>
      </c>
      <c r="K18" s="7">
        <f t="shared" si="1"/>
        <v>7.3314886838834852E-4</v>
      </c>
      <c r="L18" s="8">
        <f t="shared" si="2"/>
        <v>130.73008044167881</v>
      </c>
      <c r="M18" s="9">
        <f t="shared" si="3"/>
        <v>147.2707114509771</v>
      </c>
      <c r="N18" s="9">
        <f t="shared" si="4"/>
        <v>13395.101345292567</v>
      </c>
      <c r="O18" s="2">
        <f t="shared" si="5"/>
        <v>275</v>
      </c>
      <c r="P18">
        <f>B27</f>
        <v>1.5020818885799802E-2</v>
      </c>
    </row>
    <row r="19" spans="1:16" x14ac:dyDescent="0.3">
      <c r="A19" s="22" t="s">
        <v>13</v>
      </c>
      <c r="B19" s="2">
        <f>1-(1/(3*B11))+(1-B11)/(10*B11*B11)</f>
        <v>0.53333333333333344</v>
      </c>
      <c r="H19" s="4">
        <v>1.1100000000000001</v>
      </c>
      <c r="I19" s="10">
        <f t="shared" si="6"/>
        <v>198485706535.59219</v>
      </c>
      <c r="J19" s="7">
        <f t="shared" si="7"/>
        <v>1.5825414686509796E-2</v>
      </c>
      <c r="K19" s="7">
        <f t="shared" si="1"/>
        <v>8.045958007099948E-4</v>
      </c>
      <c r="L19" s="8">
        <f t="shared" si="2"/>
        <v>130.73008044167881</v>
      </c>
      <c r="M19" s="9">
        <f t="shared" si="3"/>
        <v>148.94613969744842</v>
      </c>
      <c r="N19" s="9">
        <f t="shared" si="4"/>
        <v>13454.210453828076</v>
      </c>
      <c r="O19" s="2">
        <f t="shared" si="5"/>
        <v>277.5</v>
      </c>
      <c r="P19">
        <f>B27</f>
        <v>1.5020818885799802E-2</v>
      </c>
    </row>
    <row r="20" spans="1:16" x14ac:dyDescent="0.3">
      <c r="A20" s="22" t="s">
        <v>15</v>
      </c>
      <c r="B20" s="4">
        <f>(2*B19*B10*B10*B10*B10/100)*SQRT((2*B9*B15)/(B9+B15)*(B12/B14))</f>
        <v>127682452.24189149</v>
      </c>
      <c r="H20" s="4">
        <v>1.1200000000000001</v>
      </c>
      <c r="I20" s="10">
        <f t="shared" si="6"/>
        <v>182666257223.70453</v>
      </c>
      <c r="J20" s="7">
        <f t="shared" si="7"/>
        <v>1.5896540504147436E-2</v>
      </c>
      <c r="K20" s="7">
        <f t="shared" si="1"/>
        <v>8.7572161834763469E-4</v>
      </c>
      <c r="L20" s="8">
        <f t="shared" si="2"/>
        <v>130.73008044167881</v>
      </c>
      <c r="M20" s="9">
        <f t="shared" si="3"/>
        <v>150.62534572834181</v>
      </c>
      <c r="N20" s="9">
        <f t="shared" si="4"/>
        <v>13513.452842597995</v>
      </c>
      <c r="O20" s="2">
        <f t="shared" si="5"/>
        <v>280</v>
      </c>
      <c r="P20">
        <f>B27</f>
        <v>1.5020818885799802E-2</v>
      </c>
    </row>
    <row r="21" spans="1:16" x14ac:dyDescent="0.3">
      <c r="H21" s="4">
        <v>1.1299999999999999</v>
      </c>
      <c r="I21" s="10">
        <f t="shared" si="6"/>
        <v>169279497149.05945</v>
      </c>
      <c r="J21" s="7">
        <f t="shared" si="7"/>
        <v>1.5967349498273029E-2</v>
      </c>
      <c r="K21" s="7">
        <f t="shared" si="1"/>
        <v>9.4653061247322763E-4</v>
      </c>
      <c r="L21" s="8">
        <f t="shared" si="2"/>
        <v>130.73008044167881</v>
      </c>
      <c r="M21" s="9">
        <f t="shared" si="3"/>
        <v>152.30830421706116</v>
      </c>
      <c r="N21" s="9">
        <f t="shared" si="4"/>
        <v>13572.827618080011</v>
      </c>
      <c r="O21" s="2">
        <f t="shared" si="5"/>
        <v>282.5</v>
      </c>
      <c r="P21">
        <f>B27</f>
        <v>1.5020818885799802E-2</v>
      </c>
    </row>
    <row r="22" spans="1:16" x14ac:dyDescent="0.3">
      <c r="H22" s="4">
        <v>1.1400000000000001</v>
      </c>
      <c r="I22" s="10">
        <f t="shared" si="6"/>
        <v>157804151592.63449</v>
      </c>
      <c r="J22" s="7">
        <f t="shared" si="7"/>
        <v>1.6037845865327426E-2</v>
      </c>
      <c r="K22" s="7">
        <f t="shared" si="1"/>
        <v>1.0170269795276247E-3</v>
      </c>
      <c r="L22" s="8">
        <f t="shared" si="2"/>
        <v>130.73008044167881</v>
      </c>
      <c r="M22" s="9">
        <f t="shared" si="3"/>
        <v>153.99499022968757</v>
      </c>
      <c r="N22" s="9">
        <f t="shared" si="4"/>
        <v>13632.333900605474</v>
      </c>
      <c r="O22" s="2">
        <f t="shared" si="5"/>
        <v>285.00000000000006</v>
      </c>
      <c r="P22">
        <f>B27</f>
        <v>1.5020818885799802E-2</v>
      </c>
    </row>
    <row r="23" spans="1:16" x14ac:dyDescent="0.3">
      <c r="A23" s="6" t="s">
        <v>17</v>
      </c>
      <c r="H23" s="4">
        <v>1.1499999999999999</v>
      </c>
      <c r="I23" s="10">
        <f t="shared" si="6"/>
        <v>147857952090.11191</v>
      </c>
      <c r="J23" s="7">
        <f t="shared" si="7"/>
        <v>1.610803370992251E-2</v>
      </c>
      <c r="K23" s="7">
        <f t="shared" si="1"/>
        <v>1.0872148241227089E-3</v>
      </c>
      <c r="L23" s="8">
        <f t="shared" si="2"/>
        <v>130.73008044167881</v>
      </c>
      <c r="M23" s="9">
        <f t="shared" si="3"/>
        <v>155.6853792154958</v>
      </c>
      <c r="N23" s="9">
        <f t="shared" si="4"/>
        <v>13691.970824024787</v>
      </c>
      <c r="O23" s="2">
        <f t="shared" si="5"/>
        <v>287.5</v>
      </c>
      <c r="P23">
        <f>B27</f>
        <v>1.5020818885799802E-2</v>
      </c>
    </row>
    <row r="24" spans="1:16" x14ac:dyDescent="0.3">
      <c r="H24" s="4">
        <v>1.1599999999999999</v>
      </c>
      <c r="I24" s="10">
        <f t="shared" si="6"/>
        <v>139154196987.04562</v>
      </c>
      <c r="J24" s="7">
        <f t="shared" si="7"/>
        <v>1.617791704763008E-2</v>
      </c>
      <c r="K24" s="7">
        <f t="shared" si="1"/>
        <v>1.1570981618302788E-3</v>
      </c>
      <c r="L24" s="8">
        <f t="shared" si="2"/>
        <v>130.73008044167881</v>
      </c>
      <c r="M24" s="9">
        <f t="shared" si="3"/>
        <v>157.37944699777862</v>
      </c>
      <c r="N24" s="9">
        <f t="shared" si="4"/>
        <v>13751.737535383725</v>
      </c>
      <c r="O24" s="2">
        <f t="shared" si="5"/>
        <v>290</v>
      </c>
      <c r="P24">
        <f>B27</f>
        <v>1.5020818885799802E-2</v>
      </c>
    </row>
    <row r="25" spans="1:16" x14ac:dyDescent="0.3">
      <c r="A25" s="22" t="s">
        <v>18</v>
      </c>
      <c r="B25" s="2">
        <f>2*B19*SQRT((2*B9*B15)/(B9+B15))*POWER(B12/B14,1/B11)</f>
        <v>4727608.4949215148</v>
      </c>
      <c r="H25" s="4">
        <v>1.17</v>
      </c>
      <c r="I25" s="10">
        <f t="shared" si="6"/>
        <v>131473643562.43742</v>
      </c>
      <c r="J25" s="7">
        <f t="shared" si="7"/>
        <v>1.6247499807662713E-2</v>
      </c>
      <c r="K25" s="7">
        <f t="shared" si="1"/>
        <v>1.2266809218629115E-3</v>
      </c>
      <c r="L25" s="8">
        <f t="shared" si="2"/>
        <v>130.73008044167881</v>
      </c>
      <c r="M25" s="9">
        <f t="shared" si="3"/>
        <v>159.07716976497244</v>
      </c>
      <c r="N25" s="9">
        <f t="shared" si="4"/>
        <v>13811.633194610326</v>
      </c>
      <c r="O25" s="2">
        <f t="shared" si="5"/>
        <v>292.5</v>
      </c>
      <c r="P25">
        <f>B27</f>
        <v>1.5020818885799802E-2</v>
      </c>
    </row>
    <row r="26" spans="1:16" x14ac:dyDescent="0.3">
      <c r="A26" s="22" t="s">
        <v>19</v>
      </c>
      <c r="B26" s="2">
        <f>(2+B11)/(2*B11)</f>
        <v>2.5</v>
      </c>
      <c r="H26" s="4">
        <v>1.18</v>
      </c>
      <c r="I26" s="10">
        <f t="shared" si="6"/>
        <v>124645769444.13126</v>
      </c>
      <c r="J26" s="7">
        <f t="shared" si="7"/>
        <v>1.6316785835451784E-2</v>
      </c>
      <c r="K26" s="7">
        <f t="shared" si="1"/>
        <v>1.2959669496519829E-3</v>
      </c>
      <c r="L26" s="8">
        <f t="shared" si="2"/>
        <v>130.73008044167881</v>
      </c>
      <c r="M26" s="9">
        <f t="shared" si="3"/>
        <v>160.77852406206307</v>
      </c>
      <c r="N26" s="9">
        <f t="shared" si="4"/>
        <v>13871.656974211679</v>
      </c>
      <c r="O26" s="2">
        <f t="shared" si="5"/>
        <v>295</v>
      </c>
      <c r="P26">
        <f>B27</f>
        <v>1.5020818885799802E-2</v>
      </c>
    </row>
    <row r="27" spans="1:16" x14ac:dyDescent="0.3">
      <c r="A27" s="22" t="s">
        <v>20</v>
      </c>
      <c r="B27" s="2">
        <f>B14/B12*POWER(O8,B11)</f>
        <v>1.5020818885799802E-2</v>
      </c>
      <c r="H27" s="4">
        <v>1.19</v>
      </c>
      <c r="I27" s="10">
        <f t="shared" si="6"/>
        <v>118535951471.68547</v>
      </c>
      <c r="J27" s="7">
        <f t="shared" si="7"/>
        <v>1.6385778895127323E-2</v>
      </c>
      <c r="K27" s="7">
        <f>J27-$B$27</f>
        <v>1.3649600093275215E-3</v>
      </c>
      <c r="L27" s="8">
        <f t="shared" si="2"/>
        <v>130.73008044167881</v>
      </c>
      <c r="M27" s="9">
        <f t="shared" si="3"/>
        <v>162.48348678226824</v>
      </c>
      <c r="N27" s="9">
        <f t="shared" si="4"/>
        <v>13931.808058980519</v>
      </c>
      <c r="O27" s="2">
        <f t="shared" si="5"/>
        <v>297.5</v>
      </c>
      <c r="P27">
        <f>B27</f>
        <v>1.5020818885799802E-2</v>
      </c>
    </row>
    <row r="28" spans="1:16" x14ac:dyDescent="0.3">
      <c r="H28" s="4">
        <v>1.2</v>
      </c>
      <c r="I28" s="10">
        <f t="shared" si="6"/>
        <v>113036490900.11931</v>
      </c>
      <c r="J28" s="7">
        <f t="shared" si="7"/>
        <v>1.6454482671904334E-2</v>
      </c>
      <c r="K28" s="7">
        <f t="shared" si="1"/>
        <v>1.4336637861045321E-3</v>
      </c>
      <c r="L28" s="8">
        <f t="shared" si="2"/>
        <v>130.73008044167881</v>
      </c>
      <c r="M28" s="9">
        <f t="shared" si="3"/>
        <v>164.19203515898081</v>
      </c>
      <c r="N28" s="9">
        <f t="shared" si="4"/>
        <v>13992.085645710937</v>
      </c>
      <c r="O28" s="2">
        <f t="shared" si="5"/>
        <v>300</v>
      </c>
      <c r="P28">
        <f>B27</f>
        <v>1.5020818885799802E-2</v>
      </c>
    </row>
    <row r="29" spans="1:16" x14ac:dyDescent="0.3">
      <c r="H29" s="4">
        <v>1.21</v>
      </c>
      <c r="I29" s="10">
        <f t="shared" si="6"/>
        <v>108060202830.91843</v>
      </c>
      <c r="J29" s="7">
        <f t="shared" si="7"/>
        <v>1.6522900774379783E-2</v>
      </c>
      <c r="K29" s="7">
        <f t="shared" si="1"/>
        <v>1.502081888579981E-3</v>
      </c>
      <c r="L29" s="8">
        <f t="shared" si="2"/>
        <v>130.73008044167881</v>
      </c>
      <c r="M29" s="9">
        <f t="shared" si="3"/>
        <v>165.9041467579664</v>
      </c>
      <c r="N29" s="9">
        <f t="shared" si="4"/>
        <v>14052.488942923152</v>
      </c>
      <c r="O29" s="2">
        <f t="shared" si="5"/>
        <v>302.5</v>
      </c>
      <c r="P29">
        <f>B27</f>
        <v>1.5020818885799802E-2</v>
      </c>
    </row>
    <row r="30" spans="1:16" x14ac:dyDescent="0.3">
      <c r="A30" t="s">
        <v>25</v>
      </c>
      <c r="H30" s="4">
        <v>1.22</v>
      </c>
      <c r="I30" s="10">
        <f t="shared" si="6"/>
        <v>103535753979.82362</v>
      </c>
      <c r="J30" s="7">
        <f t="shared" si="7"/>
        <v>1.6591036736744332E-2</v>
      </c>
      <c r="K30" s="7">
        <f t="shared" si="1"/>
        <v>1.5702178509445306E-3</v>
      </c>
      <c r="L30" s="8">
        <f t="shared" si="2"/>
        <v>130.73008044167881</v>
      </c>
      <c r="M30" s="9">
        <f t="shared" si="3"/>
        <v>167.61979946979707</v>
      </c>
      <c r="N30" s="9">
        <f t="shared" si="4"/>
        <v>14113.017170596535</v>
      </c>
      <c r="O30" s="2">
        <f t="shared" si="5"/>
        <v>305</v>
      </c>
      <c r="P30">
        <f>B27</f>
        <v>1.5020818885799802E-2</v>
      </c>
    </row>
    <row r="31" spans="1:16" x14ac:dyDescent="0.3">
      <c r="A31" s="22" t="s">
        <v>16</v>
      </c>
      <c r="B31" s="2">
        <f>1.5+0.1*B8</f>
        <v>1.9</v>
      </c>
      <c r="H31" s="4">
        <v>1.23</v>
      </c>
      <c r="I31" s="10">
        <f t="shared" si="6"/>
        <v>99404216678.905579</v>
      </c>
      <c r="J31" s="7">
        <f t="shared" si="7"/>
        <v>1.6658894020912671E-2</v>
      </c>
      <c r="K31" s="7">
        <f t="shared" si="1"/>
        <v>1.6380751351128698E-3</v>
      </c>
      <c r="L31" s="8">
        <f t="shared" si="2"/>
        <v>130.73008044167881</v>
      </c>
      <c r="M31" s="9">
        <f t="shared" si="3"/>
        <v>169.3389715025275</v>
      </c>
      <c r="N31" s="9">
        <f t="shared" si="4"/>
        <v>14173.669559911266</v>
      </c>
      <c r="O31" s="2">
        <f t="shared" si="5"/>
        <v>307.5</v>
      </c>
      <c r="P31">
        <f>B27</f>
        <v>1.5020818885799802E-2</v>
      </c>
    </row>
    <row r="32" spans="1:16" x14ac:dyDescent="0.3">
      <c r="A32" s="22" t="s">
        <v>20</v>
      </c>
      <c r="B32" s="2">
        <f>B14/B12*POWER(B33,B11)</f>
        <v>2.0704769981818201E-2</v>
      </c>
      <c r="H32" s="4">
        <v>1.24</v>
      </c>
      <c r="I32" s="10">
        <f t="shared" si="6"/>
        <v>95616484377.940857</v>
      </c>
      <c r="J32" s="7">
        <f t="shared" si="7"/>
        <v>1.6726476018576058E-2</v>
      </c>
      <c r="K32" s="7">
        <f t="shared" si="1"/>
        <v>1.7056571327762563E-3</v>
      </c>
      <c r="L32" s="8">
        <f t="shared" si="2"/>
        <v>130.73008044167881</v>
      </c>
      <c r="M32" s="9">
        <f t="shared" si="3"/>
        <v>171.06164137458498</v>
      </c>
      <c r="N32" s="9">
        <f t="shared" si="4"/>
        <v>14234.445352997454</v>
      </c>
      <c r="O32" s="2">
        <f t="shared" si="5"/>
        <v>310</v>
      </c>
      <c r="P32">
        <f>B27</f>
        <v>1.5020818885799802E-2</v>
      </c>
    </row>
    <row r="33" spans="1:16" x14ac:dyDescent="0.3">
      <c r="A33" s="22" t="s">
        <v>36</v>
      </c>
      <c r="B33" s="2">
        <f>B31*B13</f>
        <v>475</v>
      </c>
      <c r="H33" s="4">
        <v>1.25</v>
      </c>
      <c r="I33" s="10">
        <f t="shared" si="6"/>
        <v>92131307425.289185</v>
      </c>
      <c r="J33" s="7">
        <f t="shared" si="7"/>
        <v>1.6793786053180503E-2</v>
      </c>
      <c r="K33" s="7">
        <f t="shared" si="1"/>
        <v>1.7729671673807016E-3</v>
      </c>
      <c r="L33" s="8">
        <f t="shared" si="2"/>
        <v>130.73008044167881</v>
      </c>
      <c r="M33" s="9">
        <f t="shared" si="3"/>
        <v>172.78778790788044</v>
      </c>
      <c r="N33" s="9">
        <f t="shared" si="4"/>
        <v>14295.343802692118</v>
      </c>
      <c r="O33" s="2">
        <f t="shared" si="5"/>
        <v>312.5</v>
      </c>
      <c r="P33">
        <f>B27</f>
        <v>1.5020818885799802E-2</v>
      </c>
    </row>
    <row r="34" spans="1:16" x14ac:dyDescent="0.3">
      <c r="A34" s="24" t="s">
        <v>29</v>
      </c>
      <c r="B34" s="2">
        <f>POWER(B31,B11)*B32</f>
        <v>2.8539555883019624E-2</v>
      </c>
      <c r="H34" s="4">
        <v>1.26</v>
      </c>
      <c r="I34" s="10">
        <f t="shared" si="6"/>
        <v>88913782129.951599</v>
      </c>
      <c r="J34" s="7">
        <f t="shared" si="7"/>
        <v>1.6860827381833907E-2</v>
      </c>
      <c r="K34" s="7">
        <f t="shared" si="1"/>
        <v>1.840008496034105E-3</v>
      </c>
      <c r="L34" s="8">
        <f t="shared" si="2"/>
        <v>130.73008044167881</v>
      </c>
      <c r="M34" s="9">
        <f t="shared" si="3"/>
        <v>174.5173902211246</v>
      </c>
      <c r="N34" s="9">
        <f t="shared" si="4"/>
        <v>14356.364172303371</v>
      </c>
      <c r="O34" s="2">
        <f t="shared" si="5"/>
        <v>315</v>
      </c>
      <c r="P34">
        <f>B27</f>
        <v>1.5020818885799802E-2</v>
      </c>
    </row>
    <row r="35" spans="1:16" x14ac:dyDescent="0.3">
      <c r="A35" s="22" t="s">
        <v>26</v>
      </c>
      <c r="B35" s="2">
        <f>B34-B32</f>
        <v>7.8347859012014229E-3</v>
      </c>
      <c r="C35" s="23"/>
      <c r="H35" s="4">
        <v>1.27</v>
      </c>
      <c r="I35" s="10">
        <f t="shared" si="6"/>
        <v>85934175587.474808</v>
      </c>
      <c r="J35" s="7">
        <f t="shared" si="7"/>
        <v>1.6927603197145188E-2</v>
      </c>
      <c r="K35" s="7">
        <f t="shared" si="1"/>
        <v>1.9067843113453869E-3</v>
      </c>
      <c r="L35" s="8">
        <f t="shared" si="2"/>
        <v>130.73008044167881</v>
      </c>
      <c r="M35" s="9">
        <f t="shared" si="3"/>
        <v>176.2504277233447</v>
      </c>
      <c r="N35" s="9">
        <f t="shared" si="4"/>
        <v>14417.505735381697</v>
      </c>
      <c r="O35" s="2">
        <f t="shared" si="5"/>
        <v>317.5</v>
      </c>
      <c r="P35">
        <f>B27</f>
        <v>1.5020818885799802E-2</v>
      </c>
    </row>
    <row r="36" spans="1:16" x14ac:dyDescent="0.3">
      <c r="H36" s="4">
        <v>1.28</v>
      </c>
      <c r="I36" s="10">
        <f t="shared" si="6"/>
        <v>83167002328.744354</v>
      </c>
      <c r="J36" s="7">
        <f t="shared" si="7"/>
        <v>1.6994116628998402E-2</v>
      </c>
      <c r="K36" s="7">
        <f t="shared" si="1"/>
        <v>1.9732977431986005E-3</v>
      </c>
      <c r="L36" s="8">
        <f t="shared" si="2"/>
        <v>130.73008044167881</v>
      </c>
      <c r="M36" s="9">
        <f t="shared" si="3"/>
        <v>177.98688010758835</v>
      </c>
      <c r="N36" s="9">
        <f t="shared" si="4"/>
        <v>14478.767775497814</v>
      </c>
      <c r="O36" s="2">
        <f t="shared" si="5"/>
        <v>320</v>
      </c>
      <c r="P36">
        <f>B27</f>
        <v>1.5020818885799802E-2</v>
      </c>
    </row>
    <row r="37" spans="1:16" x14ac:dyDescent="0.3">
      <c r="C37" s="1"/>
      <c r="H37" s="4">
        <v>1.29</v>
      </c>
      <c r="I37" s="10">
        <f t="shared" si="6"/>
        <v>80590292006.838348</v>
      </c>
      <c r="J37" s="7">
        <f t="shared" si="7"/>
        <v>1.7060370746264569E-2</v>
      </c>
      <c r="K37" s="7">
        <f t="shared" si="1"/>
        <v>2.0395518604647677E-3</v>
      </c>
      <c r="L37" s="8">
        <f t="shared" si="2"/>
        <v>130.73008044167881</v>
      </c>
      <c r="M37" s="9">
        <f t="shared" si="3"/>
        <v>179.72672734482018</v>
      </c>
      <c r="N37" s="9">
        <f t="shared" si="4"/>
        <v>14540.149586027352</v>
      </c>
      <c r="O37" s="2">
        <f t="shared" si="5"/>
        <v>322.5</v>
      </c>
      <c r="P37">
        <f>B27</f>
        <v>1.5020818885799802E-2</v>
      </c>
    </row>
    <row r="38" spans="1:16" x14ac:dyDescent="0.3">
      <c r="A38" s="1" t="s">
        <v>28</v>
      </c>
      <c r="B38" t="s">
        <v>25</v>
      </c>
      <c r="C38">
        <f>B35</f>
        <v>7.8347859012014229E-3</v>
      </c>
      <c r="H38" s="4">
        <v>1.3</v>
      </c>
      <c r="I38" s="10">
        <f t="shared" si="6"/>
        <v>78185003546.397278</v>
      </c>
      <c r="J38" s="7">
        <f t="shared" si="7"/>
        <v>1.7126368558453949E-2</v>
      </c>
      <c r="K38" s="7">
        <f t="shared" si="1"/>
        <v>2.1055496726541476E-3</v>
      </c>
      <c r="L38" s="8">
        <f t="shared" si="2"/>
        <v>130.73008044167881</v>
      </c>
      <c r="M38" s="9">
        <f t="shared" si="3"/>
        <v>181.46994967798713</v>
      </c>
      <c r="N38" s="9">
        <f t="shared" si="4"/>
        <v>14601.650469941482</v>
      </c>
      <c r="O38" s="2">
        <f t="shared" si="5"/>
        <v>325</v>
      </c>
      <c r="P38">
        <f>B27</f>
        <v>1.5020818885799802E-2</v>
      </c>
    </row>
    <row r="39" spans="1:16" x14ac:dyDescent="0.3">
      <c r="H39" s="4">
        <v>1.31</v>
      </c>
      <c r="I39" s="10">
        <f t="shared" si="6"/>
        <v>75934552683.336212</v>
      </c>
      <c r="J39" s="7">
        <f t="shared" si="7"/>
        <v>1.7192113017311165E-2</v>
      </c>
      <c r="K39" s="7">
        <f t="shared" si="1"/>
        <v>2.1712941315113633E-3</v>
      </c>
      <c r="L39" s="8">
        <f t="shared" si="2"/>
        <v>130.73008044167881</v>
      </c>
      <c r="M39" s="9">
        <f t="shared" si="3"/>
        <v>183.21652761626044</v>
      </c>
      <c r="N39" s="9">
        <f t="shared" si="4"/>
        <v>14663.269739603764</v>
      </c>
      <c r="O39" s="2">
        <f t="shared" si="5"/>
        <v>327.5</v>
      </c>
      <c r="P39">
        <f>B27</f>
        <v>1.5020818885799802E-2</v>
      </c>
    </row>
    <row r="40" spans="1:16" x14ac:dyDescent="0.3">
      <c r="H40" s="4">
        <v>1.32</v>
      </c>
      <c r="I40" s="10">
        <f t="shared" si="6"/>
        <v>73824428090.76297</v>
      </c>
      <c r="J40" s="7">
        <f t="shared" si="7"/>
        <v>1.72576070183557E-2</v>
      </c>
      <c r="K40" s="7">
        <f t="shared" si="1"/>
        <v>2.2367881325558985E-3</v>
      </c>
      <c r="L40" s="8">
        <f t="shared" si="2"/>
        <v>130.73008044167881</v>
      </c>
      <c r="M40" s="9">
        <f t="shared" si="3"/>
        <v>184.9664419294418</v>
      </c>
      <c r="N40" s="9">
        <f t="shared" si="4"/>
        <v>14725.0067165728</v>
      </c>
      <c r="O40" s="2">
        <f t="shared" si="5"/>
        <v>330</v>
      </c>
      <c r="P40">
        <f>B27</f>
        <v>1.5020818885799802E-2</v>
      </c>
    </row>
    <row r="41" spans="1:16" x14ac:dyDescent="0.3">
      <c r="H41" s="4">
        <v>1.33</v>
      </c>
      <c r="I41" s="10">
        <f t="shared" si="6"/>
        <v>71841877300.09584</v>
      </c>
      <c r="J41" s="7">
        <f t="shared" si="7"/>
        <v>1.7322853402369946E-2</v>
      </c>
      <c r="K41" s="7">
        <f t="shared" si="1"/>
        <v>2.302034516570144E-3</v>
      </c>
      <c r="L41" s="8">
        <f t="shared" si="2"/>
        <v>130.73008044167881</v>
      </c>
      <c r="M41" s="9">
        <f t="shared" si="3"/>
        <v>186.71967364252851</v>
      </c>
      <c r="N41" s="9">
        <f t="shared" si="4"/>
        <v>14786.860731410499</v>
      </c>
      <c r="O41" s="2">
        <f t="shared" si="5"/>
        <v>332.5</v>
      </c>
      <c r="P41">
        <f>B27</f>
        <v>1.5020818885799802E-2</v>
      </c>
    </row>
    <row r="42" spans="1:16" x14ac:dyDescent="0.3">
      <c r="H42" s="4">
        <v>1.34</v>
      </c>
      <c r="I42" s="10">
        <f t="shared" si="6"/>
        <v>69975648047.782852</v>
      </c>
      <c r="J42" s="7">
        <f t="shared" si="7"/>
        <v>1.7387854956836972E-2</v>
      </c>
      <c r="K42" s="7">
        <f t="shared" si="1"/>
        <v>2.3670360710371704E-3</v>
      </c>
      <c r="L42" s="8">
        <f t="shared" si="2"/>
        <v>130.73008044167881</v>
      </c>
      <c r="M42" s="9">
        <f t="shared" si="3"/>
        <v>188.47620403043072</v>
      </c>
      <c r="N42" s="9">
        <f t="shared" si="4"/>
        <v>14848.831123495693</v>
      </c>
      <c r="O42" s="2">
        <f t="shared" si="5"/>
        <v>335</v>
      </c>
      <c r="P42">
        <f>B27</f>
        <v>1.5020818885799802E-2</v>
      </c>
    </row>
    <row r="43" spans="1:16" x14ac:dyDescent="0.3">
      <c r="H43" s="4">
        <v>1.35</v>
      </c>
      <c r="I43" s="10">
        <f t="shared" si="6"/>
        <v>68215773962.505554</v>
      </c>
      <c r="J43" s="7">
        <f t="shared" si="7"/>
        <v>1.7452614417330144E-2</v>
      </c>
      <c r="K43" s="7">
        <f t="shared" si="1"/>
        <v>2.4317955315303428E-3</v>
      </c>
      <c r="L43" s="8">
        <f t="shared" si="2"/>
        <v>130.73008044167881</v>
      </c>
      <c r="M43" s="9">
        <f t="shared" si="3"/>
        <v>190.23601461283769</v>
      </c>
      <c r="N43" s="9">
        <f t="shared" si="4"/>
        <v>14910.917240843009</v>
      </c>
      <c r="O43" s="2">
        <f t="shared" si="5"/>
        <v>337.5</v>
      </c>
      <c r="P43">
        <f>B27</f>
        <v>1.5020818885799802E-2</v>
      </c>
    </row>
    <row r="44" spans="1:16" x14ac:dyDescent="0.3">
      <c r="H44" s="4">
        <v>1.36</v>
      </c>
      <c r="I44" s="10">
        <f t="shared" si="6"/>
        <v>66553395971.110291</v>
      </c>
      <c r="J44" s="7">
        <f t="shared" si="7"/>
        <v>1.7517134468856489E-2</v>
      </c>
      <c r="K44" s="7">
        <f t="shared" si="1"/>
        <v>2.496315583056687E-3</v>
      </c>
      <c r="L44" s="8">
        <f t="shared" si="2"/>
        <v>130.73008044167881</v>
      </c>
      <c r="M44" s="9">
        <f t="shared" si="3"/>
        <v>191.99908714922833</v>
      </c>
      <c r="N44" s="9">
        <f t="shared" si="4"/>
        <v>14973.118439926871</v>
      </c>
      <c r="O44" s="2">
        <f t="shared" si="5"/>
        <v>340</v>
      </c>
      <c r="P44">
        <f>B27</f>
        <v>1.5020818885799802E-2</v>
      </c>
    </row>
    <row r="45" spans="1:16" x14ac:dyDescent="0.3">
      <c r="H45" s="4">
        <v>1.37</v>
      </c>
      <c r="I45" s="10">
        <f t="shared" si="6"/>
        <v>64980612665.672554</v>
      </c>
      <c r="J45" s="7">
        <f t="shared" si="7"/>
        <v>1.7581417747155659E-2</v>
      </c>
      <c r="K45" s="7">
        <f t="shared" si="1"/>
        <v>2.5605988613558572E-3</v>
      </c>
      <c r="L45" s="8">
        <f t="shared" si="2"/>
        <v>130.73008044167881</v>
      </c>
      <c r="M45" s="9">
        <f t="shared" si="3"/>
        <v>193.76540363401577</v>
      </c>
      <c r="N45" s="9">
        <f t="shared" si="4"/>
        <v>15035.434085510173</v>
      </c>
      <c r="O45" s="2">
        <f t="shared" si="5"/>
        <v>342.5</v>
      </c>
      <c r="P45">
        <f>B27</f>
        <v>1.5020818885799802E-2</v>
      </c>
    </row>
    <row r="46" spans="1:16" x14ac:dyDescent="0.3">
      <c r="H46" s="4">
        <v>1.38</v>
      </c>
      <c r="I46" s="10">
        <f t="shared" si="6"/>
        <v>63490354296.750679</v>
      </c>
      <c r="J46" s="7">
        <f t="shared" si="7"/>
        <v>1.7645466839956374E-2</v>
      </c>
      <c r="K46" s="7">
        <f t="shared" si="1"/>
        <v>2.6246479541565722E-3</v>
      </c>
      <c r="L46" s="8">
        <f t="shared" si="2"/>
        <v>130.73008044167881</v>
      </c>
      <c r="M46" s="9">
        <f t="shared" si="3"/>
        <v>195.53494629182782</v>
      </c>
      <c r="N46" s="9">
        <f t="shared" si="4"/>
        <v>15097.863550477781</v>
      </c>
      <c r="O46" s="2">
        <f t="shared" si="5"/>
        <v>345</v>
      </c>
      <c r="P46">
        <f>B27</f>
        <v>1.5020818885799802E-2</v>
      </c>
    </row>
    <row r="47" spans="1:16" x14ac:dyDescent="0.3">
      <c r="H47" s="4">
        <v>1.39</v>
      </c>
      <c r="I47" s="10">
        <f t="shared" si="6"/>
        <v>62076276152.234749</v>
      </c>
      <c r="J47" s="7">
        <f t="shared" si="7"/>
        <v>1.7709284288191886E-2</v>
      </c>
      <c r="K47" s="7">
        <f t="shared" si="1"/>
        <v>2.6884654023920842E-3</v>
      </c>
      <c r="L47" s="8">
        <f t="shared" si="2"/>
        <v>130.73008044167881</v>
      </c>
      <c r="M47" s="9">
        <f t="shared" si="3"/>
        <v>197.30769757291611</v>
      </c>
      <c r="N47" s="9">
        <f t="shared" si="4"/>
        <v>15160.406215674577</v>
      </c>
      <c r="O47" s="2">
        <f t="shared" si="5"/>
        <v>347.5</v>
      </c>
      <c r="P47">
        <f>B27</f>
        <v>1.5020818885799802E-2</v>
      </c>
    </row>
    <row r="48" spans="1:16" x14ac:dyDescent="0.3">
      <c r="H48" s="4">
        <v>1.4</v>
      </c>
      <c r="I48" s="10">
        <f t="shared" si="6"/>
        <v>60732667929.312218</v>
      </c>
      <c r="J48" s="7">
        <f t="shared" si="7"/>
        <v>1.7772872587176219E-2</v>
      </c>
      <c r="K48" s="7">
        <f t="shared" si="1"/>
        <v>2.7520537013764178E-3</v>
      </c>
      <c r="L48" s="8">
        <f t="shared" si="2"/>
        <v>130.73008044167881</v>
      </c>
      <c r="M48" s="9">
        <f t="shared" si="3"/>
        <v>199.0836401486855</v>
      </c>
      <c r="N48" s="9">
        <f t="shared" si="4"/>
        <v>15223.061469747718</v>
      </c>
      <c r="O48" s="2">
        <f t="shared" si="5"/>
        <v>350</v>
      </c>
      <c r="P48">
        <f>B27</f>
        <v>1.5020818885799802E-2</v>
      </c>
    </row>
    <row r="49" spans="8:16" x14ac:dyDescent="0.3">
      <c r="H49" s="4">
        <v>1.41</v>
      </c>
      <c r="I49" s="10">
        <f t="shared" si="6"/>
        <v>59454376369.02137</v>
      </c>
      <c r="J49" s="7">
        <f t="shared" si="7"/>
        <v>1.7836234187742658E-2</v>
      </c>
      <c r="K49" s="7">
        <f t="shared" si="1"/>
        <v>2.8154153019428561E-3</v>
      </c>
      <c r="L49" s="8">
        <f t="shared" si="2"/>
        <v>130.73008044167881</v>
      </c>
      <c r="M49" s="9">
        <f t="shared" si="3"/>
        <v>200.86275690734945</v>
      </c>
      <c r="N49" s="9">
        <f t="shared" si="4"/>
        <v>15285.828708993384</v>
      </c>
      <c r="O49" s="2">
        <f t="shared" si="5"/>
        <v>352.5</v>
      </c>
      <c r="P49">
        <f>B27</f>
        <v>1.5020818885799802E-2</v>
      </c>
    </row>
    <row r="50" spans="8:16" x14ac:dyDescent="0.3">
      <c r="H50" s="4">
        <v>1.42</v>
      </c>
      <c r="I50" s="10">
        <f t="shared" si="6"/>
        <v>58236738942.963013</v>
      </c>
      <c r="J50" s="7">
        <f t="shared" si="7"/>
        <v>1.7899371497345933E-2</v>
      </c>
      <c r="K50" s="7">
        <f t="shared" si="1"/>
        <v>2.8785526115461309E-3</v>
      </c>
      <c r="L50" s="8">
        <f t="shared" si="2"/>
        <v>130.73008044167881</v>
      </c>
      <c r="M50" s="9">
        <f t="shared" si="3"/>
        <v>202.64503094969422</v>
      </c>
      <c r="N50" s="9">
        <f t="shared" si="4"/>
        <v>15348.707337207308</v>
      </c>
      <c r="O50" s="2">
        <f t="shared" si="5"/>
        <v>355</v>
      </c>
      <c r="P50">
        <f>B27</f>
        <v>1.5020818885799802E-2</v>
      </c>
    </row>
    <row r="51" spans="8:16" x14ac:dyDescent="0.3">
      <c r="H51" s="4">
        <v>1.43</v>
      </c>
      <c r="I51" s="10">
        <f t="shared" si="6"/>
        <v>57075526792.983231</v>
      </c>
      <c r="J51" s="7">
        <f t="shared" si="7"/>
        <v>1.7962286881129587E-2</v>
      </c>
      <c r="K51" s="7">
        <f t="shared" si="1"/>
        <v>2.9414679953297853E-3</v>
      </c>
      <c r="L51" s="8">
        <f t="shared" si="2"/>
        <v>130.73008044167881</v>
      </c>
      <c r="M51" s="9">
        <f t="shared" si="3"/>
        <v>204.43044558496126</v>
      </c>
      <c r="N51" s="9">
        <f t="shared" si="4"/>
        <v>15411.696765539527</v>
      </c>
      <c r="O51" s="2">
        <f t="shared" si="5"/>
        <v>357.5</v>
      </c>
      <c r="P51">
        <f>B27</f>
        <v>1.5020818885799802E-2</v>
      </c>
    </row>
    <row r="52" spans="8:16" x14ac:dyDescent="0.3">
      <c r="H52" s="4">
        <v>1.44</v>
      </c>
      <c r="I52" s="10">
        <f t="shared" si="6"/>
        <v>55966895451.766495</v>
      </c>
      <c r="J52" s="7">
        <f t="shared" si="7"/>
        <v>1.8024982662959762E-2</v>
      </c>
      <c r="K52" s="7">
        <f t="shared" si="1"/>
        <v>3.0041637771599603E-3</v>
      </c>
      <c r="L52" s="8">
        <f t="shared" si="2"/>
        <v>130.73008044167881</v>
      </c>
      <c r="M52" s="9">
        <f t="shared" si="3"/>
        <v>206.21898432683233</v>
      </c>
      <c r="N52" s="9">
        <f t="shared" si="4"/>
        <v>15474.796412352738</v>
      </c>
      <c r="O52" s="2">
        <f t="shared" si="5"/>
        <v>360</v>
      </c>
      <c r="P52">
        <f>B27</f>
        <v>1.5020818885799802E-2</v>
      </c>
    </row>
    <row r="53" spans="8:16" x14ac:dyDescent="0.3">
      <c r="H53" s="4">
        <v>1.45</v>
      </c>
      <c r="I53" s="10">
        <f t="shared" si="6"/>
        <v>54907342133.974968</v>
      </c>
      <c r="J53" s="7">
        <f t="shared" si="7"/>
        <v>1.8087461126426781E-2</v>
      </c>
      <c r="K53" s="7">
        <f t="shared" si="1"/>
        <v>3.0666422406269798E-3</v>
      </c>
      <c r="L53" s="8">
        <f t="shared" si="2"/>
        <v>130.73008044167881</v>
      </c>
      <c r="M53" s="9">
        <f t="shared" si="3"/>
        <v>208.01063088952361</v>
      </c>
      <c r="N53" s="9">
        <f t="shared" si="4"/>
        <v>15538.005703084489</v>
      </c>
      <c r="O53" s="2">
        <f t="shared" si="5"/>
        <v>362.5</v>
      </c>
      <c r="P53">
        <f>B27</f>
        <v>1.5020818885799802E-2</v>
      </c>
    </row>
    <row r="54" spans="8:16" x14ac:dyDescent="0.3">
      <c r="H54" s="4">
        <v>1.46</v>
      </c>
      <c r="I54" s="10">
        <f t="shared" si="6"/>
        <v>53893668598.072197</v>
      </c>
      <c r="J54" s="7">
        <f t="shared" si="7"/>
        <v>1.814972451581566E-2</v>
      </c>
      <c r="K54" s="7">
        <f t="shared" si="1"/>
        <v>3.1289056300158585E-3</v>
      </c>
      <c r="L54" s="8">
        <f t="shared" si="2"/>
        <v>130.73008044167881</v>
      </c>
      <c r="M54" s="9">
        <f t="shared" si="3"/>
        <v>209.80536918397763</v>
      </c>
      <c r="N54" s="9">
        <f t="shared" si="4"/>
        <v>15601.324070112827</v>
      </c>
      <c r="O54" s="2">
        <f t="shared" si="5"/>
        <v>365</v>
      </c>
      <c r="P54">
        <f>B27</f>
        <v>1.5020818885799802E-2</v>
      </c>
    </row>
    <row r="55" spans="8:16" x14ac:dyDescent="0.3">
      <c r="H55" s="4">
        <v>1.47</v>
      </c>
      <c r="I55" s="10">
        <f t="shared" si="6"/>
        <v>52922948749.154015</v>
      </c>
      <c r="J55" s="7">
        <f t="shared" si="7"/>
        <v>1.8211775037046775E-2</v>
      </c>
      <c r="K55" s="7">
        <f t="shared" si="1"/>
        <v>3.1909561512469733E-3</v>
      </c>
      <c r="L55" s="8">
        <f t="shared" si="2"/>
        <v>130.73008044167881</v>
      </c>
      <c r="M55" s="9">
        <f t="shared" si="3"/>
        <v>211.6031833141555</v>
      </c>
      <c r="N55" s="9">
        <f t="shared" si="4"/>
        <v>15664.750952625502</v>
      </c>
      <c r="O55" s="2">
        <f t="shared" si="5"/>
        <v>367.5</v>
      </c>
      <c r="P55">
        <f>B27</f>
        <v>1.5020818885799802E-2</v>
      </c>
    </row>
    <row r="56" spans="8:16" x14ac:dyDescent="0.3">
      <c r="H56" s="4">
        <v>1.48</v>
      </c>
      <c r="I56" s="10">
        <f t="shared" si="6"/>
        <v>51992500291.392563</v>
      </c>
      <c r="J56" s="7">
        <f t="shared" si="7"/>
        <v>1.8273614858587774E-2</v>
      </c>
      <c r="K56" s="7">
        <f t="shared" si="1"/>
        <v>3.2527959727879727E-3</v>
      </c>
      <c r="L56" s="8">
        <f t="shared" si="2"/>
        <v>130.73008044167881</v>
      </c>
      <c r="M56" s="9">
        <f>$B$25*POWER(J56,$B$26)</f>
        <v>213.40405757342268</v>
      </c>
      <c r="N56" s="9">
        <f t="shared" si="4"/>
        <v>15728.285796492446</v>
      </c>
      <c r="O56" s="2">
        <f t="shared" si="5"/>
        <v>370</v>
      </c>
      <c r="P56">
        <f>B27</f>
        <v>1.5020818885799802E-2</v>
      </c>
    </row>
    <row r="57" spans="8:16" x14ac:dyDescent="0.3">
      <c r="H57" s="4">
        <v>1.49</v>
      </c>
      <c r="I57" s="10">
        <f t="shared" si="6"/>
        <v>51099859851.57756</v>
      </c>
      <c r="J57" s="7">
        <f t="shared" si="7"/>
        <v>1.8335246112337843E-2</v>
      </c>
      <c r="K57" s="7">
        <f t="shared" si="1"/>
        <v>3.3144272265380418E-3</v>
      </c>
      <c r="L57" s="8">
        <f t="shared" si="2"/>
        <v>130.73008044167881</v>
      </c>
      <c r="M57" s="9">
        <f t="shared" si="3"/>
        <v>215.20797644102649</v>
      </c>
      <c r="N57" s="9">
        <f t="shared" si="4"/>
        <v>15791.928054141508</v>
      </c>
      <c r="O57" s="2">
        <f t="shared" si="5"/>
        <v>372.5</v>
      </c>
      <c r="P57">
        <f>B27</f>
        <v>1.5020818885799802E-2</v>
      </c>
    </row>
    <row r="58" spans="8:16" x14ac:dyDescent="0.3">
      <c r="H58" s="4">
        <v>1.5</v>
      </c>
      <c r="I58" s="10">
        <f t="shared" si="6"/>
        <v>50242761087.803284</v>
      </c>
      <c r="J58" s="7">
        <f t="shared" si="7"/>
        <v>1.8396670894485229E-2</v>
      </c>
      <c r="K58" s="7">
        <f t="shared" si="1"/>
        <v>3.3758520086854277E-3</v>
      </c>
      <c r="L58" s="8">
        <f t="shared" si="2"/>
        <v>130.73008044167881</v>
      </c>
      <c r="M58" s="9">
        <f t="shared" si="3"/>
        <v>217.01492457866146</v>
      </c>
      <c r="N58" s="9">
        <f t="shared" si="4"/>
        <v>15855.677184437271</v>
      </c>
      <c r="O58" s="2">
        <f t="shared" si="5"/>
        <v>375</v>
      </c>
      <c r="P58">
        <f>B27</f>
        <v>1.5020818885799802E-2</v>
      </c>
    </row>
    <row r="59" spans="8:16" x14ac:dyDescent="0.3">
      <c r="H59" s="4">
        <v>1.51</v>
      </c>
      <c r="I59" s="10">
        <f t="shared" si="6"/>
        <v>49419115373.575218</v>
      </c>
      <c r="J59" s="7">
        <f t="shared" si="7"/>
        <v>1.8457891266339174E-2</v>
      </c>
      <c r="K59" s="7">
        <f t="shared" si="1"/>
        <v>3.4370723805393719E-3</v>
      </c>
      <c r="L59" s="8">
        <f t="shared" si="2"/>
        <v>130.73008044167881</v>
      </c>
      <c r="M59" s="9">
        <f t="shared" si="3"/>
        <v>218.82488682712361</v>
      </c>
      <c r="N59" s="9">
        <f t="shared" si="4"/>
        <v>15919.532652563015</v>
      </c>
      <c r="O59" s="2">
        <f t="shared" si="5"/>
        <v>377.5</v>
      </c>
      <c r="P59">
        <f>B27</f>
        <v>1.5020818885799802E-2</v>
      </c>
    </row>
    <row r="60" spans="8:16" x14ac:dyDescent="0.3">
      <c r="H60" s="4">
        <v>1.52</v>
      </c>
      <c r="I60" s="10">
        <f t="shared" si="6"/>
        <v>48626994710.647728</v>
      </c>
      <c r="J60" s="7">
        <f t="shared" si="7"/>
        <v>1.851890925513703E-2</v>
      </c>
      <c r="K60" s="7">
        <f t="shared" si="1"/>
        <v>3.498090369337228E-3</v>
      </c>
      <c r="L60" s="8">
        <f t="shared" si="2"/>
        <v>130.73008044167881</v>
      </c>
      <c r="M60" s="9">
        <f t="shared" si="3"/>
        <v>220.63784820304329</v>
      </c>
      <c r="N60" s="9">
        <f t="shared" si="4"/>
        <v>15983.493929905464</v>
      </c>
      <c r="O60" s="2">
        <f t="shared" si="5"/>
        <v>380</v>
      </c>
      <c r="P60">
        <f>B27</f>
        <v>1.5020818885799802E-2</v>
      </c>
    </row>
    <row r="61" spans="8:16" x14ac:dyDescent="0.3">
      <c r="H61" s="4">
        <v>1.53</v>
      </c>
      <c r="I61" s="10">
        <f t="shared" si="6"/>
        <v>47864616576.231628</v>
      </c>
      <c r="J61" s="7">
        <f t="shared" si="7"/>
        <v>1.857972685482755E-2</v>
      </c>
      <c r="K61" s="7">
        <f t="shared" si="1"/>
        <v>3.5589079690277487E-3</v>
      </c>
      <c r="L61" s="8">
        <f t="shared" si="2"/>
        <v>130.73008044167881</v>
      </c>
      <c r="M61" s="9">
        <f t="shared" si="3"/>
        <v>222.45379389570394</v>
      </c>
      <c r="N61" s="9">
        <f t="shared" si="4"/>
        <v>16047.560493942532</v>
      </c>
      <c r="O61" s="2">
        <f t="shared" si="5"/>
        <v>382.5</v>
      </c>
      <c r="P61">
        <f>B27</f>
        <v>1.5020818885799802E-2</v>
      </c>
    </row>
    <row r="62" spans="8:16" x14ac:dyDescent="0.3">
      <c r="H62" s="4">
        <v>1.54</v>
      </c>
      <c r="I62" s="10">
        <f t="shared" si="6"/>
        <v>47130330453.821999</v>
      </c>
      <c r="J62" s="7">
        <f t="shared" si="7"/>
        <v>1.8640346026831154E-2</v>
      </c>
      <c r="K62" s="7">
        <f t="shared" si="1"/>
        <v>3.6195271410313524E-3</v>
      </c>
      <c r="L62" s="8">
        <f t="shared" si="2"/>
        <v>130.73008044167881</v>
      </c>
      <c r="M62" s="9">
        <f t="shared" si="3"/>
        <v>224.27270926393351</v>
      </c>
      <c r="N62" s="9">
        <f t="shared" si="4"/>
        <v>16111.73182813367</v>
      </c>
      <c r="O62" s="2">
        <f t="shared" si="5"/>
        <v>385</v>
      </c>
      <c r="P62">
        <f>B27</f>
        <v>1.5020818885799802E-2</v>
      </c>
    </row>
    <row r="63" spans="8:16" x14ac:dyDescent="0.3">
      <c r="H63" s="4">
        <v>1.55</v>
      </c>
      <c r="I63" s="10">
        <f t="shared" si="6"/>
        <v>46422605833.367363</v>
      </c>
      <c r="J63" s="7">
        <f t="shared" si="7"/>
        <v>1.870076870077805E-2</v>
      </c>
      <c r="K63" s="7">
        <f t="shared" si="1"/>
        <v>3.6799498149782481E-3</v>
      </c>
      <c r="L63" s="8">
        <f t="shared" si="2"/>
        <v>130.73008044167881</v>
      </c>
      <c r="M63" s="9">
        <f t="shared" si="3"/>
        <v>226.09457983307712</v>
      </c>
      <c r="N63" s="9">
        <f t="shared" si="4"/>
        <v>16176.007421813054</v>
      </c>
      <c r="O63" s="2">
        <f t="shared" si="5"/>
        <v>387.5</v>
      </c>
      <c r="P63">
        <f>B27</f>
        <v>1.5020818885799802E-2</v>
      </c>
    </row>
    <row r="64" spans="8:16" x14ac:dyDescent="0.3">
      <c r="H64" s="4">
        <v>1.56</v>
      </c>
      <c r="I64" s="10">
        <f t="shared" si="6"/>
        <v>45740021497.113792</v>
      </c>
      <c r="J64" s="7">
        <f t="shared" si="7"/>
        <v>1.8760996775224924E-2</v>
      </c>
      <c r="K64" s="7">
        <f t="shared" si="1"/>
        <v>3.7401778894251229E-3</v>
      </c>
      <c r="L64" s="8">
        <f t="shared" si="2"/>
        <v>130.73008044167881</v>
      </c>
      <c r="M64" s="9">
        <f t="shared" si="3"/>
        <v>227.91939129203843</v>
      </c>
      <c r="N64" s="9">
        <f t="shared" si="4"/>
        <v>16240.386770085212</v>
      </c>
      <c r="O64" s="2">
        <f t="shared" si="5"/>
        <v>390</v>
      </c>
      <c r="P64">
        <f>B27</f>
        <v>1.5020818885799802E-2</v>
      </c>
    </row>
    <row r="65" spans="8:16" x14ac:dyDescent="0.3">
      <c r="H65" s="4">
        <v>1.57</v>
      </c>
      <c r="I65" s="10">
        <f t="shared" si="6"/>
        <v>45081255933.234802</v>
      </c>
      <c r="J65" s="7">
        <f t="shared" si="7"/>
        <v>1.8821032118351001E-2</v>
      </c>
      <c r="K65" s="7">
        <f t="shared" si="1"/>
        <v>3.800213232551199E-3</v>
      </c>
      <c r="L65" s="8">
        <f t="shared" si="2"/>
        <v>130.73008044167881</v>
      </c>
      <c r="M65" s="9">
        <f t="shared" si="3"/>
        <v>229.74712949039332</v>
      </c>
      <c r="N65" s="9">
        <f t="shared" si="4"/>
        <v>16304.869373723172</v>
      </c>
      <c r="O65" s="2">
        <f t="shared" si="5"/>
        <v>392.5</v>
      </c>
      <c r="P65">
        <f>B27</f>
        <v>1.5020818885799802E-2</v>
      </c>
    </row>
    <row r="66" spans="8:16" x14ac:dyDescent="0.3">
      <c r="H66" s="4">
        <v>1.58</v>
      </c>
      <c r="I66" s="10">
        <f t="shared" si="6"/>
        <v>44445078741.135078</v>
      </c>
      <c r="J66" s="7">
        <f t="shared" si="7"/>
        <v>1.8880876568634204E-2</v>
      </c>
      <c r="K66" s="7">
        <f t="shared" si="1"/>
        <v>3.8600576828344019E-3</v>
      </c>
      <c r="L66" s="8">
        <f t="shared" si="2"/>
        <v>130.73008044167881</v>
      </c>
      <c r="M66" s="9">
        <f t="shared" si="3"/>
        <v>231.5777804355759</v>
      </c>
      <c r="N66" s="9">
        <f t="shared" si="4"/>
        <v>16369.454739069215</v>
      </c>
      <c r="O66" s="2">
        <f t="shared" si="5"/>
        <v>395</v>
      </c>
      <c r="P66">
        <f>B27</f>
        <v>1.5020818885799802E-2</v>
      </c>
    </row>
    <row r="67" spans="8:16" x14ac:dyDescent="0.3">
      <c r="H67" s="4">
        <v>1.59</v>
      </c>
      <c r="I67" s="10">
        <f t="shared" si="6"/>
        <v>43830342910.773483</v>
      </c>
      <c r="J67" s="7">
        <f t="shared" si="7"/>
        <v>1.8940531935508043E-2</v>
      </c>
      <c r="K67" s="7">
        <f t="shared" si="1"/>
        <v>3.919713049708241E-3</v>
      </c>
      <c r="L67" s="8">
        <f t="shared" si="2"/>
        <v>130.73008044167881</v>
      </c>
      <c r="M67" s="9">
        <f t="shared" si="3"/>
        <v>233.41133029012605</v>
      </c>
      <c r="N67" s="9">
        <f t="shared" si="4"/>
        <v>16434.142377937744</v>
      </c>
      <c r="O67" s="2">
        <f t="shared" si="5"/>
        <v>397.5</v>
      </c>
      <c r="P67">
        <f>B27</f>
        <v>1.5020818885799802E-2</v>
      </c>
    </row>
    <row r="68" spans="8:16" x14ac:dyDescent="0.3">
      <c r="H68" s="4">
        <v>1.6</v>
      </c>
      <c r="I68" s="10">
        <f t="shared" si="6"/>
        <v>43235977874.035927</v>
      </c>
      <c r="J68" s="7">
        <f t="shared" si="7"/>
        <v>1.9E-2</v>
      </c>
      <c r="K68" s="7">
        <f t="shared" si="1"/>
        <v>3.9791811142001979E-3</v>
      </c>
      <c r="L68" s="8">
        <f t="shared" si="2"/>
        <v>130.73008044167881</v>
      </c>
      <c r="M68" s="9">
        <f t="shared" si="3"/>
        <v>235.24776536900669</v>
      </c>
      <c r="N68" s="9">
        <f t="shared" si="4"/>
        <v>16498.93180752065</v>
      </c>
      <c r="O68" s="2">
        <f t="shared" si="5"/>
        <v>400</v>
      </c>
      <c r="P68">
        <f>B27</f>
        <v>1.5020818885799802E-2</v>
      </c>
    </row>
    <row r="69" spans="8:16" x14ac:dyDescent="0.3">
      <c r="H69" s="4">
        <v>1.61</v>
      </c>
      <c r="I69" s="10">
        <f t="shared" si="6"/>
        <v>42660983239.563698</v>
      </c>
      <c r="J69" s="7">
        <f t="shared" si="7"/>
        <v>1.9059282515351939E-2</v>
      </c>
      <c r="K69" s="7">
        <f t="shared" si="1"/>
        <v>4.0384636295521369E-3</v>
      </c>
      <c r="L69" s="8">
        <f t="shared" si="2"/>
        <v>130.73008044167881</v>
      </c>
      <c r="M69" s="9">
        <f t="shared" si="3"/>
        <v>237.08707213697969</v>
      </c>
      <c r="N69" s="9">
        <f t="shared" si="4"/>
        <v>16563.822550294739</v>
      </c>
      <c r="O69" s="2">
        <f t="shared" si="5"/>
        <v>402.5</v>
      </c>
      <c r="P69">
        <f>B27</f>
        <v>1.5020818885799802E-2</v>
      </c>
    </row>
    <row r="70" spans="8:16" x14ac:dyDescent="0.3">
      <c r="H70" s="4">
        <v>1.62</v>
      </c>
      <c r="I70" s="10">
        <f t="shared" si="6"/>
        <v>42104423133.8731</v>
      </c>
      <c r="J70" s="7">
        <f t="shared" si="7"/>
        <v>1.91183812076232E-2</v>
      </c>
      <c r="K70" s="7">
        <f t="shared" si="1"/>
        <v>4.0975623218233986E-3</v>
      </c>
      <c r="L70" s="8">
        <f t="shared" si="2"/>
        <v>130.73008044167881</v>
      </c>
      <c r="M70" s="9">
        <f t="shared" si="3"/>
        <v>238.92923720604711</v>
      </c>
      <c r="N70" s="9">
        <f t="shared" si="4"/>
        <v>16628.814133931439</v>
      </c>
      <c r="O70" s="2">
        <f t="shared" si="5"/>
        <v>405</v>
      </c>
      <c r="P70">
        <f>B27</f>
        <v>1.5020818885799802E-2</v>
      </c>
    </row>
    <row r="71" spans="8:16" x14ac:dyDescent="0.3">
      <c r="H71" s="4">
        <v>1.63</v>
      </c>
      <c r="I71" s="10">
        <f t="shared" si="6"/>
        <v>41565421081.401039</v>
      </c>
      <c r="J71" s="7">
        <f t="shared" si="7"/>
        <v>1.9177297776277032E-2</v>
      </c>
      <c r="K71" s="7">
        <f t="shared" si="1"/>
        <v>4.1564788904772301E-3</v>
      </c>
      <c r="L71" s="8">
        <f t="shared" si="2"/>
        <v>130.73008044167881</v>
      </c>
      <c r="M71" s="9">
        <f t="shared" si="3"/>
        <v>240.77424733294939</v>
      </c>
      <c r="N71" s="9">
        <f t="shared" si="4"/>
        <v>16693.906091208552</v>
      </c>
      <c r="O71" s="2">
        <f t="shared" si="5"/>
        <v>407.5</v>
      </c>
      <c r="P71">
        <f>B27</f>
        <v>1.5020818885799802E-2</v>
      </c>
    </row>
    <row r="72" spans="8:16" x14ac:dyDescent="0.3">
      <c r="H72" s="4">
        <v>1.64</v>
      </c>
      <c r="I72" s="10">
        <f t="shared" si="6"/>
        <v>41043155364.532585</v>
      </c>
      <c r="J72" s="7">
        <f t="shared" si="7"/>
        <v>1.9236033894750759E-2</v>
      </c>
      <c r="K72" s="7">
        <f t="shared" si="1"/>
        <v>4.2152150089509576E-3</v>
      </c>
      <c r="L72" s="8">
        <f t="shared" si="2"/>
        <v>130.73008044167881</v>
      </c>
      <c r="M72" s="9">
        <f t="shared" si="3"/>
        <v>242.62208941672012</v>
      </c>
      <c r="N72" s="9">
        <f t="shared" si="4"/>
        <v>16759.09795992398</v>
      </c>
      <c r="O72" s="2">
        <f t="shared" si="5"/>
        <v>410</v>
      </c>
      <c r="P72">
        <f>B27</f>
        <v>1.5020818885799802E-2</v>
      </c>
    </row>
    <row r="73" spans="8:16" x14ac:dyDescent="0.3">
      <c r="H73" s="4">
        <v>1.65</v>
      </c>
      <c r="I73" s="10">
        <f t="shared" si="6"/>
        <v>40536854811.919998</v>
      </c>
      <c r="J73" s="7">
        <f t="shared" ref="J73:J85" si="8">$B$27*POWER(H73,$B$11)</f>
        <v>1.9294591211010407E-2</v>
      </c>
      <c r="K73" s="7">
        <f t="shared" ref="K73:K136" si="9">J73-$B$27</f>
        <v>4.2737723252106053E-3</v>
      </c>
      <c r="L73" s="8">
        <f t="shared" ref="L73:L91" si="10">$B$25*POWER(J73-K73,$B$26)</f>
        <v>130.73008044167881</v>
      </c>
      <c r="M73" s="9">
        <f t="shared" ref="M73:M83" si="11">$B$25*POWER(J73,$B$26)</f>
        <v>244.47275049629923</v>
      </c>
      <c r="N73" s="9">
        <f t="shared" ref="N73:N136" si="12">$B$10*(0.36*M73+0.64*L73)</f>
        <v>16824.389282811531</v>
      </c>
      <c r="O73" s="2">
        <f t="shared" ref="O73:O136" si="13">H73*$B$13</f>
        <v>412.5</v>
      </c>
      <c r="P73">
        <f>B27</f>
        <v>1.5020818885799802E-2</v>
      </c>
    </row>
    <row r="74" spans="8:16" x14ac:dyDescent="0.3">
      <c r="H74" s="4">
        <v>1.66</v>
      </c>
      <c r="I74" s="10">
        <f t="shared" ref="I74:I137" si="14">$B$20*(POWER($B$13,(2-$B$11)/2))*(1+0.3*POWER(H74,(2-$B$11)/2))/(POWER(H74,$B$11)-1)</f>
        <v>40045794969.669197</v>
      </c>
      <c r="J74" s="7">
        <f t="shared" si="8"/>
        <v>1.9352971348090196E-2</v>
      </c>
      <c r="K74" s="7">
        <f t="shared" si="9"/>
        <v>4.332152462290394E-3</v>
      </c>
      <c r="L74" s="8">
        <f t="shared" si="10"/>
        <v>130.73008044167881</v>
      </c>
      <c r="M74" s="9">
        <f t="shared" si="11"/>
        <v>246.32621774820061</v>
      </c>
      <c r="N74" s="9">
        <f t="shared" si="12"/>
        <v>16889.779607458611</v>
      </c>
      <c r="O74" s="2">
        <f t="shared" si="13"/>
        <v>415</v>
      </c>
      <c r="P74">
        <f>B27</f>
        <v>1.5020818885799802E-2</v>
      </c>
    </row>
    <row r="75" spans="8:16" x14ac:dyDescent="0.3">
      <c r="H75" s="4">
        <v>1.67</v>
      </c>
      <c r="I75" s="10">
        <f t="shared" si="14"/>
        <v>39569294615.392914</v>
      </c>
      <c r="J75" s="7">
        <f t="shared" si="8"/>
        <v>1.9411175904617422E-2</v>
      </c>
      <c r="K75" s="7">
        <f t="shared" si="9"/>
        <v>4.3903570188176203E-3</v>
      </c>
      <c r="L75" s="8">
        <f t="shared" si="10"/>
        <v>130.73008044167881</v>
      </c>
      <c r="M75" s="9">
        <f t="shared" si="11"/>
        <v>248.18247848422789</v>
      </c>
      <c r="N75" s="9">
        <f t="shared" si="12"/>
        <v>16955.268486225654</v>
      </c>
      <c r="O75" s="2">
        <f t="shared" si="13"/>
        <v>417.5</v>
      </c>
      <c r="P75">
        <f>B27</f>
        <v>1.5020818885799802E-2</v>
      </c>
    </row>
    <row r="76" spans="8:16" x14ac:dyDescent="0.3">
      <c r="H76" s="4">
        <v>1.68</v>
      </c>
      <c r="I76" s="10">
        <f t="shared" si="14"/>
        <v>39106712579.835762</v>
      </c>
      <c r="J76" s="7">
        <f t="shared" si="8"/>
        <v>1.9469206455323237E-2</v>
      </c>
      <c r="K76" s="7">
        <f t="shared" si="9"/>
        <v>4.4483875695234352E-3</v>
      </c>
      <c r="L76" s="8">
        <f t="shared" si="10"/>
        <v>130.73008044167881</v>
      </c>
      <c r="M76" s="9">
        <f t="shared" si="11"/>
        <v>250.04152014924895</v>
      </c>
      <c r="N76" s="9">
        <f t="shared" si="12"/>
        <v>17020.855476167599</v>
      </c>
      <c r="O76" s="2">
        <f t="shared" si="13"/>
        <v>420</v>
      </c>
      <c r="P76">
        <f>B27</f>
        <v>1.5020818885799802E-2</v>
      </c>
    </row>
    <row r="77" spans="8:16" x14ac:dyDescent="0.3">
      <c r="H77" s="4">
        <v>1.69</v>
      </c>
      <c r="I77" s="10">
        <f t="shared" si="14"/>
        <v>38657444844.868752</v>
      </c>
      <c r="J77" s="7">
        <f t="shared" si="8"/>
        <v>1.9527064551539741E-2</v>
      </c>
      <c r="K77" s="7">
        <f t="shared" si="9"/>
        <v>4.5062456657399396E-3</v>
      </c>
      <c r="L77" s="8">
        <f t="shared" si="10"/>
        <v>130.73008044167881</v>
      </c>
      <c r="M77" s="9">
        <f t="shared" si="11"/>
        <v>251.90333031901173</v>
      </c>
      <c r="N77" s="9">
        <f t="shared" si="12"/>
        <v>17086.540138956832</v>
      </c>
      <c r="O77" s="2">
        <f t="shared" si="13"/>
        <v>422.5</v>
      </c>
      <c r="P77">
        <f>B27</f>
        <v>1.5020818885799802E-2</v>
      </c>
    </row>
    <row r="78" spans="8:16" x14ac:dyDescent="0.3">
      <c r="H78" s="4">
        <v>1.7</v>
      </c>
      <c r="I78" s="10">
        <f t="shared" si="14"/>
        <v>38220921890.21669</v>
      </c>
      <c r="J78" s="7">
        <f t="shared" si="8"/>
        <v>1.9584751721683887E-2</v>
      </c>
      <c r="K78" s="7">
        <f t="shared" si="9"/>
        <v>4.5639328358840856E-3</v>
      </c>
      <c r="L78" s="8">
        <f t="shared" si="10"/>
        <v>130.73008044167881</v>
      </c>
      <c r="M78" s="9">
        <f t="shared" si="11"/>
        <v>253.76789669801832</v>
      </c>
      <c r="N78" s="9">
        <f t="shared" si="12"/>
        <v>17152.322040808183</v>
      </c>
      <c r="O78" s="2">
        <f t="shared" si="13"/>
        <v>425</v>
      </c>
      <c r="P78">
        <f>B27</f>
        <v>1.5020818885799802E-2</v>
      </c>
    </row>
    <row r="79" spans="8:16" x14ac:dyDescent="0.3">
      <c r="H79" s="4">
        <v>1.71</v>
      </c>
      <c r="I79" s="10">
        <f t="shared" si="14"/>
        <v>37796606264.395554</v>
      </c>
      <c r="J79" s="7">
        <f t="shared" si="8"/>
        <v>1.9642269471728566E-2</v>
      </c>
      <c r="K79" s="7">
        <f t="shared" si="9"/>
        <v>4.6214505859287647E-3</v>
      </c>
      <c r="L79" s="8">
        <f t="shared" si="10"/>
        <v>130.73008044167881</v>
      </c>
      <c r="M79" s="9">
        <f t="shared" si="11"/>
        <v>255.63520711743442</v>
      </c>
      <c r="N79" s="9">
        <f t="shared" si="12"/>
        <v>17218.200752405184</v>
      </c>
      <c r="O79" s="2">
        <f t="shared" si="13"/>
        <v>427.5</v>
      </c>
      <c r="P79">
        <f>B27</f>
        <v>1.5020818885799802E-2</v>
      </c>
    </row>
    <row r="80" spans="8:16" x14ac:dyDescent="0.3">
      <c r="H80" s="4">
        <v>1.72</v>
      </c>
      <c r="I80" s="10">
        <f t="shared" si="14"/>
        <v>37383990358.062393</v>
      </c>
      <c r="J80" s="7">
        <f t="shared" si="8"/>
        <v>1.9699619285661333E-2</v>
      </c>
      <c r="K80" s="7">
        <f t="shared" si="9"/>
        <v>4.6788003998615314E-3</v>
      </c>
      <c r="L80" s="8">
        <f t="shared" si="10"/>
        <v>130.73008044167881</v>
      </c>
      <c r="M80" s="9">
        <f t="shared" si="11"/>
        <v>257.5052495330562</v>
      </c>
      <c r="N80" s="9">
        <f t="shared" si="12"/>
        <v>17284.175848828319</v>
      </c>
      <c r="O80" s="2">
        <f t="shared" si="13"/>
        <v>430</v>
      </c>
      <c r="P80">
        <f>B27</f>
        <v>1.5020818885799802E-2</v>
      </c>
    </row>
    <row r="81" spans="8:16" x14ac:dyDescent="0.3">
      <c r="H81" s="4">
        <v>1.73</v>
      </c>
      <c r="I81" s="10">
        <f t="shared" si="14"/>
        <v>36982594360.368355</v>
      </c>
      <c r="J81" s="7">
        <f t="shared" si="8"/>
        <v>1.9756802625931148E-2</v>
      </c>
      <c r="K81" s="7">
        <f t="shared" si="9"/>
        <v>4.735983740131346E-3</v>
      </c>
      <c r="L81" s="8">
        <f t="shared" si="10"/>
        <v>130.73008044167881</v>
      </c>
      <c r="M81" s="9">
        <f t="shared" si="11"/>
        <v>259.37801202331212</v>
      </c>
      <c r="N81" s="9">
        <f t="shared" si="12"/>
        <v>17350.246909484547</v>
      </c>
      <c r="O81" s="2">
        <f t="shared" si="13"/>
        <v>432.5</v>
      </c>
      <c r="P81">
        <f>B27</f>
        <v>1.5020818885799802E-2</v>
      </c>
    </row>
    <row r="82" spans="8:16" x14ac:dyDescent="0.3">
      <c r="H82" s="4">
        <v>1.74</v>
      </c>
      <c r="I82" s="10">
        <f t="shared" si="14"/>
        <v>36591964381.004051</v>
      </c>
      <c r="J82" s="7">
        <f t="shared" si="8"/>
        <v>1.9813820933883498E-2</v>
      </c>
      <c r="K82" s="7">
        <f t="shared" si="9"/>
        <v>4.7930020480836961E-3</v>
      </c>
      <c r="L82" s="8">
        <f t="shared" si="10"/>
        <v>130.73008044167881</v>
      </c>
      <c r="M82" s="9">
        <f t="shared" si="11"/>
        <v>261.25348278731548</v>
      </c>
      <c r="N82" s="9">
        <f t="shared" si="12"/>
        <v>17416.413518038586</v>
      </c>
      <c r="O82" s="2">
        <f t="shared" si="13"/>
        <v>435</v>
      </c>
      <c r="P82">
        <f>B27</f>
        <v>1.5020818885799802E-2</v>
      </c>
    </row>
    <row r="83" spans="8:16" x14ac:dyDescent="0.3">
      <c r="H83" s="4">
        <v>1.75</v>
      </c>
      <c r="I83" s="10">
        <f t="shared" si="14"/>
        <v>36211670722.473061</v>
      </c>
      <c r="J83" s="7">
        <f t="shared" si="8"/>
        <v>1.9870675630184294E-2</v>
      </c>
      <c r="K83" s="7">
        <f t="shared" si="9"/>
        <v>4.8498567443844929E-3</v>
      </c>
      <c r="L83" s="8">
        <f t="shared" si="10"/>
        <v>130.73008044167881</v>
      </c>
      <c r="M83" s="9">
        <f t="shared" si="11"/>
        <v>263.13165014295288</v>
      </c>
      <c r="N83" s="9">
        <f t="shared" si="12"/>
        <v>17482.675262345474</v>
      </c>
      <c r="O83" s="2">
        <f t="shared" si="13"/>
        <v>437.5</v>
      </c>
      <c r="P83">
        <f>B27</f>
        <v>1.5020818885799802E-2</v>
      </c>
    </row>
    <row r="84" spans="8:16" x14ac:dyDescent="0.3">
      <c r="H84" s="4">
        <v>1.76</v>
      </c>
      <c r="I84" s="10">
        <f t="shared" si="14"/>
        <v>35841306288.75692</v>
      </c>
      <c r="J84" s="7">
        <f t="shared" si="8"/>
        <v>1.992736811523288E-2</v>
      </c>
      <c r="K84" s="7">
        <f t="shared" si="9"/>
        <v>4.9065492294330781E-3</v>
      </c>
      <c r="L84" s="8">
        <f t="shared" si="10"/>
        <v>130.73008044167881</v>
      </c>
      <c r="M84" s="9">
        <f>$B$25*POWER(J84,$B$26)</f>
        <v>265.01250252501751</v>
      </c>
      <c r="N84" s="9">
        <f t="shared" si="12"/>
        <v>17549.031734384713</v>
      </c>
      <c r="O84" s="2">
        <f t="shared" si="13"/>
        <v>440</v>
      </c>
      <c r="P84">
        <f>B27</f>
        <v>1.5020818885799802E-2</v>
      </c>
    </row>
    <row r="85" spans="8:16" x14ac:dyDescent="0.3">
      <c r="H85" s="4">
        <v>1.77</v>
      </c>
      <c r="I85" s="10">
        <f t="shared" si="14"/>
        <v>35480485117.972412</v>
      </c>
      <c r="J85" s="7">
        <f t="shared" si="8"/>
        <v>1.9983899769564498E-2</v>
      </c>
      <c r="K85" s="7">
        <f t="shared" si="9"/>
        <v>4.9630808837646968E-3</v>
      </c>
      <c r="L85" s="8">
        <f t="shared" si="10"/>
        <v>130.73008044167881</v>
      </c>
      <c r="M85" s="9">
        <f t="shared" ref="M85:M117" si="15">$B$25*POWER(J85,$B$26)</f>
        <v>266.89602848338245</v>
      </c>
      <c r="N85" s="9">
        <f t="shared" si="12"/>
        <v>17615.48253019583</v>
      </c>
      <c r="O85" s="2">
        <f t="shared" si="13"/>
        <v>442.5</v>
      </c>
      <c r="P85">
        <f>B27</f>
        <v>1.5020818885799802E-2</v>
      </c>
    </row>
    <row r="86" spans="8:16" x14ac:dyDescent="0.3">
      <c r="H86" s="4">
        <v>1.78</v>
      </c>
      <c r="I86" s="10">
        <f t="shared" si="14"/>
        <v>35128841027.894547</v>
      </c>
      <c r="J86" s="7">
        <f>$B$27*POWER(H86,$B$11)</f>
        <v>2.0040271954242534E-2</v>
      </c>
      <c r="K86" s="7">
        <f t="shared" si="9"/>
        <v>5.0194530684427325E-3</v>
      </c>
      <c r="L86" s="8">
        <f t="shared" si="10"/>
        <v>130.73008044167881</v>
      </c>
      <c r="M86" s="9">
        <f t="shared" si="15"/>
        <v>268.78221668120841</v>
      </c>
      <c r="N86" s="9">
        <f t="shared" si="12"/>
        <v>17682.027249815128</v>
      </c>
      <c r="O86" s="2">
        <f t="shared" si="13"/>
        <v>445</v>
      </c>
      <c r="P86">
        <f>B27</f>
        <v>1.5020818885799802E-2</v>
      </c>
    </row>
    <row r="87" spans="8:16" x14ac:dyDescent="0.3">
      <c r="H87" s="4">
        <v>1.79</v>
      </c>
      <c r="I87" s="10">
        <f t="shared" si="14"/>
        <v>34786026364.343681</v>
      </c>
      <c r="J87" s="7">
        <f t="shared" ref="J87:J125" si="16">$B$27*POWER(H87,$B$11)</f>
        <v>2.009648601124087E-2</v>
      </c>
      <c r="K87" s="7">
        <f t="shared" si="9"/>
        <v>5.075667125441068E-3</v>
      </c>
      <c r="L87" s="8">
        <f t="shared" si="10"/>
        <v>130.73008044167881</v>
      </c>
      <c r="M87" s="9">
        <f t="shared" si="15"/>
        <v>270.67105589319561</v>
      </c>
      <c r="N87" s="9">
        <f t="shared" si="12"/>
        <v>17748.665497214035</v>
      </c>
      <c r="O87" s="2">
        <f t="shared" si="13"/>
        <v>447.5</v>
      </c>
      <c r="P87">
        <f>B27</f>
        <v>1.5020818885799802E-2</v>
      </c>
    </row>
    <row r="88" spans="8:16" x14ac:dyDescent="0.3">
      <c r="H88" s="4">
        <v>1.8</v>
      </c>
      <c r="I88" s="10">
        <f t="shared" si="14"/>
        <v>34451710843.4375</v>
      </c>
      <c r="J88" s="7">
        <f t="shared" si="16"/>
        <v>2.0152543263816606E-2</v>
      </c>
      <c r="K88" s="7">
        <f t="shared" si="9"/>
        <v>5.1317243780168043E-3</v>
      </c>
      <c r="L88" s="8">
        <f t="shared" si="10"/>
        <v>130.73008044167881</v>
      </c>
      <c r="M88" s="9">
        <f t="shared" si="15"/>
        <v>272.56253500386595</v>
      </c>
      <c r="N88" s="9">
        <f t="shared" si="12"/>
        <v>17815.396880238484</v>
      </c>
      <c r="O88" s="2">
        <f t="shared" si="13"/>
        <v>450</v>
      </c>
      <c r="P88">
        <f>B27</f>
        <v>1.5020818885799802E-2</v>
      </c>
    </row>
    <row r="89" spans="8:16" x14ac:dyDescent="0.3">
      <c r="H89" s="4">
        <v>1.81</v>
      </c>
      <c r="I89" s="10">
        <f t="shared" si="14"/>
        <v>34125580479.595364</v>
      </c>
      <c r="J89" s="7">
        <f t="shared" si="16"/>
        <v>2.0208445016873515E-2</v>
      </c>
      <c r="K89" s="7">
        <f t="shared" si="9"/>
        <v>5.1876261310737134E-3</v>
      </c>
      <c r="L89" s="8">
        <f t="shared" si="10"/>
        <v>130.73008044167881</v>
      </c>
      <c r="M89" s="9">
        <f t="shared" si="15"/>
        <v>274.45664300588516</v>
      </c>
      <c r="N89" s="9">
        <f t="shared" si="12"/>
        <v>17882.221010549722</v>
      </c>
      <c r="O89" s="2">
        <f t="shared" si="13"/>
        <v>452.5</v>
      </c>
      <c r="P89">
        <f>B27</f>
        <v>1.5020818885799802E-2</v>
      </c>
    </row>
    <row r="90" spans="8:16" x14ac:dyDescent="0.3">
      <c r="H90" s="4">
        <v>1.82</v>
      </c>
      <c r="I90" s="10">
        <f t="shared" si="14"/>
        <v>33807336591.975361</v>
      </c>
      <c r="J90" s="7">
        <f t="shared" si="16"/>
        <v>2.0264192557316468E-2</v>
      </c>
      <c r="K90" s="7">
        <f t="shared" si="9"/>
        <v>5.243373671516666E-3</v>
      </c>
      <c r="L90" s="8">
        <f t="shared" si="10"/>
        <v>130.73008044167881</v>
      </c>
      <c r="M90" s="9">
        <f t="shared" si="15"/>
        <v>276.35336899842099</v>
      </c>
      <c r="N90" s="9">
        <f t="shared" si="12"/>
        <v>17949.137503566388</v>
      </c>
      <c r="O90" s="2">
        <f t="shared" si="13"/>
        <v>455</v>
      </c>
      <c r="P90">
        <f>B27</f>
        <v>1.5020818885799802E-2</v>
      </c>
    </row>
    <row r="91" spans="8:16" x14ac:dyDescent="0.3">
      <c r="H91" s="4">
        <v>1.83</v>
      </c>
      <c r="I91" s="10">
        <f t="shared" si="14"/>
        <v>33496694882.729382</v>
      </c>
      <c r="J91" s="7">
        <f t="shared" si="16"/>
        <v>2.0319787154397067E-2</v>
      </c>
      <c r="K91" s="7">
        <f t="shared" si="9"/>
        <v>5.2989682685972653E-3</v>
      </c>
      <c r="L91" s="8">
        <f t="shared" si="10"/>
        <v>130.73008044167881</v>
      </c>
      <c r="M91" s="9">
        <f t="shared" si="15"/>
        <v>278.25270218552748</v>
      </c>
      <c r="N91" s="9">
        <f t="shared" si="12"/>
        <v>18016.145978407505</v>
      </c>
      <c r="O91" s="2">
        <f t="shared" si="13"/>
        <v>457.5</v>
      </c>
      <c r="P91">
        <f>B27</f>
        <v>1.5020818885799802E-2</v>
      </c>
    </row>
    <row r="92" spans="8:16" x14ac:dyDescent="0.3">
      <c r="H92" s="4">
        <v>1.84</v>
      </c>
      <c r="I92" s="10">
        <f t="shared" si="14"/>
        <v>33193384581.091484</v>
      </c>
      <c r="J92" s="7">
        <f t="shared" si="16"/>
        <v>2.0375230060050854E-2</v>
      </c>
      <c r="K92" s="7">
        <f t="shared" si="9"/>
        <v>5.3544111742510527E-3</v>
      </c>
      <c r="L92" s="8">
        <f>$B$25*POWER(J92-K92,$B$26)</f>
        <v>130.73008044167881</v>
      </c>
      <c r="M92" s="9">
        <f t="shared" si="15"/>
        <v>280.1546318745726</v>
      </c>
      <c r="N92" s="9">
        <f t="shared" si="12"/>
        <v>18083.246057837016</v>
      </c>
      <c r="O92" s="2">
        <f t="shared" si="13"/>
        <v>460</v>
      </c>
      <c r="P92">
        <f>B27</f>
        <v>1.5020818885799802E-2</v>
      </c>
    </row>
    <row r="93" spans="8:16" x14ac:dyDescent="0.3">
      <c r="H93" s="4">
        <v>1.85</v>
      </c>
      <c r="I93" s="10">
        <f t="shared" si="14"/>
        <v>32897147647.87812</v>
      </c>
      <c r="J93" s="7">
        <f t="shared" si="16"/>
        <v>2.0430522509226237E-2</v>
      </c>
      <c r="K93" s="7">
        <f t="shared" si="9"/>
        <v>5.4097036234264356E-3</v>
      </c>
      <c r="L93" s="8">
        <f t="shared" ref="L93:L124" si="17">$B$25*POWER(J93-K93,$B$26)</f>
        <v>130.73008044167881</v>
      </c>
      <c r="M93" s="9">
        <f t="shared" si="15"/>
        <v>282.0591474746912</v>
      </c>
      <c r="N93" s="9">
        <f t="shared" si="12"/>
        <v>18150.437368209201</v>
      </c>
      <c r="O93" s="2">
        <f t="shared" si="13"/>
        <v>462.5</v>
      </c>
      <c r="P93">
        <f>B27</f>
        <v>1.5020818885799802E-2</v>
      </c>
    </row>
    <row r="94" spans="8:16" x14ac:dyDescent="0.3">
      <c r="H94" s="4">
        <v>1.86</v>
      </c>
      <c r="I94" s="10">
        <f t="shared" si="14"/>
        <v>32607738035.483311</v>
      </c>
      <c r="J94" s="7">
        <f t="shared" si="16"/>
        <v>2.0485665720205434E-2</v>
      </c>
      <c r="K94" s="7">
        <f t="shared" si="9"/>
        <v>5.464846834405632E-3</v>
      </c>
      <c r="L94" s="8">
        <f t="shared" si="17"/>
        <v>130.73008044167881</v>
      </c>
      <c r="M94" s="9">
        <f t="shared" si="15"/>
        <v>283.96623849527055</v>
      </c>
      <c r="N94" s="9">
        <f t="shared" si="12"/>
        <v>18217.71953941524</v>
      </c>
      <c r="O94" s="2">
        <f t="shared" si="13"/>
        <v>465</v>
      </c>
      <c r="P94">
        <f>B27</f>
        <v>1.5020818885799802E-2</v>
      </c>
    </row>
    <row r="95" spans="8:16" x14ac:dyDescent="0.3">
      <c r="H95" s="4">
        <v>1.87</v>
      </c>
      <c r="I95" s="10">
        <f t="shared" si="14"/>
        <v>32324920998.903652</v>
      </c>
      <c r="J95" s="7">
        <f t="shared" si="16"/>
        <v>2.0540660894917673E-2</v>
      </c>
      <c r="K95" s="7">
        <f t="shared" si="9"/>
        <v>5.5198420091178719E-3</v>
      </c>
      <c r="L95" s="8">
        <f t="shared" si="17"/>
        <v>130.73008044167881</v>
      </c>
      <c r="M95" s="9">
        <f t="shared" si="15"/>
        <v>285.87589454446874</v>
      </c>
      <c r="N95" s="9">
        <f t="shared" si="12"/>
        <v>18285.092204830955</v>
      </c>
      <c r="O95" s="2">
        <f t="shared" si="13"/>
        <v>467.5</v>
      </c>
      <c r="P95">
        <f>B27</f>
        <v>1.5020818885799802E-2</v>
      </c>
    </row>
    <row r="96" spans="8:16" x14ac:dyDescent="0.3">
      <c r="H96" s="4">
        <v>1.88</v>
      </c>
      <c r="I96" s="10">
        <f t="shared" si="14"/>
        <v>32048472453.734119</v>
      </c>
      <c r="J96" s="7">
        <f t="shared" si="16"/>
        <v>2.059550921924486E-2</v>
      </c>
      <c r="K96" s="7">
        <f t="shared" si="9"/>
        <v>5.5746903334450582E-3</v>
      </c>
      <c r="L96" s="8">
        <f t="shared" si="17"/>
        <v>130.73008044167881</v>
      </c>
      <c r="M96" s="9">
        <f t="shared" si="15"/>
        <v>287.78810532775907</v>
      </c>
      <c r="N96" s="9">
        <f t="shared" si="12"/>
        <v>18352.555001265435</v>
      </c>
      <c r="O96" s="2">
        <f t="shared" si="13"/>
        <v>470</v>
      </c>
      <c r="P96">
        <f>B27</f>
        <v>1.5020818885799802E-2</v>
      </c>
    </row>
    <row r="97" spans="8:16" x14ac:dyDescent="0.3">
      <c r="H97" s="4">
        <v>1.89</v>
      </c>
      <c r="I97" s="10">
        <f t="shared" si="14"/>
        <v>31778178377.440479</v>
      </c>
      <c r="J97" s="7">
        <f t="shared" si="16"/>
        <v>2.0650211863319948E-2</v>
      </c>
      <c r="K97" s="7">
        <f t="shared" si="9"/>
        <v>5.6293929775201468E-3</v>
      </c>
      <c r="L97" s="8">
        <f t="shared" si="17"/>
        <v>130.73008044167881</v>
      </c>
      <c r="M97" s="9">
        <f t="shared" si="15"/>
        <v>289.70286064650645</v>
      </c>
      <c r="N97" s="9">
        <f t="shared" si="12"/>
        <v>18420.10756891084</v>
      </c>
      <c r="O97" s="2">
        <f t="shared" si="13"/>
        <v>472.5</v>
      </c>
      <c r="P97">
        <f>B27</f>
        <v>1.5020818885799802E-2</v>
      </c>
    </row>
    <row r="98" spans="8:16" x14ac:dyDescent="0.3">
      <c r="H98" s="17">
        <v>1.9</v>
      </c>
      <c r="I98" s="18">
        <f t="shared" si="14"/>
        <v>31513834250.542641</v>
      </c>
      <c r="J98" s="19">
        <f t="shared" si="16"/>
        <v>2.0704769981818198E-2</v>
      </c>
      <c r="K98" s="19">
        <f t="shared" si="9"/>
        <v>5.6839510960183959E-3</v>
      </c>
      <c r="L98" s="20">
        <f t="shared" si="17"/>
        <v>130.73008044167881</v>
      </c>
      <c r="M98" s="21">
        <f t="shared" si="15"/>
        <v>291.62015039657382</v>
      </c>
      <c r="N98" s="21">
        <f t="shared" si="12"/>
        <v>18487.749551293218</v>
      </c>
      <c r="O98" s="3">
        <f t="shared" si="13"/>
        <v>475</v>
      </c>
      <c r="P98">
        <f>B27</f>
        <v>1.5020818885799802E-2</v>
      </c>
    </row>
    <row r="99" spans="8:16" x14ac:dyDescent="0.3">
      <c r="H99" s="4">
        <v>1.91</v>
      </c>
      <c r="I99" s="10">
        <f t="shared" si="14"/>
        <v>31255244534.638752</v>
      </c>
      <c r="J99" s="7">
        <f t="shared" si="16"/>
        <v>2.0759184714241548E-2</v>
      </c>
      <c r="K99" s="7">
        <f t="shared" si="9"/>
        <v>5.7383658284417462E-3</v>
      </c>
      <c r="L99" s="8">
        <f t="shared" si="17"/>
        <v>130.73008044167881</v>
      </c>
      <c r="M99" s="9">
        <f t="shared" si="15"/>
        <v>293.53996456694904</v>
      </c>
      <c r="N99" s="9">
        <f t="shared" si="12"/>
        <v>18555.480595224057</v>
      </c>
      <c r="O99" s="2">
        <f t="shared" si="13"/>
        <v>477.5</v>
      </c>
      <c r="P99">
        <f>B27</f>
        <v>1.5020818885799802E-2</v>
      </c>
    </row>
    <row r="100" spans="8:16" x14ac:dyDescent="0.3">
      <c r="H100" s="4">
        <v>1.92</v>
      </c>
      <c r="I100" s="10">
        <f t="shared" si="14"/>
        <v>31002222184.46722</v>
      </c>
      <c r="J100" s="7">
        <f t="shared" si="16"/>
        <v>2.0813457185196314E-2</v>
      </c>
      <c r="K100" s="7">
        <f t="shared" si="9"/>
        <v>5.792638299396512E-3</v>
      </c>
      <c r="L100" s="8">
        <f t="shared" si="17"/>
        <v>130.73008044167881</v>
      </c>
      <c r="M100" s="9">
        <f t="shared" si="15"/>
        <v>295.46229323840589</v>
      </c>
      <c r="N100" s="9">
        <f t="shared" si="12"/>
        <v>18623.300350753056</v>
      </c>
      <c r="O100" s="2">
        <f t="shared" si="13"/>
        <v>480</v>
      </c>
      <c r="P100">
        <f>B27</f>
        <v>1.5020818885799802E-2</v>
      </c>
    </row>
    <row r="101" spans="8:16" x14ac:dyDescent="0.3">
      <c r="H101" s="4">
        <v>1.93</v>
      </c>
      <c r="I101" s="10">
        <f t="shared" si="14"/>
        <v>30754588191.444759</v>
      </c>
      <c r="J101" s="7">
        <f t="shared" si="16"/>
        <v>2.0867588504664358E-2</v>
      </c>
      <c r="K101" s="7">
        <f t="shared" si="9"/>
        <v>5.8467696188645567E-3</v>
      </c>
      <c r="L101" s="8">
        <f t="shared" si="17"/>
        <v>130.73008044167881</v>
      </c>
      <c r="M101" s="9">
        <f t="shared" si="15"/>
        <v>297.38712658218765</v>
      </c>
      <c r="N101" s="9">
        <f t="shared" si="12"/>
        <v>18691.208471121674</v>
      </c>
      <c r="O101" s="2">
        <f t="shared" si="13"/>
        <v>482.5</v>
      </c>
      <c r="P101">
        <f>B27</f>
        <v>1.5020818885799802E-2</v>
      </c>
    </row>
    <row r="102" spans="8:16" x14ac:dyDescent="0.3">
      <c r="H102" s="4">
        <v>1.94</v>
      </c>
      <c r="I102" s="10">
        <f t="shared" si="14"/>
        <v>30512171156.336571</v>
      </c>
      <c r="J102" s="7">
        <f t="shared" si="16"/>
        <v>2.0921579768267976E-2</v>
      </c>
      <c r="K102" s="7">
        <f t="shared" si="9"/>
        <v>5.9007608824681746E-3</v>
      </c>
      <c r="L102" s="8">
        <f t="shared" si="17"/>
        <v>130.73008044167881</v>
      </c>
      <c r="M102" s="9">
        <f t="shared" si="15"/>
        <v>299.31445485871666</v>
      </c>
      <c r="N102" s="9">
        <f t="shared" si="12"/>
        <v>18759.204612717618</v>
      </c>
      <c r="O102" s="2">
        <f t="shared" si="13"/>
        <v>485</v>
      </c>
      <c r="P102">
        <f>B27</f>
        <v>1.5020818885799802E-2</v>
      </c>
    </row>
    <row r="103" spans="8:16" x14ac:dyDescent="0.3">
      <c r="H103" s="4">
        <v>1.95</v>
      </c>
      <c r="I103" s="10">
        <f t="shared" si="14"/>
        <v>30274806888.912136</v>
      </c>
      <c r="J103" s="7">
        <f t="shared" si="16"/>
        <v>2.0975432057528637E-2</v>
      </c>
      <c r="K103" s="7">
        <f t="shared" si="9"/>
        <v>5.9546131717288352E-3</v>
      </c>
      <c r="L103" s="8">
        <f t="shared" si="17"/>
        <v>130.73008044167881</v>
      </c>
      <c r="M103" s="9">
        <f t="shared" si="15"/>
        <v>301.2442684163334</v>
      </c>
      <c r="N103" s="9">
        <f t="shared" si="12"/>
        <v>18827.288435030336</v>
      </c>
      <c r="O103" s="2">
        <f t="shared" si="13"/>
        <v>487.5</v>
      </c>
      <c r="P103">
        <f>B27</f>
        <v>1.5020818885799802E-2</v>
      </c>
    </row>
    <row r="104" spans="8:16" x14ac:dyDescent="0.3">
      <c r="H104" s="4">
        <v>1.96</v>
      </c>
      <c r="I104" s="10">
        <f t="shared" si="14"/>
        <v>30042338032.619278</v>
      </c>
      <c r="J104" s="7">
        <f t="shared" si="16"/>
        <v>2.102914644011972E-2</v>
      </c>
      <c r="K104" s="7">
        <f t="shared" si="9"/>
        <v>6.0083275543199189E-3</v>
      </c>
      <c r="L104" s="8">
        <f t="shared" si="17"/>
        <v>130.73008044167881</v>
      </c>
      <c r="M104" s="9">
        <f t="shared" si="15"/>
        <v>303.17655769004887</v>
      </c>
      <c r="N104" s="9">
        <f t="shared" si="12"/>
        <v>18895.459600607021</v>
      </c>
      <c r="O104" s="2">
        <f t="shared" si="13"/>
        <v>490</v>
      </c>
      <c r="P104">
        <f>B27</f>
        <v>1.5020818885799802E-2</v>
      </c>
    </row>
    <row r="105" spans="8:16" x14ac:dyDescent="0.3">
      <c r="H105" s="4">
        <v>1.97</v>
      </c>
      <c r="I105" s="10">
        <f t="shared" si="14"/>
        <v>29814613712.470745</v>
      </c>
      <c r="J105" s="7">
        <f t="shared" si="16"/>
        <v>2.1082723970113539E-2</v>
      </c>
      <c r="K105" s="7">
        <f t="shared" si="9"/>
        <v>6.0619050843137377E-3</v>
      </c>
      <c r="L105" s="8">
        <f t="shared" si="17"/>
        <v>130.73008044167881</v>
      </c>
      <c r="M105" s="9">
        <f t="shared" si="15"/>
        <v>305.11131320033292</v>
      </c>
      <c r="N105" s="9">
        <f t="shared" si="12"/>
        <v>18963.717775009838</v>
      </c>
      <c r="O105" s="2">
        <f t="shared" si="13"/>
        <v>492.5</v>
      </c>
      <c r="P105">
        <f>B27</f>
        <v>1.5020818885799802E-2</v>
      </c>
    </row>
    <row r="106" spans="8:16" x14ac:dyDescent="0.3">
      <c r="H106" s="4">
        <v>1.98</v>
      </c>
      <c r="I106" s="10">
        <f t="shared" si="14"/>
        <v>29591489204.485737</v>
      </c>
      <c r="J106" s="7">
        <f t="shared" si="16"/>
        <v>2.113616568822264E-2</v>
      </c>
      <c r="K106" s="7">
        <f t="shared" si="9"/>
        <v>6.1153468024228389E-3</v>
      </c>
      <c r="L106" s="8">
        <f t="shared" si="17"/>
        <v>130.73008044167881</v>
      </c>
      <c r="M106" s="9">
        <f t="shared" si="15"/>
        <v>307.04852555191906</v>
      </c>
      <c r="N106" s="9">
        <f t="shared" si="12"/>
        <v>19032.062626773801</v>
      </c>
      <c r="O106" s="2">
        <f t="shared" si="13"/>
        <v>495</v>
      </c>
      <c r="P106">
        <f>B27</f>
        <v>1.5020818885799802E-2</v>
      </c>
    </row>
    <row r="107" spans="8:16" x14ac:dyDescent="0.3">
      <c r="H107" s="4">
        <v>1.99</v>
      </c>
      <c r="I107" s="10">
        <f t="shared" si="14"/>
        <v>29372825625.16214</v>
      </c>
      <c r="J107" s="7">
        <f t="shared" si="16"/>
        <v>2.1189472622035691E-2</v>
      </c>
      <c r="K107" s="7">
        <f t="shared" si="9"/>
        <v>6.1686537362358896E-3</v>
      </c>
      <c r="L107" s="8">
        <f t="shared" si="17"/>
        <v>130.73008044167881</v>
      </c>
      <c r="M107" s="9">
        <f t="shared" si="15"/>
        <v>308.9881854326332</v>
      </c>
      <c r="N107" s="9">
        <f t="shared" si="12"/>
        <v>19100.493827365397</v>
      </c>
      <c r="O107" s="2">
        <f t="shared" si="13"/>
        <v>497.5</v>
      </c>
      <c r="P107">
        <f>B27</f>
        <v>1.5020818885799802E-2</v>
      </c>
    </row>
    <row r="108" spans="8:16" x14ac:dyDescent="0.3">
      <c r="H108" s="4">
        <v>2</v>
      </c>
      <c r="I108" s="10">
        <f t="shared" si="14"/>
        <v>29158489639.577549</v>
      </c>
      <c r="J108" s="7">
        <f t="shared" si="16"/>
        <v>2.1242645786248002E-2</v>
      </c>
      <c r="K108" s="7">
        <f t="shared" si="9"/>
        <v>6.2218269004482001E-3</v>
      </c>
      <c r="L108" s="8">
        <f t="shared" si="17"/>
        <v>130.73008044167881</v>
      </c>
      <c r="M108" s="9">
        <f t="shared" si="15"/>
        <v>310.93028361224464</v>
      </c>
      <c r="N108" s="9">
        <f t="shared" si="12"/>
        <v>19169.011051142086</v>
      </c>
      <c r="O108" s="2">
        <f t="shared" si="13"/>
        <v>500</v>
      </c>
      <c r="P108">
        <f>B27</f>
        <v>1.5020818885799802E-2</v>
      </c>
    </row>
    <row r="109" spans="8:16" x14ac:dyDescent="0.3">
      <c r="H109" s="4">
        <v>2.0099999999999998</v>
      </c>
      <c r="I109" s="10">
        <f t="shared" si="14"/>
        <v>28948353186.82795</v>
      </c>
      <c r="J109" s="7">
        <f t="shared" si="16"/>
        <v>2.1295686182886898E-2</v>
      </c>
      <c r="K109" s="7">
        <f t="shared" si="9"/>
        <v>6.2748672970870962E-3</v>
      </c>
      <c r="L109" s="8">
        <f t="shared" si="17"/>
        <v>130.73008044167881</v>
      </c>
      <c r="M109" s="9">
        <f t="shared" si="15"/>
        <v>312.87481094133932</v>
      </c>
      <c r="N109" s="9">
        <f t="shared" si="12"/>
        <v>19237.613975312546</v>
      </c>
      <c r="O109" s="2">
        <f t="shared" si="13"/>
        <v>502.49999999999994</v>
      </c>
      <c r="P109">
        <f>B27</f>
        <v>1.5020818885799802E-2</v>
      </c>
    </row>
    <row r="110" spans="8:16" x14ac:dyDescent="0.3">
      <c r="H110" s="4">
        <v>2.02</v>
      </c>
      <c r="I110" s="10">
        <f t="shared" si="14"/>
        <v>28742293221.614304</v>
      </c>
      <c r="J110" s="7">
        <f t="shared" si="16"/>
        <v>2.134859480153202E-2</v>
      </c>
      <c r="K110" s="7">
        <f t="shared" si="9"/>
        <v>6.3277759157322182E-3</v>
      </c>
      <c r="L110" s="8">
        <f t="shared" si="17"/>
        <v>130.73008044167881</v>
      </c>
      <c r="M110" s="9">
        <f t="shared" si="15"/>
        <v>314.82175835021201</v>
      </c>
      <c r="N110" s="9">
        <f t="shared" si="12"/>
        <v>19306.302279897573</v>
      </c>
      <c r="O110" s="2">
        <f t="shared" si="13"/>
        <v>505</v>
      </c>
      <c r="P110">
        <f>B27</f>
        <v>1.5020818885799802E-2</v>
      </c>
    </row>
    <row r="111" spans="8:16" x14ac:dyDescent="0.3">
      <c r="H111" s="4">
        <v>2.0299999999999998</v>
      </c>
      <c r="I111" s="10">
        <f t="shared" si="14"/>
        <v>28540191470.87986</v>
      </c>
      <c r="J111" s="7">
        <f t="shared" si="16"/>
        <v>2.1401372619530738E-2</v>
      </c>
      <c r="K111" s="7">
        <f t="shared" si="9"/>
        <v>6.380553733730936E-3</v>
      </c>
      <c r="L111" s="8">
        <f t="shared" si="17"/>
        <v>130.73008044167881</v>
      </c>
      <c r="M111" s="9">
        <f t="shared" si="15"/>
        <v>316.7711168477818</v>
      </c>
      <c r="N111" s="9">
        <f t="shared" si="12"/>
        <v>19375.075647691836</v>
      </c>
      <c r="O111" s="2">
        <f t="shared" si="13"/>
        <v>507.49999999999994</v>
      </c>
      <c r="P111">
        <f>B27</f>
        <v>1.5020818885799802E-2</v>
      </c>
    </row>
    <row r="112" spans="8:16" x14ac:dyDescent="0.3">
      <c r="H112" s="4">
        <v>2.04</v>
      </c>
      <c r="I112" s="10">
        <f t="shared" si="14"/>
        <v>28341934204.484943</v>
      </c>
      <c r="J112" s="7">
        <f t="shared" si="16"/>
        <v>2.1454020602208808E-2</v>
      </c>
      <c r="K112" s="7">
        <f t="shared" si="9"/>
        <v>6.4332017164090063E-3</v>
      </c>
      <c r="L112" s="8">
        <f t="shared" si="17"/>
        <v>130.73008044167881</v>
      </c>
      <c r="M112" s="9">
        <f t="shared" si="15"/>
        <v>318.72287752052608</v>
      </c>
      <c r="N112" s="9">
        <f t="shared" si="12"/>
        <v>19443.933764226254</v>
      </c>
      <c r="O112" s="2">
        <f t="shared" si="13"/>
        <v>510</v>
      </c>
      <c r="P112">
        <f>B27</f>
        <v>1.5020818885799802E-2</v>
      </c>
    </row>
    <row r="113" spans="8:16" x14ac:dyDescent="0.3">
      <c r="H113" s="4">
        <v>2.0499999999999998</v>
      </c>
      <c r="I113" s="10">
        <f t="shared" si="14"/>
        <v>28147412018.983685</v>
      </c>
      <c r="J113" s="7">
        <f t="shared" si="16"/>
        <v>2.1506539703076363E-2</v>
      </c>
      <c r="K113" s="7">
        <f t="shared" si="9"/>
        <v>6.485720817276561E-3</v>
      </c>
      <c r="L113" s="8">
        <f t="shared" si="17"/>
        <v>130.73008044167881</v>
      </c>
      <c r="M113" s="9">
        <f t="shared" si="15"/>
        <v>320.67703153143322</v>
      </c>
      <c r="N113" s="9">
        <f t="shared" si="12"/>
        <v>19512.876317731057</v>
      </c>
      <c r="O113" s="2">
        <f t="shared" si="13"/>
        <v>512.5</v>
      </c>
      <c r="P113">
        <f>B27</f>
        <v>1.5020818885799802E-2</v>
      </c>
    </row>
    <row r="114" spans="8:16" x14ac:dyDescent="0.3">
      <c r="H114" s="4">
        <v>2.06</v>
      </c>
      <c r="I114" s="10">
        <f t="shared" si="14"/>
        <v>27956519633.637447</v>
      </c>
      <c r="J114" s="7">
        <f t="shared" si="16"/>
        <v>2.1558930864029414E-2</v>
      </c>
      <c r="K114" s="7">
        <f t="shared" si="9"/>
        <v>6.5381119782296129E-3</v>
      </c>
      <c r="L114" s="8">
        <f t="shared" si="17"/>
        <v>130.73008044167881</v>
      </c>
      <c r="M114" s="9">
        <f t="shared" si="15"/>
        <v>322.63357011897756</v>
      </c>
      <c r="N114" s="9">
        <f t="shared" si="12"/>
        <v>19581.902999099624</v>
      </c>
      <c r="O114" s="2">
        <f t="shared" si="13"/>
        <v>515</v>
      </c>
      <c r="P114">
        <f>B27</f>
        <v>1.5020818885799802E-2</v>
      </c>
    </row>
    <row r="115" spans="8:16" x14ac:dyDescent="0.3">
      <c r="H115" s="4">
        <v>2.0699999999999998</v>
      </c>
      <c r="I115" s="10">
        <f t="shared" si="14"/>
        <v>27769155697.864487</v>
      </c>
      <c r="J115" s="7">
        <f t="shared" si="16"/>
        <v>2.1611195015546918E-2</v>
      </c>
      <c r="K115" s="7">
        <f t="shared" si="9"/>
        <v>6.590376129747116E-3</v>
      </c>
      <c r="L115" s="8">
        <f t="shared" si="17"/>
        <v>130.73008044167881</v>
      </c>
      <c r="M115" s="9">
        <f t="shared" si="15"/>
        <v>324.59248459610899</v>
      </c>
      <c r="N115" s="9">
        <f t="shared" si="12"/>
        <v>19651.01350185282</v>
      </c>
      <c r="O115" s="2">
        <f t="shared" si="13"/>
        <v>517.5</v>
      </c>
      <c r="P115">
        <f>B27</f>
        <v>1.5020818885799802E-2</v>
      </c>
    </row>
    <row r="116" spans="8:16" x14ac:dyDescent="0.3">
      <c r="H116" s="4">
        <v>2.08</v>
      </c>
      <c r="I116" s="10">
        <f t="shared" si="14"/>
        <v>27585222609.384609</v>
      </c>
      <c r="J116" s="7">
        <f t="shared" si="16"/>
        <v>2.1663333076883624E-2</v>
      </c>
      <c r="K116" s="7">
        <f t="shared" si="9"/>
        <v>6.6425141910838228E-3</v>
      </c>
      <c r="L116" s="8">
        <f t="shared" si="17"/>
        <v>130.73008044167881</v>
      </c>
      <c r="M116" s="9">
        <f t="shared" si="15"/>
        <v>326.55376634926483</v>
      </c>
      <c r="N116" s="9">
        <f t="shared" si="12"/>
        <v>19720.207522104156</v>
      </c>
      <c r="O116" s="2">
        <f t="shared" si="13"/>
        <v>520</v>
      </c>
      <c r="P116">
        <f>B27</f>
        <v>1.5020818885799802E-2</v>
      </c>
    </row>
    <row r="117" spans="8:16" x14ac:dyDescent="0.3">
      <c r="H117" s="4">
        <v>2.09</v>
      </c>
      <c r="I117" s="10">
        <f t="shared" si="14"/>
        <v>27404626342.372284</v>
      </c>
      <c r="J117" s="7">
        <f t="shared" si="16"/>
        <v>2.1715345956258677E-2</v>
      </c>
      <c r="K117" s="7">
        <f t="shared" si="9"/>
        <v>6.6945270704588753E-3</v>
      </c>
      <c r="L117" s="8">
        <f t="shared" si="17"/>
        <v>130.73008044167881</v>
      </c>
      <c r="M117" s="9">
        <f t="shared" si="15"/>
        <v>328.51740683739609</v>
      </c>
      <c r="N117" s="9">
        <f t="shared" si="12"/>
        <v>19789.484758525428</v>
      </c>
      <c r="O117" s="2">
        <f t="shared" si="13"/>
        <v>522.5</v>
      </c>
      <c r="P117">
        <f>B27</f>
        <v>1.5020818885799802E-2</v>
      </c>
    </row>
    <row r="118" spans="8:16" x14ac:dyDescent="0.3">
      <c r="H118" s="4">
        <v>2.1</v>
      </c>
      <c r="I118" s="10">
        <f t="shared" si="14"/>
        <v>27227276284.980961</v>
      </c>
      <c r="J118" s="7">
        <f t="shared" si="16"/>
        <v>2.1767234551040241E-2</v>
      </c>
      <c r="K118" s="7">
        <f t="shared" si="9"/>
        <v>6.7464156652404395E-3</v>
      </c>
      <c r="L118" s="8">
        <f t="shared" si="17"/>
        <v>130.73008044167881</v>
      </c>
      <c r="M118" s="9">
        <f>$B$25*POWER(J118,$B$26)</f>
        <v>330.48339759101293</v>
      </c>
      <c r="N118" s="9">
        <f t="shared" si="12"/>
        <v>19858.84491231303</v>
      </c>
      <c r="O118" s="2">
        <f t="shared" si="13"/>
        <v>525</v>
      </c>
      <c r="P118">
        <f>B27</f>
        <v>1.5020818885799802E-2</v>
      </c>
    </row>
    <row r="119" spans="8:16" x14ac:dyDescent="0.3">
      <c r="H119" s="4">
        <v>2.11</v>
      </c>
      <c r="I119" s="10">
        <f t="shared" si="14"/>
        <v>27053085085.648113</v>
      </c>
      <c r="J119" s="7">
        <f t="shared" si="16"/>
        <v>2.1818999747926119E-2</v>
      </c>
      <c r="K119" s="7">
        <f t="shared" si="9"/>
        <v>6.7981808621263174E-3</v>
      </c>
      <c r="L119" s="8">
        <f t="shared" si="17"/>
        <v>130.73008044167881</v>
      </c>
      <c r="M119" s="9">
        <f t="shared" ref="M119:M159" si="18">$B$25*POWER(J119,$B$26)</f>
        <v>332.45173021124839</v>
      </c>
      <c r="N119" s="9">
        <f t="shared" si="12"/>
        <v>19928.287687154938</v>
      </c>
      <c r="O119" s="2">
        <f t="shared" si="13"/>
        <v>527.5</v>
      </c>
      <c r="P119">
        <f>B27</f>
        <v>1.5020818885799802E-2</v>
      </c>
    </row>
    <row r="120" spans="8:16" x14ac:dyDescent="0.3">
      <c r="H120" s="4">
        <v>2.12</v>
      </c>
      <c r="I120" s="10">
        <f t="shared" si="14"/>
        <v>26881968507.631878</v>
      </c>
      <c r="J120" s="7">
        <f t="shared" si="16"/>
        <v>2.1870642423120541E-2</v>
      </c>
      <c r="K120" s="7">
        <f t="shared" si="9"/>
        <v>6.8498235373207397E-3</v>
      </c>
      <c r="L120" s="8">
        <f t="shared" si="17"/>
        <v>130.73008044167881</v>
      </c>
      <c r="M120" s="9">
        <f t="shared" si="18"/>
        <v>334.42239636893748</v>
      </c>
      <c r="N120" s="9">
        <f t="shared" si="12"/>
        <v>19997.812789198208</v>
      </c>
      <c r="O120" s="2">
        <f t="shared" si="13"/>
        <v>530</v>
      </c>
      <c r="P120">
        <f>B27</f>
        <v>1.5020818885799802E-2</v>
      </c>
    </row>
    <row r="121" spans="8:16" x14ac:dyDescent="0.3">
      <c r="H121" s="4">
        <v>2.13</v>
      </c>
      <c r="I121" s="10">
        <f t="shared" si="14"/>
        <v>26713845291.269741</v>
      </c>
      <c r="J121" s="7">
        <f t="shared" si="16"/>
        <v>2.1922163442507216E-2</v>
      </c>
      <c r="K121" s="7">
        <f t="shared" si="9"/>
        <v>6.9013445567074148E-3</v>
      </c>
      <c r="L121" s="8">
        <f t="shared" si="17"/>
        <v>130.73008044167881</v>
      </c>
      <c r="M121" s="9">
        <f t="shared" si="18"/>
        <v>336.39538780370799</v>
      </c>
      <c r="N121" s="9">
        <f t="shared" si="12"/>
        <v>20067.419927016912</v>
      </c>
      <c r="O121" s="2">
        <f t="shared" si="13"/>
        <v>532.5</v>
      </c>
      <c r="P121">
        <f>B27</f>
        <v>1.5020818885799802E-2</v>
      </c>
    </row>
    <row r="122" spans="8:16" x14ac:dyDescent="0.3">
      <c r="H122" s="4">
        <v>2.14</v>
      </c>
      <c r="I122" s="10">
        <f t="shared" si="14"/>
        <v>26548637023.484856</v>
      </c>
      <c r="J122" s="7">
        <f t="shared" si="16"/>
        <v>2.1973563661818719E-2</v>
      </c>
      <c r="K122" s="7">
        <f t="shared" si="9"/>
        <v>6.9527447760189178E-3</v>
      </c>
      <c r="L122" s="8">
        <f t="shared" si="17"/>
        <v>130.73008044167881</v>
      </c>
      <c r="M122" s="9">
        <f t="shared" si="18"/>
        <v>338.37069632309908</v>
      </c>
      <c r="N122" s="9">
        <f t="shared" si="12"/>
        <v>20137.108811581031</v>
      </c>
      <c r="O122" s="2">
        <f t="shared" si="13"/>
        <v>535</v>
      </c>
      <c r="P122">
        <f>B27</f>
        <v>1.5020818885799802E-2</v>
      </c>
    </row>
    <row r="123" spans="8:16" x14ac:dyDescent="0.3">
      <c r="H123" s="4">
        <v>2.15</v>
      </c>
      <c r="I123" s="10">
        <f t="shared" si="14"/>
        <v>26386268014.099251</v>
      </c>
      <c r="J123" s="7">
        <f t="shared" si="16"/>
        <v>2.2024843926802297E-2</v>
      </c>
      <c r="K123" s="7">
        <f t="shared" si="9"/>
        <v>7.0040250410024953E-3</v>
      </c>
      <c r="L123" s="8">
        <f t="shared" si="17"/>
        <v>130.73008044167881</v>
      </c>
      <c r="M123" s="9">
        <f t="shared" si="18"/>
        <v>340.34831380168129</v>
      </c>
      <c r="N123" s="9">
        <f t="shared" si="12"/>
        <v>20206.879156225412</v>
      </c>
      <c r="O123" s="2">
        <f t="shared" si="13"/>
        <v>537.5</v>
      </c>
      <c r="P123">
        <f>B27</f>
        <v>1.5020818885799802E-2</v>
      </c>
    </row>
    <row r="124" spans="8:16" x14ac:dyDescent="0.3">
      <c r="H124" s="4">
        <v>2.16</v>
      </c>
      <c r="I124" s="10">
        <f t="shared" si="14"/>
        <v>26226665178.542652</v>
      </c>
      <c r="J124" s="7">
        <f t="shared" si="16"/>
        <v>2.2076005073382275E-2</v>
      </c>
      <c r="K124" s="7">
        <f t="shared" si="9"/>
        <v>7.0551861875824736E-3</v>
      </c>
      <c r="L124" s="8">
        <f t="shared" si="17"/>
        <v>130.73008044167881</v>
      </c>
      <c r="M124" s="9">
        <f t="shared" si="18"/>
        <v>342.32823218020405</v>
      </c>
      <c r="N124" s="9">
        <f t="shared" si="12"/>
        <v>20276.730676619693</v>
      </c>
      <c r="O124" s="2">
        <f t="shared" si="13"/>
        <v>540</v>
      </c>
      <c r="P124">
        <f>B27</f>
        <v>1.5020818885799802E-2</v>
      </c>
    </row>
    <row r="125" spans="8:16" x14ac:dyDescent="0.3">
      <c r="H125" s="4">
        <v>2.17</v>
      </c>
      <c r="I125" s="10">
        <f t="shared" si="14"/>
        <v>26069757926.574986</v>
      </c>
      <c r="J125" s="7">
        <f t="shared" si="16"/>
        <v>2.212704792781902E-2</v>
      </c>
      <c r="K125" s="7">
        <f t="shared" si="9"/>
        <v>7.1062290420192183E-3</v>
      </c>
      <c r="L125" s="8">
        <f>$B$25*POWER(J125-K125,$B$26)</f>
        <v>130.73008044167881</v>
      </c>
      <c r="M125" s="9">
        <f t="shared" si="18"/>
        <v>344.31044346474829</v>
      </c>
      <c r="N125" s="9">
        <f t="shared" si="12"/>
        <v>20346.663090738413</v>
      </c>
      <c r="O125" s="2">
        <f t="shared" si="13"/>
        <v>542.5</v>
      </c>
      <c r="P125">
        <f>B27</f>
        <v>1.5020818885799802E-2</v>
      </c>
    </row>
    <row r="126" spans="8:16" x14ac:dyDescent="0.3">
      <c r="H126" s="4">
        <v>2.1800000000000002</v>
      </c>
      <c r="I126" s="10">
        <f t="shared" si="14"/>
        <v>25915478056.665359</v>
      </c>
      <c r="J126" s="7">
        <f>$B$27*POWER(H126,$B$11)</f>
        <v>2.2177973306864628E-2</v>
      </c>
      <c r="K126" s="7">
        <f t="shared" si="9"/>
        <v>7.157154421064826E-3</v>
      </c>
      <c r="L126" s="8">
        <f t="shared" ref="L126:L144" si="19">$B$25*POWER(J126-K126,$B$26)</f>
        <v>130.73008044167881</v>
      </c>
      <c r="M126" s="9">
        <f t="shared" si="18"/>
        <v>346.29493972590069</v>
      </c>
      <c r="N126" s="9">
        <f t="shared" si="12"/>
        <v>20416.676118831871</v>
      </c>
      <c r="O126" s="2">
        <f t="shared" si="13"/>
        <v>545</v>
      </c>
      <c r="P126">
        <f>B27</f>
        <v>1.5020818885799802E-2</v>
      </c>
    </row>
    <row r="127" spans="8:16" x14ac:dyDescent="0.3">
      <c r="H127" s="4">
        <v>2.19</v>
      </c>
      <c r="I127" s="10">
        <f t="shared" si="14"/>
        <v>25763759655.694996</v>
      </c>
      <c r="J127" s="7">
        <f t="shared" ref="J127:J156" si="20">$B$27*POWER(H127,$B$11)</f>
        <v>2.2228782017915422E-2</v>
      </c>
      <c r="K127" s="7">
        <f t="shared" si="9"/>
        <v>7.2079631321156201E-3</v>
      </c>
      <c r="L127" s="8">
        <f t="shared" si="19"/>
        <v>130.73008044167881</v>
      </c>
      <c r="M127" s="9">
        <f t="shared" si="18"/>
        <v>348.28171309793805</v>
      </c>
      <c r="N127" s="9">
        <f t="shared" si="12"/>
        <v>20486.769483397351</v>
      </c>
      <c r="O127" s="2">
        <f t="shared" si="13"/>
        <v>547.5</v>
      </c>
      <c r="P127">
        <f>B27</f>
        <v>1.5020818885799802E-2</v>
      </c>
    </row>
    <row r="128" spans="8:16" x14ac:dyDescent="0.3">
      <c r="H128" s="4">
        <v>2.2000000000000002</v>
      </c>
      <c r="I128" s="10">
        <f t="shared" si="14"/>
        <v>25614539003.67363</v>
      </c>
      <c r="J128" s="7">
        <f t="shared" si="20"/>
        <v>2.2279474859161291E-2</v>
      </c>
      <c r="K128" s="7">
        <f t="shared" si="9"/>
        <v>7.2586559733614896E-3</v>
      </c>
      <c r="L128" s="8">
        <f t="shared" si="19"/>
        <v>130.73008044167881</v>
      </c>
      <c r="M128" s="9">
        <f t="shared" si="18"/>
        <v>350.27075577802958</v>
      </c>
      <c r="N128" s="9">
        <f t="shared" si="12"/>
        <v>20556.942909150977</v>
      </c>
      <c r="O128" s="2">
        <f t="shared" si="13"/>
        <v>550</v>
      </c>
      <c r="P128">
        <f>B27</f>
        <v>1.5020818885799802E-2</v>
      </c>
    </row>
    <row r="129" spans="8:16" x14ac:dyDescent="0.3">
      <c r="H129" s="4">
        <v>2.21</v>
      </c>
      <c r="I129" s="10">
        <f t="shared" si="14"/>
        <v>25467754483.179333</v>
      </c>
      <c r="J129" s="7">
        <f t="shared" si="20"/>
        <v>2.2330052619732001E-2</v>
      </c>
      <c r="K129" s="7">
        <f t="shared" si="9"/>
        <v>7.3092337339321998E-3</v>
      </c>
      <c r="L129" s="8">
        <f t="shared" si="19"/>
        <v>130.73008044167881</v>
      </c>
      <c r="M129" s="9">
        <f t="shared" si="18"/>
        <v>352.26206002544586</v>
      </c>
      <c r="N129" s="9">
        <f t="shared" si="12"/>
        <v>20627.196122999827</v>
      </c>
      <c r="O129" s="2">
        <f t="shared" si="13"/>
        <v>552.5</v>
      </c>
      <c r="P129">
        <f>B27</f>
        <v>1.5020818885799802E-2</v>
      </c>
    </row>
    <row r="130" spans="8:16" x14ac:dyDescent="0.3">
      <c r="H130" s="4">
        <v>2.2200000000000002</v>
      </c>
      <c r="I130" s="10">
        <f t="shared" si="14"/>
        <v>25323346493.250751</v>
      </c>
      <c r="J130" s="7">
        <f t="shared" si="20"/>
        <v>2.2380516079840519E-2</v>
      </c>
      <c r="K130" s="7">
        <f t="shared" si="9"/>
        <v>7.3596971940407176E-3</v>
      </c>
      <c r="L130" s="8">
        <f t="shared" si="19"/>
        <v>130.73008044167881</v>
      </c>
      <c r="M130" s="9">
        <f t="shared" si="18"/>
        <v>354.25561816079068</v>
      </c>
      <c r="N130" s="9">
        <f t="shared" si="12"/>
        <v>20697.528854014789</v>
      </c>
      <c r="O130" s="2">
        <f t="shared" si="13"/>
        <v>555</v>
      </c>
      <c r="P130">
        <f>B27</f>
        <v>1.5020818885799802E-2</v>
      </c>
    </row>
    <row r="131" spans="8:16" x14ac:dyDescent="0.3">
      <c r="H131" s="4">
        <v>2.23</v>
      </c>
      <c r="I131" s="10">
        <f t="shared" si="14"/>
        <v>25181257367.478428</v>
      </c>
      <c r="J131" s="7">
        <f t="shared" si="20"/>
        <v>2.243086601092343E-2</v>
      </c>
      <c r="K131" s="7">
        <f t="shared" si="9"/>
        <v>7.4100471251236279E-3</v>
      </c>
      <c r="L131" s="8">
        <f t="shared" si="19"/>
        <v>130.73008044167881</v>
      </c>
      <c r="M131" s="9">
        <f t="shared" si="18"/>
        <v>356.25142256523492</v>
      </c>
      <c r="N131" s="9">
        <f t="shared" si="12"/>
        <v>20767.94083340358</v>
      </c>
      <c r="O131" s="2">
        <f t="shared" si="13"/>
        <v>557.5</v>
      </c>
      <c r="P131">
        <f>B27</f>
        <v>1.5020818885799802E-2</v>
      </c>
    </row>
    <row r="132" spans="8:16" x14ac:dyDescent="0.3">
      <c r="H132" s="4">
        <v>2.2400000000000002</v>
      </c>
      <c r="I132" s="10">
        <f t="shared" si="14"/>
        <v>25041431296.058224</v>
      </c>
      <c r="J132" s="7">
        <f t="shared" si="20"/>
        <v>2.2481103175778543E-2</v>
      </c>
      <c r="K132" s="7">
        <f t="shared" si="9"/>
        <v>7.4602842899787417E-3</v>
      </c>
      <c r="L132" s="8">
        <f t="shared" si="19"/>
        <v>130.73008044167881</v>
      </c>
      <c r="M132" s="9">
        <f t="shared" si="18"/>
        <v>358.24946567977724</v>
      </c>
      <c r="N132" s="9">
        <f t="shared" si="12"/>
        <v>20838.431794484637</v>
      </c>
      <c r="O132" s="2">
        <f t="shared" si="13"/>
        <v>560</v>
      </c>
      <c r="P132">
        <f>B27</f>
        <v>1.5020818885799802E-2</v>
      </c>
    </row>
    <row r="133" spans="8:16" x14ac:dyDescent="0.3">
      <c r="H133" s="4">
        <v>2.25</v>
      </c>
      <c r="I133" s="10">
        <f t="shared" si="14"/>
        <v>24903814251.584991</v>
      </c>
      <c r="J133" s="7">
        <f t="shared" si="20"/>
        <v>2.2531228328699703E-2</v>
      </c>
      <c r="K133" s="7">
        <f t="shared" si="9"/>
        <v>7.5104094428999017E-3</v>
      </c>
      <c r="L133" s="8">
        <f t="shared" si="19"/>
        <v>130.73008044167881</v>
      </c>
      <c r="M133" s="9">
        <f t="shared" si="18"/>
        <v>360.24974000450106</v>
      </c>
      <c r="N133" s="9">
        <f t="shared" si="12"/>
        <v>20909.001472660897</v>
      </c>
      <c r="O133" s="2">
        <f t="shared" si="13"/>
        <v>562.5</v>
      </c>
      <c r="P133">
        <f>B27</f>
        <v>1.5020818885799802E-2</v>
      </c>
    </row>
    <row r="134" spans="8:16" x14ac:dyDescent="0.3">
      <c r="H134" s="4">
        <v>2.2599999999999998</v>
      </c>
      <c r="I134" s="10">
        <f t="shared" si="14"/>
        <v>24768353918.378597</v>
      </c>
      <c r="J134" s="7">
        <f t="shared" si="20"/>
        <v>2.2581242215608952E-2</v>
      </c>
      <c r="K134" s="7">
        <f t="shared" si="9"/>
        <v>7.5604233298091506E-3</v>
      </c>
      <c r="L134" s="8">
        <f t="shared" si="19"/>
        <v>130.73008044167881</v>
      </c>
      <c r="M134" s="9">
        <f t="shared" si="18"/>
        <v>362.2522380978557</v>
      </c>
      <c r="N134" s="9">
        <f t="shared" si="12"/>
        <v>20979.649605394443</v>
      </c>
      <c r="O134" s="2">
        <f t="shared" si="13"/>
        <v>565</v>
      </c>
      <c r="P134">
        <f>B27</f>
        <v>1.5020818885799802E-2</v>
      </c>
    </row>
    <row r="135" spans="8:16" x14ac:dyDescent="0.3">
      <c r="H135" s="4">
        <v>2.27</v>
      </c>
      <c r="I135" s="10">
        <f t="shared" si="14"/>
        <v>24634999625.147881</v>
      </c>
      <c r="J135" s="7">
        <f t="shared" si="20"/>
        <v>2.263114557418603E-2</v>
      </c>
      <c r="K135" s="7">
        <f t="shared" si="9"/>
        <v>7.6103266883862288E-3</v>
      </c>
      <c r="L135" s="8">
        <f t="shared" si="19"/>
        <v>130.73008044167881</v>
      </c>
      <c r="M135" s="9">
        <f t="shared" si="18"/>
        <v>364.25695257594725</v>
      </c>
      <c r="N135" s="9">
        <f t="shared" si="12"/>
        <v>21050.375932181516</v>
      </c>
      <c r="O135" s="2">
        <f t="shared" si="13"/>
        <v>567.5</v>
      </c>
      <c r="P135">
        <f>B27</f>
        <v>1.5020818885799802E-2</v>
      </c>
    </row>
    <row r="136" spans="8:16" x14ac:dyDescent="0.3">
      <c r="H136" s="4">
        <v>2.2799999999999998</v>
      </c>
      <c r="I136" s="10">
        <f t="shared" si="14"/>
        <v>24503702280.809826</v>
      </c>
      <c r="J136" s="7">
        <f t="shared" si="20"/>
        <v>2.2680939133995309E-2</v>
      </c>
      <c r="K136" s="7">
        <f t="shared" si="9"/>
        <v>7.660120248195507E-3</v>
      </c>
      <c r="L136" s="8">
        <f t="shared" si="19"/>
        <v>130.73008044167881</v>
      </c>
      <c r="M136" s="9">
        <f t="shared" si="18"/>
        <v>366.26387611183816</v>
      </c>
      <c r="N136" s="9">
        <f t="shared" si="12"/>
        <v>21121.180194527748</v>
      </c>
      <c r="O136" s="2">
        <f t="shared" si="13"/>
        <v>570</v>
      </c>
      <c r="P136">
        <f>B27</f>
        <v>1.5020818885799802E-2</v>
      </c>
    </row>
    <row r="137" spans="8:16" x14ac:dyDescent="0.3">
      <c r="H137" s="4">
        <v>2.29</v>
      </c>
      <c r="I137" s="10">
        <f t="shared" si="14"/>
        <v>24374414313.292805</v>
      </c>
      <c r="J137" s="7">
        <f t="shared" si="20"/>
        <v>2.2730623616610258E-2</v>
      </c>
      <c r="K137" s="7">
        <f t="shared" ref="K137:K154" si="21">J137-$B$27</f>
        <v>7.7098047308104562E-3</v>
      </c>
      <c r="L137" s="8">
        <f t="shared" si="19"/>
        <v>130.73008044167881</v>
      </c>
      <c r="M137" s="9">
        <f t="shared" si="18"/>
        <v>368.27300143485769</v>
      </c>
      <c r="N137" s="9">
        <f t="shared" ref="N137:N159" si="22">$B$10*(0.36*M137+0.64*L137)</f>
        <v>21192.062135923872</v>
      </c>
      <c r="O137" s="2">
        <f t="shared" ref="O137:O159" si="23">H137*$B$13</f>
        <v>572.5</v>
      </c>
      <c r="P137">
        <f>B27</f>
        <v>1.5020818885799802E-2</v>
      </c>
    </row>
    <row r="138" spans="8:16" x14ac:dyDescent="0.3">
      <c r="H138" s="4">
        <v>2.2999999999999998</v>
      </c>
      <c r="I138" s="10">
        <f t="shared" ref="I138:I159" si="24">$B$20*(POWER($B$13,(2-$B$11)/2))*(1+0.3*POWER(H138,(2-$B$11)/2))/(POWER(H138,$B$11)-1)</f>
        <v>24247089611.163322</v>
      </c>
      <c r="J138" s="7">
        <f t="shared" si="20"/>
        <v>2.2780199735735415E-2</v>
      </c>
      <c r="K138" s="7">
        <f t="shared" si="21"/>
        <v>7.759380849935613E-3</v>
      </c>
      <c r="L138" s="8">
        <f t="shared" si="19"/>
        <v>130.73008044167881</v>
      </c>
      <c r="M138" s="9">
        <f t="shared" si="18"/>
        <v>370.28432132992901</v>
      </c>
      <c r="N138" s="9">
        <f t="shared" si="22"/>
        <v>21263.02150182199</v>
      </c>
      <c r="O138" s="2">
        <f t="shared" si="23"/>
        <v>575</v>
      </c>
      <c r="P138">
        <f>B27</f>
        <v>1.5020818885799802E-2</v>
      </c>
    </row>
    <row r="139" spans="8:16" x14ac:dyDescent="0.3">
      <c r="H139" s="4">
        <v>2.31</v>
      </c>
      <c r="I139" s="10">
        <f t="shared" si="24"/>
        <v>24121683467.925278</v>
      </c>
      <c r="J139" s="7">
        <f t="shared" si="20"/>
        <v>2.2829668197326038E-2</v>
      </c>
      <c r="K139" s="7">
        <f t="shared" si="21"/>
        <v>7.8088493115262367E-3</v>
      </c>
      <c r="L139" s="8">
        <f t="shared" si="19"/>
        <v>130.73008044167881</v>
      </c>
      <c r="M139" s="9">
        <f t="shared" si="18"/>
        <v>372.29782863690309</v>
      </c>
      <c r="N139" s="9">
        <f t="shared" si="22"/>
        <v>21334.058039612035</v>
      </c>
      <c r="O139" s="2">
        <f t="shared" si="23"/>
        <v>577.5</v>
      </c>
      <c r="P139">
        <f>B27</f>
        <v>1.5020818885799802E-2</v>
      </c>
    </row>
    <row r="140" spans="8:16" x14ac:dyDescent="0.3">
      <c r="H140" s="4">
        <v>2.3199999999999998</v>
      </c>
      <c r="I140" s="10">
        <f t="shared" si="24"/>
        <v>23998152528.850193</v>
      </c>
      <c r="J140" s="7">
        <f t="shared" si="20"/>
        <v>2.2879029699705358E-2</v>
      </c>
      <c r="K140" s="7">
        <f t="shared" si="21"/>
        <v>7.8582108139055567E-3</v>
      </c>
      <c r="L140" s="8">
        <f t="shared" si="19"/>
        <v>130.73008044167881</v>
      </c>
      <c r="M140" s="9">
        <f t="shared" si="18"/>
        <v>374.31351624990413</v>
      </c>
      <c r="N140" s="9">
        <f t="shared" si="22"/>
        <v>21405.171498598709</v>
      </c>
      <c r="O140" s="2">
        <f t="shared" si="23"/>
        <v>580</v>
      </c>
      <c r="P140">
        <f>B27</f>
        <v>1.5020818885799802E-2</v>
      </c>
    </row>
    <row r="141" spans="8:16" x14ac:dyDescent="0.3">
      <c r="H141" s="4">
        <v>2.33</v>
      </c>
      <c r="I141" s="10">
        <f t="shared" si="24"/>
        <v>23876454740.20509</v>
      </c>
      <c r="J141" s="7">
        <f t="shared" si="20"/>
        <v>2.2928284933679623E-2</v>
      </c>
      <c r="K141" s="7">
        <f t="shared" si="21"/>
        <v>7.9074660478798218E-3</v>
      </c>
      <c r="L141" s="8">
        <f t="shared" si="19"/>
        <v>130.73008044167881</v>
      </c>
      <c r="M141" s="9">
        <f t="shared" si="18"/>
        <v>376.33137711668775</v>
      </c>
      <c r="N141" s="9">
        <f t="shared" si="22"/>
        <v>21476.361629978841</v>
      </c>
      <c r="O141" s="2">
        <f t="shared" si="23"/>
        <v>582.5</v>
      </c>
      <c r="P141">
        <f>B27</f>
        <v>1.5020818885799802E-2</v>
      </c>
    </row>
    <row r="142" spans="8:16" x14ac:dyDescent="0.3">
      <c r="H142" s="4">
        <v>2.34</v>
      </c>
      <c r="I142" s="10">
        <f t="shared" si="24"/>
        <v>23756549300.752838</v>
      </c>
      <c r="J142" s="7">
        <f t="shared" si="20"/>
        <v>2.2977434582650866E-2</v>
      </c>
      <c r="K142" s="7">
        <f t="shared" si="21"/>
        <v>7.9566156968510649E-3</v>
      </c>
      <c r="L142" s="8">
        <f t="shared" si="19"/>
        <v>130.73008044167881</v>
      </c>
      <c r="M142" s="9">
        <f t="shared" si="18"/>
        <v>378.35140423800215</v>
      </c>
      <c r="N142" s="9">
        <f t="shared" si="22"/>
        <v>21547.628186818809</v>
      </c>
      <c r="O142" s="2">
        <f t="shared" si="23"/>
        <v>585</v>
      </c>
      <c r="P142">
        <f>B27</f>
        <v>1.5020818885799802E-2</v>
      </c>
    </row>
    <row r="143" spans="8:16" x14ac:dyDescent="0.3">
      <c r="H143" s="4">
        <v>2.35</v>
      </c>
      <c r="I143" s="10">
        <f t="shared" si="24"/>
        <v>23638396615.407219</v>
      </c>
      <c r="J143" s="7">
        <f t="shared" si="20"/>
        <v>2.3026479322727562E-2</v>
      </c>
      <c r="K143" s="7">
        <f t="shared" si="21"/>
        <v>8.0056604369277608E-3</v>
      </c>
      <c r="L143" s="8">
        <f t="shared" si="19"/>
        <v>130.73008044167881</v>
      </c>
      <c r="M143" s="9">
        <f t="shared" si="18"/>
        <v>380.37359066697297</v>
      </c>
      <c r="N143" s="9">
        <f t="shared" si="22"/>
        <v>21618.970924032903</v>
      </c>
      <c r="O143" s="2">
        <f t="shared" si="23"/>
        <v>587.5</v>
      </c>
      <c r="P143">
        <f>B27</f>
        <v>1.5020818885799802E-2</v>
      </c>
    </row>
    <row r="144" spans="8:16" x14ac:dyDescent="0.3">
      <c r="H144" s="4">
        <v>2.36</v>
      </c>
      <c r="I144" s="10">
        <f t="shared" si="24"/>
        <v>23521958250.931721</v>
      </c>
      <c r="J144" s="7">
        <f t="shared" si="20"/>
        <v>2.3075419822833128E-2</v>
      </c>
      <c r="K144" s="7">
        <f t="shared" si="21"/>
        <v>8.0546009370333262E-3</v>
      </c>
      <c r="L144" s="8">
        <f t="shared" si="19"/>
        <v>130.73008044167881</v>
      </c>
      <c r="M144" s="9">
        <f t="shared" si="18"/>
        <v>382.3979295084834</v>
      </c>
      <c r="N144" s="9">
        <f t="shared" si="22"/>
        <v>21690.389598361391</v>
      </c>
      <c r="O144" s="2">
        <f t="shared" si="23"/>
        <v>590</v>
      </c>
      <c r="P144">
        <f>B27</f>
        <v>1.5020818885799802E-2</v>
      </c>
    </row>
    <row r="145" spans="8:16" x14ac:dyDescent="0.3">
      <c r="H145" s="4">
        <v>2.37</v>
      </c>
      <c r="I145" s="10">
        <f t="shared" si="24"/>
        <v>23407196893.577709</v>
      </c>
      <c r="J145" s="7">
        <f t="shared" si="20"/>
        <v>2.3124256744812364E-2</v>
      </c>
      <c r="K145" s="7">
        <f t="shared" si="21"/>
        <v>8.1034378590125623E-3</v>
      </c>
      <c r="L145" s="8">
        <f>$B$25*POWER(J145-K145,$B$26)</f>
        <v>130.73008044167881</v>
      </c>
      <c r="M145" s="9">
        <f t="shared" si="18"/>
        <v>384.42441391857346</v>
      </c>
      <c r="N145" s="9">
        <f t="shared" si="22"/>
        <v>21761.883968349364</v>
      </c>
      <c r="O145" s="2">
        <f t="shared" si="23"/>
        <v>592.5</v>
      </c>
      <c r="P145">
        <f>B27</f>
        <v>1.5020818885799802E-2</v>
      </c>
    </row>
    <row r="146" spans="8:16" x14ac:dyDescent="0.3">
      <c r="H146" s="4">
        <v>2.38</v>
      </c>
      <c r="I146" s="10">
        <f t="shared" si="24"/>
        <v>23294076308.563686</v>
      </c>
      <c r="J146" s="7">
        <f t="shared" si="20"/>
        <v>2.3172990743535887E-2</v>
      </c>
      <c r="K146" s="7">
        <f t="shared" si="21"/>
        <v>8.152171857736085E-3</v>
      </c>
      <c r="L146" s="8">
        <f t="shared" ref="L146:L159" si="25">$B$25*POWER(J146-K146,$B$26)</f>
        <v>130.73008044167881</v>
      </c>
      <c r="M146" s="9">
        <f t="shared" si="18"/>
        <v>386.45303710384752</v>
      </c>
      <c r="N146" s="9">
        <f t="shared" si="22"/>
        <v>21833.453794325836</v>
      </c>
      <c r="O146" s="2">
        <f t="shared" si="23"/>
        <v>595</v>
      </c>
      <c r="P146">
        <f>B27</f>
        <v>1.5020818885799802E-2</v>
      </c>
    </row>
    <row r="147" spans="8:16" x14ac:dyDescent="0.3">
      <c r="H147" s="4">
        <v>2.39</v>
      </c>
      <c r="I147" s="10">
        <f t="shared" si="24"/>
        <v>23182561301.302738</v>
      </c>
      <c r="J147" s="7">
        <f t="shared" si="20"/>
        <v>2.3221622467002601E-2</v>
      </c>
      <c r="K147" s="7">
        <f t="shared" si="21"/>
        <v>8.200803581202799E-3</v>
      </c>
      <c r="L147" s="8">
        <f t="shared" si="25"/>
        <v>130.73008044167881</v>
      </c>
      <c r="M147" s="9">
        <f t="shared" si="18"/>
        <v>388.48379232088661</v>
      </c>
      <c r="N147" s="9">
        <f t="shared" si="22"/>
        <v>21905.098838382975</v>
      </c>
      <c r="O147" s="2">
        <f t="shared" si="23"/>
        <v>597.5</v>
      </c>
      <c r="P147">
        <f>B27</f>
        <v>1.5020818885799802E-2</v>
      </c>
    </row>
    <row r="148" spans="8:16" x14ac:dyDescent="0.3">
      <c r="H148" s="4">
        <v>2.4</v>
      </c>
      <c r="I148" s="10">
        <f t="shared" si="24"/>
        <v>23072617680.2911</v>
      </c>
      <c r="J148" s="7">
        <f t="shared" si="20"/>
        <v>2.3270152556440191E-2</v>
      </c>
      <c r="K148" s="7">
        <f t="shared" si="21"/>
        <v>8.2493336706403898E-3</v>
      </c>
      <c r="L148" s="8">
        <f t="shared" si="25"/>
        <v>130.73008044167881</v>
      </c>
      <c r="M148" s="9">
        <f t="shared" si="18"/>
        <v>390.51667287567477</v>
      </c>
      <c r="N148" s="9">
        <f t="shared" si="22"/>
        <v>21976.818864355901</v>
      </c>
      <c r="O148" s="2">
        <f t="shared" si="23"/>
        <v>600</v>
      </c>
      <c r="P148">
        <f>B27</f>
        <v>1.5020818885799802E-2</v>
      </c>
    </row>
    <row r="149" spans="8:16" x14ac:dyDescent="0.3">
      <c r="H149" s="4">
        <v>2.41</v>
      </c>
      <c r="I149" s="10">
        <f t="shared" si="24"/>
        <v>22964212221.575024</v>
      </c>
      <c r="J149" s="7">
        <f t="shared" si="20"/>
        <v>2.3318581646403796E-2</v>
      </c>
      <c r="K149" s="7">
        <f t="shared" si="21"/>
        <v>8.2977627606039949E-3</v>
      </c>
      <c r="L149" s="8">
        <f t="shared" si="25"/>
        <v>130.73008044167881</v>
      </c>
      <c r="M149" s="9">
        <f t="shared" si="18"/>
        <v>392.55167212303184</v>
      </c>
      <c r="N149" s="9">
        <f t="shared" si="22"/>
        <v>22048.61363780266</v>
      </c>
      <c r="O149" s="2">
        <f t="shared" si="23"/>
        <v>602.5</v>
      </c>
      <c r="P149">
        <f>B27</f>
        <v>1.5020818885799802E-2</v>
      </c>
    </row>
    <row r="150" spans="8:16" x14ac:dyDescent="0.3">
      <c r="H150" s="4">
        <v>2.42</v>
      </c>
      <c r="I150" s="10">
        <f t="shared" si="24"/>
        <v>22857312634.718472</v>
      </c>
      <c r="J150" s="7">
        <f t="shared" si="20"/>
        <v>2.3366910364872803E-2</v>
      </c>
      <c r="K150" s="7">
        <f t="shared" si="21"/>
        <v>8.3460914790730017E-3</v>
      </c>
      <c r="L150" s="8">
        <f t="shared" si="25"/>
        <v>130.73008044167881</v>
      </c>
      <c r="M150" s="9">
        <f t="shared" si="18"/>
        <v>394.58878346605803</v>
      </c>
      <c r="N150" s="9">
        <f t="shared" si="22"/>
        <v>22120.482925984619</v>
      </c>
      <c r="O150" s="2">
        <f t="shared" si="23"/>
        <v>605</v>
      </c>
      <c r="P150">
        <f>B27</f>
        <v>1.5020818885799802E-2</v>
      </c>
    </row>
    <row r="151" spans="8:16" x14ac:dyDescent="0.3">
      <c r="H151" s="4">
        <v>2.4300000000000002</v>
      </c>
      <c r="I151" s="10">
        <f t="shared" si="24"/>
        <v>22751887530.197941</v>
      </c>
      <c r="J151" s="7">
        <f t="shared" si="20"/>
        <v>2.3415139333345849E-2</v>
      </c>
      <c r="K151" s="7">
        <f t="shared" si="21"/>
        <v>8.3943204475460474E-3</v>
      </c>
      <c r="L151" s="8">
        <f t="shared" si="25"/>
        <v>130.73008044167881</v>
      </c>
      <c r="M151" s="9">
        <f t="shared" si="18"/>
        <v>396.62800035558251</v>
      </c>
      <c r="N151" s="9">
        <f t="shared" si="22"/>
        <v>22192.426497847046</v>
      </c>
      <c r="O151" s="2">
        <f t="shared" si="23"/>
        <v>607.5</v>
      </c>
      <c r="P151">
        <f>B27</f>
        <v>1.5020818885799802E-2</v>
      </c>
    </row>
    <row r="152" spans="8:16" x14ac:dyDescent="0.3">
      <c r="H152" s="4">
        <v>2.44</v>
      </c>
      <c r="I152" s="10">
        <f t="shared" si="24"/>
        <v>22647906388.155285</v>
      </c>
      <c r="J152" s="7">
        <f t="shared" si="20"/>
        <v>2.346326916693409E-2</v>
      </c>
      <c r="K152" s="7">
        <f t="shared" si="21"/>
        <v>8.4424502811342884E-3</v>
      </c>
      <c r="L152" s="8">
        <f t="shared" si="25"/>
        <v>130.73008044167881</v>
      </c>
      <c r="M152" s="9">
        <f t="shared" si="18"/>
        <v>398.66931628962431</v>
      </c>
      <c r="N152" s="9">
        <f t="shared" si="22"/>
        <v>22264.444124000041</v>
      </c>
      <c r="O152" s="2">
        <f t="shared" si="23"/>
        <v>610</v>
      </c>
      <c r="P152">
        <f>B27</f>
        <v>1.5020818885799802E-2</v>
      </c>
    </row>
    <row r="153" spans="8:16" x14ac:dyDescent="0.3">
      <c r="H153" s="4">
        <v>2.4500000000000002</v>
      </c>
      <c r="I153" s="10">
        <f t="shared" si="24"/>
        <v>22545339528.442802</v>
      </c>
      <c r="J153" s="7">
        <f t="shared" si="20"/>
        <v>2.3511300474452705E-2</v>
      </c>
      <c r="K153" s="7">
        <f t="shared" si="21"/>
        <v>8.4904815886529036E-3</v>
      </c>
      <c r="L153" s="8">
        <f t="shared" si="25"/>
        <v>130.73008044167881</v>
      </c>
      <c r="M153" s="9">
        <f t="shared" si="18"/>
        <v>400.71272481285962</v>
      </c>
      <c r="N153" s="9">
        <f t="shared" si="22"/>
        <v>22336.535576699782</v>
      </c>
      <c r="O153" s="2">
        <f t="shared" si="23"/>
        <v>612.5</v>
      </c>
      <c r="P153">
        <f>B27</f>
        <v>1.5020818885799802E-2</v>
      </c>
    </row>
    <row r="154" spans="8:16" x14ac:dyDescent="0.3">
      <c r="H154" s="4">
        <v>2.46</v>
      </c>
      <c r="I154" s="10">
        <f t="shared" si="24"/>
        <v>22444158081.89875</v>
      </c>
      <c r="J154" s="7">
        <f t="shared" si="20"/>
        <v>2.3559233858510765E-2</v>
      </c>
      <c r="K154" s="7">
        <f t="shared" si="21"/>
        <v>8.5384149727109632E-3</v>
      </c>
      <c r="L154" s="8">
        <f t="shared" si="25"/>
        <v>130.73008044167881</v>
      </c>
      <c r="M154" s="9">
        <f t="shared" si="18"/>
        <v>402.75821951609834</v>
      </c>
      <c r="N154" s="9">
        <f t="shared" si="22"/>
        <v>22408.700629830044</v>
      </c>
      <c r="O154" s="2">
        <f t="shared" si="23"/>
        <v>615</v>
      </c>
      <c r="P154">
        <f>B27</f>
        <v>1.5020818885799802E-2</v>
      </c>
    </row>
    <row r="155" spans="8:16" x14ac:dyDescent="0.3">
      <c r="H155" s="4">
        <v>2.4700000000000002</v>
      </c>
      <c r="I155" s="10">
        <f t="shared" si="24"/>
        <v>22344333962.794693</v>
      </c>
      <c r="J155" s="7">
        <f t="shared" si="20"/>
        <v>2.3607069915599438E-2</v>
      </c>
      <c r="K155" s="7">
        <f>J155-$B$27</f>
        <v>8.5862510297996363E-3</v>
      </c>
      <c r="L155" s="8">
        <f t="shared" si="25"/>
        <v>130.73008044167881</v>
      </c>
      <c r="M155" s="9">
        <f t="shared" si="18"/>
        <v>404.80579403576621</v>
      </c>
      <c r="N155" s="9">
        <f t="shared" si="22"/>
        <v>22480.939058883927</v>
      </c>
      <c r="O155" s="2">
        <f t="shared" si="23"/>
        <v>617.5</v>
      </c>
      <c r="P155">
        <f>B27</f>
        <v>1.5020818885799802E-2</v>
      </c>
    </row>
    <row r="156" spans="8:16" x14ac:dyDescent="0.3">
      <c r="H156" s="4">
        <v>2.48</v>
      </c>
      <c r="I156" s="10">
        <f t="shared" si="24"/>
        <v>22245839842.399185</v>
      </c>
      <c r="J156" s="7">
        <f t="shared" si="20"/>
        <v>2.3654809236178593E-2</v>
      </c>
      <c r="K156" s="7">
        <f t="shared" ref="K156:K159" si="26">J156-$B$27</f>
        <v>8.6339903503787913E-3</v>
      </c>
      <c r="L156" s="8">
        <f t="shared" si="25"/>
        <v>130.73008044167881</v>
      </c>
      <c r="M156" s="9">
        <f t="shared" si="18"/>
        <v>406.85544205340085</v>
      </c>
      <c r="N156" s="9">
        <f t="shared" si="22"/>
        <v>22553.250640946077</v>
      </c>
      <c r="O156" s="2">
        <f t="shared" si="23"/>
        <v>620</v>
      </c>
      <c r="P156">
        <f>B27</f>
        <v>1.5020818885799802E-2</v>
      </c>
    </row>
    <row r="157" spans="8:16" x14ac:dyDescent="0.3">
      <c r="H157" s="4">
        <v>2.4900000000000002</v>
      </c>
      <c r="I157" s="10">
        <f t="shared" si="24"/>
        <v>22148649123.605576</v>
      </c>
      <c r="J157" s="7">
        <f>$B$27*POWER(H157,$B$11)</f>
        <v>2.3702452404761831E-2</v>
      </c>
      <c r="K157" s="7">
        <f t="shared" si="26"/>
        <v>8.681633518962029E-3</v>
      </c>
      <c r="L157" s="8">
        <f t="shared" si="25"/>
        <v>130.73008044167881</v>
      </c>
      <c r="M157" s="9">
        <f t="shared" si="18"/>
        <v>408.9071572951471</v>
      </c>
      <c r="N157" s="9">
        <f t="shared" si="22"/>
        <v>22625.635154674885</v>
      </c>
      <c r="O157" s="2">
        <f t="shared" si="23"/>
        <v>622.5</v>
      </c>
      <c r="P157">
        <f>B27</f>
        <v>1.5020818885799802E-2</v>
      </c>
    </row>
    <row r="158" spans="8:16" x14ac:dyDescent="0.3">
      <c r="H158" s="13">
        <v>2.5</v>
      </c>
      <c r="I158" s="10">
        <f t="shared" si="24"/>
        <v>22052735916.573967</v>
      </c>
      <c r="J158" s="14">
        <f t="shared" ref="J158:J159" si="27">$B$27*POWER(H158,$B$11)</f>
        <v>2.375E-2</v>
      </c>
      <c r="K158" s="14">
        <f t="shared" si="26"/>
        <v>8.7291811142001987E-3</v>
      </c>
      <c r="L158" s="15">
        <f t="shared" si="25"/>
        <v>130.73008044167881</v>
      </c>
      <c r="M158" s="16">
        <f t="shared" si="18"/>
        <v>410.96093353126531</v>
      </c>
      <c r="N158" s="16">
        <f t="shared" si="22"/>
        <v>22698.092380285136</v>
      </c>
      <c r="O158" s="2">
        <f t="shared" si="23"/>
        <v>625</v>
      </c>
      <c r="P158">
        <f>B27</f>
        <v>1.5020818885799802E-2</v>
      </c>
    </row>
    <row r="159" spans="8:16" x14ac:dyDescent="0.3">
      <c r="H159" s="17">
        <v>4</v>
      </c>
      <c r="I159" s="10">
        <f t="shared" si="24"/>
        <v>14839261466.993467</v>
      </c>
      <c r="J159" s="19">
        <f t="shared" si="27"/>
        <v>3.0041637771599603E-2</v>
      </c>
      <c r="K159" s="19">
        <f t="shared" si="26"/>
        <v>1.5020818885799802E-2</v>
      </c>
      <c r="L159" s="20">
        <f t="shared" si="25"/>
        <v>130.73008044167881</v>
      </c>
      <c r="M159" s="21">
        <f t="shared" si="18"/>
        <v>739.52101108299098</v>
      </c>
      <c r="N159" s="21">
        <f t="shared" si="22"/>
        <v>34289.69191631001</v>
      </c>
      <c r="O159" s="2">
        <f t="shared" si="23"/>
        <v>1000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2023-04-06T05:16:25Z</dcterms:created>
  <dcterms:modified xsi:type="dcterms:W3CDTF">2023-04-28T07:50:40Z</dcterms:modified>
</cp:coreProperties>
</file>